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5.cleaning\06.eslam\"/>
    </mc:Choice>
  </mc:AlternateContent>
  <xr:revisionPtr revIDLastSave="0" documentId="13_ncr:1_{5A36B6FF-C9CA-4F28-87C8-0E1E61641462}" xr6:coauthVersionLast="47" xr6:coauthVersionMax="47" xr10:uidLastSave="{00000000-0000-0000-0000-000000000000}"/>
  <bookViews>
    <workbookView xWindow="-108" yWindow="-108" windowWidth="23256" windowHeight="12576" tabRatio="733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inv no new" sheetId="13" r:id="rId6"/>
    <sheet name="data-from-invoicing" sheetId="6" r:id="rId7"/>
    <sheet name="operation" sheetId="7" r:id="rId8"/>
    <sheet name="6th of october" sheetId="9" r:id="rId9"/>
    <sheet name="Abo Ghaleb Bridge" sheetId="8" r:id="rId10"/>
    <sheet name="astoria" sheetId="10" r:id="rId11"/>
    <sheet name="astoria hotel" sheetId="11" r:id="rId12"/>
    <sheet name="Sheet5" sheetId="12" r:id="rId13"/>
  </sheets>
  <definedNames>
    <definedName name="_xlnm._FilterDatabase" localSheetId="10" hidden="1">astoria!$A$1:$O$15</definedName>
    <definedName name="_xlnm._FilterDatabase" localSheetId="11" hidden="1">'astoria hotel'!$A$1:$P$69</definedName>
    <definedName name="_xlnm._FilterDatabase" localSheetId="1" hidden="1">'collection only'!$A$1:$E$2043</definedName>
    <definedName name="_xlnm._FilterDatabase" localSheetId="6" hidden="1">'data-from-invoicing'!$A$1:$H$8055</definedName>
    <definedName name="_xlnm._FilterDatabase" localSheetId="0" hidden="1">eslam.data!$A$1:$AM$1691</definedName>
    <definedName name="_xlnm._FilterDatabase" localSheetId="4" hidden="1">'eslam-to-invoicing'!$A$1:$B$316</definedName>
    <definedName name="_xlnm._FilterDatabase" localSheetId="5" hidden="1">'inv no new'!$A$1:$C$23858</definedName>
    <definedName name="_xlnm.Print_Area" localSheetId="0">eslam.data!$A$1:$AM$1696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00" i="6" l="1"/>
  <c r="C7670" i="6"/>
  <c r="C7637" i="6"/>
  <c r="C7131" i="6"/>
  <c r="C7123" i="6"/>
  <c r="C7115" i="6"/>
  <c r="C7112" i="6"/>
  <c r="C7101" i="6"/>
  <c r="C7097" i="6"/>
  <c r="C6962" i="6"/>
  <c r="C6872" i="6"/>
  <c r="C6826" i="6"/>
  <c r="C6525" i="6"/>
  <c r="C6511" i="6"/>
  <c r="C6510" i="6"/>
  <c r="C6501" i="6"/>
  <c r="C6498" i="6"/>
  <c r="C6484" i="6"/>
  <c r="C6222" i="6"/>
  <c r="C5756" i="6"/>
  <c r="C5693" i="6"/>
  <c r="C5687" i="6"/>
  <c r="C5673" i="6"/>
  <c r="C5670" i="6"/>
  <c r="C5669" i="6"/>
  <c r="C5668" i="6"/>
  <c r="C5660" i="6"/>
  <c r="C5651" i="6"/>
  <c r="C4770" i="6"/>
  <c r="C4735" i="6"/>
  <c r="C4731" i="6"/>
  <c r="C4715" i="6"/>
  <c r="C4702" i="6"/>
  <c r="C4694" i="6"/>
  <c r="C4645" i="6"/>
  <c r="C4386" i="6"/>
  <c r="C3799" i="6"/>
  <c r="C3664" i="6"/>
  <c r="C3609" i="6"/>
  <c r="C3608" i="6"/>
  <c r="C3578" i="6"/>
  <c r="C3569" i="6"/>
  <c r="C3560" i="6"/>
  <c r="C3559" i="6"/>
  <c r="C3552" i="6"/>
  <c r="C3543" i="6"/>
  <c r="C3541" i="6"/>
  <c r="C3540" i="6"/>
  <c r="C3539" i="6"/>
  <c r="C3521" i="6"/>
  <c r="C3516" i="6"/>
  <c r="C3511" i="6"/>
  <c r="C3510" i="6"/>
  <c r="C3504" i="6"/>
  <c r="C3498" i="6"/>
  <c r="C3486" i="6"/>
  <c r="C3485" i="6"/>
  <c r="C2293" i="6"/>
  <c r="C2290" i="6"/>
  <c r="C2155" i="6"/>
  <c r="C2151" i="6"/>
  <c r="C2115" i="6"/>
  <c r="C2109" i="6"/>
  <c r="C2108" i="6"/>
  <c r="C2096" i="6"/>
  <c r="C2095" i="6"/>
  <c r="C2077" i="6"/>
  <c r="C2074" i="6"/>
  <c r="C2069" i="6"/>
  <c r="C2068" i="6"/>
  <c r="C2064" i="6"/>
  <c r="C2063" i="6"/>
  <c r="C2062" i="6"/>
  <c r="C2060" i="6"/>
  <c r="C2037" i="6"/>
  <c r="C2036" i="6"/>
  <c r="C2034" i="6"/>
  <c r="C2033" i="6"/>
  <c r="C2028" i="6"/>
  <c r="C2027" i="6"/>
  <c r="C2026" i="6"/>
  <c r="C2014" i="6"/>
  <c r="C2013" i="6"/>
  <c r="C2012" i="6"/>
  <c r="C2011" i="6"/>
  <c r="C2010" i="6"/>
  <c r="C2007" i="6"/>
  <c r="C2002" i="6"/>
  <c r="C1999" i="6"/>
  <c r="C1407" i="6"/>
  <c r="C980" i="6"/>
  <c r="C340" i="6"/>
  <c r="C261" i="6"/>
  <c r="C245" i="6"/>
  <c r="C200" i="6"/>
  <c r="C197" i="6"/>
  <c r="C191" i="6"/>
  <c r="C181" i="6"/>
  <c r="C179" i="6"/>
  <c r="C160" i="6"/>
  <c r="C157" i="6"/>
  <c r="C156" i="6"/>
  <c r="C155" i="6"/>
  <c r="C150" i="6"/>
  <c r="C147" i="6"/>
  <c r="C143" i="6"/>
  <c r="C141" i="6"/>
  <c r="C140" i="6"/>
  <c r="C108" i="6"/>
  <c r="C98" i="6"/>
  <c r="C89" i="6"/>
  <c r="C88" i="6"/>
  <c r="C87" i="6"/>
  <c r="C86" i="6"/>
  <c r="C85" i="6"/>
  <c r="C84" i="6"/>
  <c r="C80" i="6"/>
  <c r="C73" i="6"/>
  <c r="C72" i="6"/>
  <c r="C69" i="6"/>
  <c r="AJ21" i="1" l="1"/>
  <c r="I27" i="8"/>
  <c r="H35" i="8"/>
  <c r="E151" i="8" l="1"/>
  <c r="D150" i="8"/>
  <c r="E150" i="8" s="1"/>
  <c r="D149" i="8"/>
  <c r="E149" i="8" s="1"/>
  <c r="D148" i="8"/>
  <c r="E148" i="8" s="1"/>
  <c r="F148" i="8" s="1"/>
  <c r="G148" i="8" s="1"/>
  <c r="F146" i="8"/>
  <c r="G146" i="8" s="1"/>
  <c r="E146" i="8"/>
  <c r="F145" i="8"/>
  <c r="G145" i="8" s="1"/>
  <c r="E145" i="8"/>
  <c r="D140" i="8"/>
  <c r="B139" i="8"/>
  <c r="C139" i="8" s="1"/>
  <c r="C138" i="8"/>
  <c r="D134" i="8"/>
  <c r="C133" i="8"/>
  <c r="F132" i="8"/>
  <c r="B132" i="8"/>
  <c r="B137" i="8" s="1"/>
  <c r="C137" i="8" s="1"/>
  <c r="C125" i="8"/>
  <c r="A124" i="8"/>
  <c r="C115" i="8"/>
  <c r="A114" i="8"/>
  <c r="A112" i="8" s="1"/>
  <c r="A113" i="8"/>
  <c r="G112" i="8"/>
  <c r="F107" i="8"/>
  <c r="D107" i="8"/>
  <c r="C107" i="8"/>
  <c r="F106" i="8"/>
  <c r="D106" i="8"/>
  <c r="C106" i="8"/>
  <c r="G104" i="8"/>
  <c r="F104" i="8"/>
  <c r="D104" i="8"/>
  <c r="C104" i="8"/>
  <c r="G100" i="8"/>
  <c r="G99" i="8"/>
  <c r="G107" i="8" s="1"/>
  <c r="G97" i="8"/>
  <c r="G106" i="8" s="1"/>
  <c r="G94" i="8"/>
  <c r="F93" i="8"/>
  <c r="G80" i="8"/>
  <c r="G79" i="8"/>
  <c r="G76" i="8"/>
  <c r="F76" i="8"/>
  <c r="G74" i="8"/>
  <c r="G72" i="8"/>
  <c r="E65" i="8"/>
  <c r="F65" i="8" s="1"/>
  <c r="G65" i="8" s="1"/>
  <c r="E64" i="8"/>
  <c r="F64" i="8" s="1"/>
  <c r="G64" i="8" s="1"/>
  <c r="E63" i="8"/>
  <c r="F63" i="8" s="1"/>
  <c r="G63" i="8" s="1"/>
  <c r="F62" i="8"/>
  <c r="G62" i="8" s="1"/>
  <c r="E62" i="8"/>
  <c r="E61" i="8"/>
  <c r="F61" i="8" s="1"/>
  <c r="G61" i="8" s="1"/>
  <c r="E60" i="8"/>
  <c r="F60" i="8" s="1"/>
  <c r="G60" i="8" s="1"/>
  <c r="F59" i="8"/>
  <c r="G59" i="8" s="1"/>
  <c r="E59" i="8"/>
  <c r="E58" i="8"/>
  <c r="F58" i="8" s="1"/>
  <c r="G58" i="8" s="1"/>
  <c r="F57" i="8"/>
  <c r="G57" i="8" s="1"/>
  <c r="E57" i="8"/>
  <c r="F56" i="8"/>
  <c r="G56" i="8" s="1"/>
  <c r="E56" i="8"/>
  <c r="E55" i="8"/>
  <c r="F55" i="8" s="1"/>
  <c r="G55" i="8" s="1"/>
  <c r="F54" i="8"/>
  <c r="G54" i="8" s="1"/>
  <c r="E54" i="8"/>
  <c r="E53" i="8"/>
  <c r="F53" i="8" s="1"/>
  <c r="G53" i="8" s="1"/>
  <c r="E52" i="8"/>
  <c r="F52" i="8" s="1"/>
  <c r="G52" i="8" s="1"/>
  <c r="E51" i="8"/>
  <c r="F51" i="8" s="1"/>
  <c r="E48" i="8"/>
  <c r="D48" i="8"/>
  <c r="D47" i="8"/>
  <c r="E47" i="8" s="1"/>
  <c r="F47" i="8" s="1"/>
  <c r="G47" i="8" s="1"/>
  <c r="D46" i="8"/>
  <c r="E46" i="8" s="1"/>
  <c r="D45" i="8"/>
  <c r="E45" i="8" s="1"/>
  <c r="D44" i="8"/>
  <c r="E44" i="8" s="1"/>
  <c r="D43" i="8"/>
  <c r="E43" i="8" s="1"/>
  <c r="F43" i="8" s="1"/>
  <c r="G43" i="8" s="1"/>
  <c r="E42" i="8"/>
  <c r="F42" i="8" s="1"/>
  <c r="G42" i="8" s="1"/>
  <c r="D42" i="8"/>
  <c r="E41" i="8"/>
  <c r="F41" i="8" s="1"/>
  <c r="G41" i="8" s="1"/>
  <c r="D41" i="8"/>
  <c r="E40" i="8"/>
  <c r="E39" i="8"/>
  <c r="F40" i="8" s="1"/>
  <c r="G40" i="8" s="1"/>
  <c r="F38" i="8"/>
  <c r="G38" i="8" s="1"/>
  <c r="E38" i="8"/>
  <c r="E37" i="8"/>
  <c r="F37" i="8" s="1"/>
  <c r="G37" i="8" s="1"/>
  <c r="E36" i="8"/>
  <c r="F36" i="8" s="1"/>
  <c r="G36" i="8" s="1"/>
  <c r="E35" i="8"/>
  <c r="F35" i="8" s="1"/>
  <c r="G35" i="8" s="1"/>
  <c r="E34" i="8"/>
  <c r="F34" i="8" s="1"/>
  <c r="G34" i="8" s="1"/>
  <c r="D34" i="8"/>
  <c r="E33" i="8"/>
  <c r="F33" i="8" s="1"/>
  <c r="G33" i="8" s="1"/>
  <c r="E32" i="8"/>
  <c r="F32" i="8" s="1"/>
  <c r="G32" i="8" s="1"/>
  <c r="E31" i="8"/>
  <c r="F31" i="8" s="1"/>
  <c r="G31" i="8" s="1"/>
  <c r="E30" i="8"/>
  <c r="F30" i="8" s="1"/>
  <c r="G30" i="8" s="1"/>
  <c r="E29" i="8"/>
  <c r="E28" i="8"/>
  <c r="F29" i="8" s="1"/>
  <c r="G29" i="8" s="1"/>
  <c r="E27" i="8"/>
  <c r="F27" i="8" s="1"/>
  <c r="G27" i="8" s="1"/>
  <c r="F26" i="8"/>
  <c r="G26" i="8" s="1"/>
  <c r="E26" i="8"/>
  <c r="E25" i="8"/>
  <c r="D25" i="8"/>
  <c r="D24" i="8"/>
  <c r="E24" i="8" s="1"/>
  <c r="D23" i="8"/>
  <c r="E23" i="8" s="1"/>
  <c r="F23" i="8" s="1"/>
  <c r="G23" i="8" s="1"/>
  <c r="D22" i="8"/>
  <c r="E22" i="8" s="1"/>
  <c r="D21" i="8"/>
  <c r="E21" i="8" s="1"/>
  <c r="D20" i="8"/>
  <c r="E20" i="8" s="1"/>
  <c r="F20" i="8" s="1"/>
  <c r="G20" i="8" s="1"/>
  <c r="E19" i="8"/>
  <c r="D18" i="8"/>
  <c r="E18" i="8" s="1"/>
  <c r="F18" i="8" s="1"/>
  <c r="G18" i="8" s="1"/>
  <c r="E17" i="8"/>
  <c r="F17" i="8" s="1"/>
  <c r="G17" i="8" s="1"/>
  <c r="E16" i="8"/>
  <c r="F16" i="8" s="1"/>
  <c r="G16" i="8" l="1"/>
  <c r="F48" i="8"/>
  <c r="G48" i="8" s="1"/>
  <c r="F67" i="8"/>
  <c r="G51" i="8"/>
  <c r="F19" i="8"/>
  <c r="G19" i="8" s="1"/>
  <c r="F21" i="8"/>
  <c r="G21" i="8" s="1"/>
  <c r="E112" i="8"/>
  <c r="C112" i="8"/>
  <c r="F22" i="8"/>
  <c r="G22" i="8" s="1"/>
  <c r="F24" i="8"/>
  <c r="G24" i="8" s="1"/>
  <c r="F44" i="8"/>
  <c r="G44" i="8" s="1"/>
  <c r="F149" i="8"/>
  <c r="G149" i="8" s="1"/>
  <c r="F45" i="8"/>
  <c r="G45" i="8" s="1"/>
  <c r="F150" i="8"/>
  <c r="G150" i="8" s="1"/>
  <c r="F25" i="8"/>
  <c r="G25" i="8" s="1"/>
  <c r="F46" i="8"/>
  <c r="G46" i="8" s="1"/>
  <c r="F151" i="8"/>
  <c r="G151" i="8" s="1"/>
  <c r="F39" i="8"/>
  <c r="F28" i="8"/>
  <c r="F112" i="8" l="1"/>
  <c r="C114" i="8"/>
  <c r="F115" i="8" s="1"/>
  <c r="F117" i="8" s="1"/>
  <c r="F82" i="8"/>
  <c r="G82" i="8" s="1"/>
  <c r="G28" i="8"/>
  <c r="F83" i="8"/>
  <c r="G83" i="8" s="1"/>
  <c r="G39" i="8"/>
  <c r="B112" i="8"/>
  <c r="G67" i="8"/>
  <c r="F75" i="8"/>
  <c r="G75" i="8" s="1"/>
  <c r="A123" i="8"/>
  <c r="A122" i="8" s="1"/>
  <c r="F49" i="8"/>
  <c r="F81" i="8"/>
  <c r="G81" i="8" s="1"/>
  <c r="F69" i="8" l="1"/>
  <c r="G69" i="8" s="1"/>
  <c r="F73" i="8"/>
  <c r="G73" i="8" s="1"/>
  <c r="G49" i="8"/>
  <c r="F71" i="8"/>
  <c r="G71" i="8" s="1"/>
  <c r="F77" i="8"/>
  <c r="G77" i="8" s="1"/>
  <c r="C122" i="8"/>
  <c r="B122" i="8"/>
  <c r="E122" i="8"/>
  <c r="F122" i="8" l="1"/>
  <c r="C124" i="8" s="1"/>
  <c r="F125" i="8" s="1"/>
  <c r="F127" i="8" s="1"/>
  <c r="B3" i="1" l="1"/>
  <c r="B4" i="1"/>
  <c r="B5" i="1"/>
  <c r="B6" i="1"/>
  <c r="B7" i="1"/>
  <c r="B9" i="1"/>
  <c r="B10" i="1"/>
  <c r="B11" i="1"/>
  <c r="B12" i="1"/>
  <c r="B13" i="1"/>
  <c r="B14" i="1"/>
  <c r="B16" i="1"/>
  <c r="B17" i="1"/>
  <c r="B18" i="1"/>
  <c r="B19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6" i="1"/>
  <c r="B47" i="1"/>
  <c r="B48" i="1"/>
  <c r="B49" i="1"/>
  <c r="B50" i="1"/>
  <c r="B52" i="1"/>
  <c r="B53" i="1"/>
  <c r="B55" i="1"/>
  <c r="B56" i="1"/>
  <c r="B57" i="1"/>
  <c r="B58" i="1"/>
  <c r="B59" i="1"/>
  <c r="B60" i="1"/>
  <c r="B61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9" i="1"/>
  <c r="B90" i="1"/>
  <c r="B91" i="1"/>
  <c r="B92" i="1"/>
  <c r="B93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9" i="1"/>
  <c r="B110" i="1"/>
  <c r="B111" i="1"/>
  <c r="B112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7" i="1"/>
  <c r="B148" i="1"/>
  <c r="B149" i="1"/>
  <c r="B150" i="1"/>
  <c r="B151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4" i="1"/>
  <c r="B175" i="1"/>
  <c r="B176" i="1"/>
  <c r="B17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7" i="1"/>
  <c r="B448" i="1"/>
  <c r="B449" i="1"/>
  <c r="B450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1" i="1"/>
  <c r="B512" i="1"/>
  <c r="B513" i="1"/>
  <c r="B514" i="1"/>
  <c r="B515" i="1"/>
  <c r="B516" i="1"/>
  <c r="B517" i="1"/>
  <c r="B518" i="1"/>
  <c r="B519" i="1"/>
  <c r="B520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2" i="1"/>
  <c r="P1696" i="1"/>
  <c r="AJ147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F88" i="1" l="1"/>
  <c r="F417" i="1"/>
  <c r="F922" i="1"/>
  <c r="F108" i="1"/>
  <c r="F451" i="1"/>
  <c r="F62" i="1"/>
  <c r="F336" i="1"/>
  <c r="F94" i="1"/>
  <c r="F446" i="1"/>
  <c r="F976" i="1"/>
  <c r="F711" i="1"/>
  <c r="F116" i="1"/>
  <c r="F477" i="1"/>
  <c r="F510" i="1"/>
  <c r="F521" i="1"/>
  <c r="F586" i="1"/>
  <c r="F779" i="1"/>
  <c r="F146" i="1"/>
  <c r="F493" i="1"/>
  <c r="F173" i="1"/>
  <c r="F178" i="1"/>
  <c r="F216" i="1"/>
  <c r="F152" i="1"/>
  <c r="F606" i="1"/>
  <c r="F812" i="1"/>
  <c r="F231" i="1"/>
  <c r="F699" i="1"/>
  <c r="F315" i="1"/>
  <c r="F369" i="1"/>
  <c r="C3" i="5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J3" i="1"/>
  <c r="AR3" i="1" s="1"/>
  <c r="F3" i="1" s="1"/>
  <c r="AJ4" i="1"/>
  <c r="AR4" i="1" s="1"/>
  <c r="F4" i="1" s="1"/>
  <c r="AJ5" i="1"/>
  <c r="AR5" i="1" s="1"/>
  <c r="F5" i="1" s="1"/>
  <c r="AJ6" i="1"/>
  <c r="AR6" i="1" s="1"/>
  <c r="F6" i="1" s="1"/>
  <c r="AJ7" i="1"/>
  <c r="AR7" i="1" s="1"/>
  <c r="F7" i="1" s="1"/>
  <c r="AJ9" i="1"/>
  <c r="AR9" i="1" s="1"/>
  <c r="F9" i="1" s="1"/>
  <c r="AJ10" i="1"/>
  <c r="AR10" i="1" s="1"/>
  <c r="F10" i="1" s="1"/>
  <c r="AJ11" i="1"/>
  <c r="AR11" i="1" s="1"/>
  <c r="F11" i="1" s="1"/>
  <c r="AJ12" i="1"/>
  <c r="AR12" i="1" s="1"/>
  <c r="F12" i="1" s="1"/>
  <c r="AJ13" i="1"/>
  <c r="AR13" i="1" s="1"/>
  <c r="F13" i="1" s="1"/>
  <c r="AJ14" i="1"/>
  <c r="AR14" i="1" s="1"/>
  <c r="F14" i="1" s="1"/>
  <c r="AJ16" i="1"/>
  <c r="AR16" i="1" s="1"/>
  <c r="F16" i="1" s="1"/>
  <c r="AJ17" i="1"/>
  <c r="AR17" i="1" s="1"/>
  <c r="F17" i="1" s="1"/>
  <c r="AJ18" i="1"/>
  <c r="AR18" i="1" s="1"/>
  <c r="F18" i="1" s="1"/>
  <c r="AJ19" i="1"/>
  <c r="AR19" i="1" s="1"/>
  <c r="F19" i="1" s="1"/>
  <c r="AR21" i="1"/>
  <c r="F21" i="1" s="1"/>
  <c r="AJ22" i="1"/>
  <c r="AR22" i="1" s="1"/>
  <c r="F22" i="1" s="1"/>
  <c r="AJ23" i="1"/>
  <c r="AR23" i="1" s="1"/>
  <c r="F23" i="1" s="1"/>
  <c r="AJ24" i="1"/>
  <c r="AR24" i="1" s="1"/>
  <c r="F24" i="1" s="1"/>
  <c r="AJ25" i="1"/>
  <c r="AR25" i="1" s="1"/>
  <c r="F25" i="1" s="1"/>
  <c r="AJ26" i="1"/>
  <c r="AR26" i="1" s="1"/>
  <c r="F26" i="1" s="1"/>
  <c r="AJ27" i="1"/>
  <c r="AR27" i="1" s="1"/>
  <c r="F27" i="1" s="1"/>
  <c r="AJ28" i="1"/>
  <c r="AR28" i="1" s="1"/>
  <c r="F28" i="1" s="1"/>
  <c r="AJ29" i="1"/>
  <c r="AR29" i="1" s="1"/>
  <c r="F29" i="1" s="1"/>
  <c r="AJ30" i="1"/>
  <c r="AR30" i="1" s="1"/>
  <c r="F30" i="1" s="1"/>
  <c r="AJ31" i="1"/>
  <c r="AR31" i="1" s="1"/>
  <c r="F31" i="1" s="1"/>
  <c r="AJ32" i="1"/>
  <c r="AR32" i="1" s="1"/>
  <c r="F32" i="1" s="1"/>
  <c r="AJ33" i="1"/>
  <c r="AR33" i="1" s="1"/>
  <c r="F33" i="1" s="1"/>
  <c r="AJ34" i="1"/>
  <c r="AR34" i="1" s="1"/>
  <c r="F34" i="1" s="1"/>
  <c r="AJ35" i="1"/>
  <c r="AR35" i="1" s="1"/>
  <c r="F35" i="1" s="1"/>
  <c r="AJ36" i="1"/>
  <c r="AR36" i="1" s="1"/>
  <c r="F36" i="1" s="1"/>
  <c r="AJ37" i="1"/>
  <c r="AR37" i="1" s="1"/>
  <c r="F37" i="1" s="1"/>
  <c r="AJ38" i="1"/>
  <c r="AR38" i="1" s="1"/>
  <c r="F38" i="1" s="1"/>
  <c r="AJ39" i="1"/>
  <c r="AR39" i="1" s="1"/>
  <c r="F39" i="1" s="1"/>
  <c r="AJ40" i="1"/>
  <c r="AR40" i="1" s="1"/>
  <c r="F40" i="1" s="1"/>
  <c r="AJ41" i="1"/>
  <c r="AR41" i="1" s="1"/>
  <c r="F41" i="1" s="1"/>
  <c r="AJ42" i="1"/>
  <c r="AR42" i="1" s="1"/>
  <c r="F42" i="1" s="1"/>
  <c r="AJ44" i="1"/>
  <c r="AR44" i="1" s="1"/>
  <c r="F44" i="1" s="1"/>
  <c r="AJ45" i="1"/>
  <c r="AR45" i="1" s="1"/>
  <c r="F45" i="1" s="1"/>
  <c r="AJ46" i="1"/>
  <c r="AR46" i="1" s="1"/>
  <c r="F46" i="1" s="1"/>
  <c r="AJ47" i="1"/>
  <c r="AR47" i="1" s="1"/>
  <c r="F47" i="1" s="1"/>
  <c r="AJ48" i="1"/>
  <c r="AR48" i="1" s="1"/>
  <c r="F48" i="1" s="1"/>
  <c r="AJ49" i="1"/>
  <c r="AR49" i="1" s="1"/>
  <c r="F49" i="1" s="1"/>
  <c r="AJ50" i="1"/>
  <c r="AR50" i="1" s="1"/>
  <c r="F50" i="1" s="1"/>
  <c r="AJ52" i="1"/>
  <c r="AR52" i="1" s="1"/>
  <c r="F52" i="1" s="1"/>
  <c r="AJ53" i="1"/>
  <c r="AR53" i="1" s="1"/>
  <c r="F53" i="1" s="1"/>
  <c r="G53" i="1" s="1"/>
  <c r="AJ55" i="1"/>
  <c r="AR55" i="1" s="1"/>
  <c r="F55" i="1" s="1"/>
  <c r="AJ56" i="1"/>
  <c r="AR56" i="1" s="1"/>
  <c r="F56" i="1" s="1"/>
  <c r="AJ57" i="1"/>
  <c r="AR57" i="1" s="1"/>
  <c r="F57" i="1" s="1"/>
  <c r="AJ58" i="1"/>
  <c r="AR58" i="1" s="1"/>
  <c r="F58" i="1" s="1"/>
  <c r="AJ59" i="1"/>
  <c r="AR59" i="1" s="1"/>
  <c r="F59" i="1" s="1"/>
  <c r="AJ60" i="1"/>
  <c r="AR60" i="1" s="1"/>
  <c r="F60" i="1" s="1"/>
  <c r="AJ61" i="1"/>
  <c r="AR61" i="1" s="1"/>
  <c r="F61" i="1" s="1"/>
  <c r="AJ63" i="1"/>
  <c r="AR63" i="1" s="1"/>
  <c r="F63" i="1" s="1"/>
  <c r="AJ64" i="1"/>
  <c r="AR64" i="1" s="1"/>
  <c r="F64" i="1" s="1"/>
  <c r="AJ65" i="1"/>
  <c r="AR65" i="1" s="1"/>
  <c r="F65" i="1" s="1"/>
  <c r="AJ66" i="1"/>
  <c r="AR66" i="1" s="1"/>
  <c r="F66" i="1" s="1"/>
  <c r="AJ67" i="1"/>
  <c r="AR67" i="1" s="1"/>
  <c r="F67" i="1" s="1"/>
  <c r="AJ68" i="1"/>
  <c r="AR68" i="1" s="1"/>
  <c r="F68" i="1" s="1"/>
  <c r="AJ69" i="1"/>
  <c r="AR69" i="1" s="1"/>
  <c r="F69" i="1" s="1"/>
  <c r="AJ70" i="1"/>
  <c r="AR70" i="1" s="1"/>
  <c r="F70" i="1" s="1"/>
  <c r="AJ71" i="1"/>
  <c r="AR71" i="1" s="1"/>
  <c r="F71" i="1" s="1"/>
  <c r="AJ72" i="1"/>
  <c r="AR72" i="1" s="1"/>
  <c r="F72" i="1" s="1"/>
  <c r="AJ73" i="1"/>
  <c r="AR73" i="1" s="1"/>
  <c r="F73" i="1" s="1"/>
  <c r="AJ74" i="1"/>
  <c r="AR74" i="1" s="1"/>
  <c r="F74" i="1" s="1"/>
  <c r="AJ75" i="1"/>
  <c r="AR75" i="1" s="1"/>
  <c r="F75" i="1" s="1"/>
  <c r="AJ76" i="1"/>
  <c r="AR76" i="1" s="1"/>
  <c r="F76" i="1" s="1"/>
  <c r="AJ77" i="1"/>
  <c r="AR77" i="1" s="1"/>
  <c r="F77" i="1" s="1"/>
  <c r="AJ78" i="1"/>
  <c r="AR78" i="1" s="1"/>
  <c r="F78" i="1" s="1"/>
  <c r="AJ79" i="1"/>
  <c r="AR79" i="1" s="1"/>
  <c r="F79" i="1" s="1"/>
  <c r="AJ80" i="1"/>
  <c r="AR80" i="1" s="1"/>
  <c r="F80" i="1" s="1"/>
  <c r="AJ81" i="1"/>
  <c r="AR81" i="1" s="1"/>
  <c r="F81" i="1" s="1"/>
  <c r="AJ82" i="1"/>
  <c r="AR82" i="1" s="1"/>
  <c r="F82" i="1" s="1"/>
  <c r="AJ83" i="1"/>
  <c r="AR83" i="1" s="1"/>
  <c r="F83" i="1" s="1"/>
  <c r="AJ84" i="1"/>
  <c r="AR84" i="1" s="1"/>
  <c r="F84" i="1" s="1"/>
  <c r="AJ85" i="1"/>
  <c r="AR85" i="1" s="1"/>
  <c r="F85" i="1" s="1"/>
  <c r="AJ86" i="1"/>
  <c r="AR86" i="1" s="1"/>
  <c r="F86" i="1" s="1"/>
  <c r="AJ87" i="1"/>
  <c r="AR87" i="1" s="1"/>
  <c r="F87" i="1" s="1"/>
  <c r="AJ89" i="1"/>
  <c r="AR89" i="1" s="1"/>
  <c r="F89" i="1" s="1"/>
  <c r="AJ90" i="1"/>
  <c r="AR90" i="1" s="1"/>
  <c r="F90" i="1" s="1"/>
  <c r="AJ91" i="1"/>
  <c r="AR91" i="1" s="1"/>
  <c r="F91" i="1" s="1"/>
  <c r="AJ92" i="1"/>
  <c r="AR92" i="1" s="1"/>
  <c r="F92" i="1" s="1"/>
  <c r="AJ93" i="1"/>
  <c r="AR93" i="1" s="1"/>
  <c r="F93" i="1" s="1"/>
  <c r="AJ95" i="1"/>
  <c r="AR95" i="1" s="1"/>
  <c r="F95" i="1" s="1"/>
  <c r="AJ96" i="1"/>
  <c r="AR96" i="1" s="1"/>
  <c r="F96" i="1" s="1"/>
  <c r="AJ97" i="1"/>
  <c r="AR97" i="1" s="1"/>
  <c r="F97" i="1" s="1"/>
  <c r="AJ98" i="1"/>
  <c r="AR98" i="1" s="1"/>
  <c r="F98" i="1" s="1"/>
  <c r="AJ99" i="1"/>
  <c r="AR99" i="1" s="1"/>
  <c r="F99" i="1" s="1"/>
  <c r="AJ100" i="1"/>
  <c r="AR100" i="1" s="1"/>
  <c r="F100" i="1" s="1"/>
  <c r="AJ101" i="1"/>
  <c r="AR101" i="1" s="1"/>
  <c r="F101" i="1" s="1"/>
  <c r="AJ102" i="1"/>
  <c r="AR102" i="1" s="1"/>
  <c r="F102" i="1" s="1"/>
  <c r="AJ103" i="1"/>
  <c r="AR103" i="1" s="1"/>
  <c r="F103" i="1" s="1"/>
  <c r="AJ104" i="1"/>
  <c r="AR104" i="1" s="1"/>
  <c r="F104" i="1" s="1"/>
  <c r="AJ105" i="1"/>
  <c r="AR105" i="1" s="1"/>
  <c r="F105" i="1" s="1"/>
  <c r="AJ106" i="1"/>
  <c r="AR106" i="1" s="1"/>
  <c r="F106" i="1" s="1"/>
  <c r="AJ107" i="1"/>
  <c r="AR107" i="1" s="1"/>
  <c r="F107" i="1" s="1"/>
  <c r="AJ109" i="1"/>
  <c r="AR109" i="1" s="1"/>
  <c r="F109" i="1" s="1"/>
  <c r="AJ110" i="1"/>
  <c r="AR110" i="1" s="1"/>
  <c r="F110" i="1" s="1"/>
  <c r="AJ111" i="1"/>
  <c r="AR111" i="1" s="1"/>
  <c r="F111" i="1" s="1"/>
  <c r="AJ112" i="1"/>
  <c r="AR112" i="1" s="1"/>
  <c r="F112" i="1" s="1"/>
  <c r="AJ113" i="1"/>
  <c r="AR113" i="1" s="1"/>
  <c r="F113" i="1" s="1"/>
  <c r="AJ114" i="1"/>
  <c r="AR114" i="1" s="1"/>
  <c r="F114" i="1" s="1"/>
  <c r="AJ115" i="1"/>
  <c r="AR115" i="1" s="1"/>
  <c r="F115" i="1" s="1"/>
  <c r="AJ117" i="1"/>
  <c r="AR117" i="1" s="1"/>
  <c r="F117" i="1" s="1"/>
  <c r="AJ118" i="1"/>
  <c r="AR118" i="1" s="1"/>
  <c r="F118" i="1" s="1"/>
  <c r="AJ119" i="1"/>
  <c r="AR119" i="1" s="1"/>
  <c r="F119" i="1" s="1"/>
  <c r="AJ120" i="1"/>
  <c r="AR120" i="1" s="1"/>
  <c r="F120" i="1" s="1"/>
  <c r="AJ121" i="1"/>
  <c r="AR121" i="1" s="1"/>
  <c r="F121" i="1" s="1"/>
  <c r="AJ122" i="1"/>
  <c r="AR122" i="1" s="1"/>
  <c r="F122" i="1" s="1"/>
  <c r="AJ123" i="1"/>
  <c r="AR123" i="1" s="1"/>
  <c r="F123" i="1" s="1"/>
  <c r="AJ124" i="1"/>
  <c r="AR124" i="1" s="1"/>
  <c r="F124" i="1" s="1"/>
  <c r="AJ125" i="1"/>
  <c r="AR125" i="1" s="1"/>
  <c r="F125" i="1" s="1"/>
  <c r="AJ126" i="1"/>
  <c r="AR126" i="1" s="1"/>
  <c r="F126" i="1" s="1"/>
  <c r="AJ127" i="1"/>
  <c r="AR127" i="1" s="1"/>
  <c r="F127" i="1" s="1"/>
  <c r="AJ128" i="1"/>
  <c r="AR128" i="1" s="1"/>
  <c r="F128" i="1" s="1"/>
  <c r="AJ129" i="1"/>
  <c r="AR129" i="1" s="1"/>
  <c r="F129" i="1" s="1"/>
  <c r="AJ130" i="1"/>
  <c r="AR130" i="1" s="1"/>
  <c r="F130" i="1" s="1"/>
  <c r="AJ131" i="1"/>
  <c r="AR131" i="1" s="1"/>
  <c r="F131" i="1" s="1"/>
  <c r="AJ132" i="1"/>
  <c r="AR132" i="1" s="1"/>
  <c r="F132" i="1" s="1"/>
  <c r="AJ133" i="1"/>
  <c r="AR133" i="1" s="1"/>
  <c r="F133" i="1" s="1"/>
  <c r="AJ134" i="1"/>
  <c r="AR134" i="1" s="1"/>
  <c r="F134" i="1" s="1"/>
  <c r="AJ135" i="1"/>
  <c r="AR135" i="1" s="1"/>
  <c r="F135" i="1" s="1"/>
  <c r="AJ136" i="1"/>
  <c r="AR136" i="1" s="1"/>
  <c r="F136" i="1" s="1"/>
  <c r="AJ137" i="1"/>
  <c r="AR137" i="1" s="1"/>
  <c r="F137" i="1" s="1"/>
  <c r="AJ138" i="1"/>
  <c r="AR138" i="1" s="1"/>
  <c r="F138" i="1" s="1"/>
  <c r="AJ139" i="1"/>
  <c r="AR139" i="1" s="1"/>
  <c r="F139" i="1" s="1"/>
  <c r="AJ140" i="1"/>
  <c r="AR140" i="1" s="1"/>
  <c r="F140" i="1" s="1"/>
  <c r="AJ141" i="1"/>
  <c r="AR141" i="1" s="1"/>
  <c r="F141" i="1" s="1"/>
  <c r="AJ142" i="1"/>
  <c r="AR142" i="1" s="1"/>
  <c r="F142" i="1" s="1"/>
  <c r="AJ143" i="1"/>
  <c r="AR143" i="1" s="1"/>
  <c r="F143" i="1" s="1"/>
  <c r="AJ144" i="1"/>
  <c r="AR144" i="1" s="1"/>
  <c r="F144" i="1" s="1"/>
  <c r="AJ145" i="1"/>
  <c r="AR145" i="1" s="1"/>
  <c r="F145" i="1" s="1"/>
  <c r="AR147" i="1"/>
  <c r="F147" i="1" s="1"/>
  <c r="AJ148" i="1"/>
  <c r="AR148" i="1" s="1"/>
  <c r="F148" i="1" s="1"/>
  <c r="AJ149" i="1"/>
  <c r="AR149" i="1" s="1"/>
  <c r="F149" i="1" s="1"/>
  <c r="AJ150" i="1"/>
  <c r="AR150" i="1" s="1"/>
  <c r="F150" i="1" s="1"/>
  <c r="AJ151" i="1"/>
  <c r="AR151" i="1" s="1"/>
  <c r="F151" i="1" s="1"/>
  <c r="AJ153" i="1"/>
  <c r="AR153" i="1" s="1"/>
  <c r="F153" i="1" s="1"/>
  <c r="AJ154" i="1"/>
  <c r="AR154" i="1" s="1"/>
  <c r="F154" i="1" s="1"/>
  <c r="AJ155" i="1"/>
  <c r="AR155" i="1" s="1"/>
  <c r="F155" i="1" s="1"/>
  <c r="AJ156" i="1"/>
  <c r="AR156" i="1" s="1"/>
  <c r="F156" i="1" s="1"/>
  <c r="AJ157" i="1"/>
  <c r="AR157" i="1" s="1"/>
  <c r="F157" i="1" s="1"/>
  <c r="AJ158" i="1"/>
  <c r="AR158" i="1" s="1"/>
  <c r="F158" i="1" s="1"/>
  <c r="AJ159" i="1"/>
  <c r="AR159" i="1" s="1"/>
  <c r="F159" i="1" s="1"/>
  <c r="AJ160" i="1"/>
  <c r="AR160" i="1" s="1"/>
  <c r="F160" i="1" s="1"/>
  <c r="AJ161" i="1"/>
  <c r="AR161" i="1" s="1"/>
  <c r="F161" i="1" s="1"/>
  <c r="AJ162" i="1"/>
  <c r="AR162" i="1" s="1"/>
  <c r="F162" i="1" s="1"/>
  <c r="AJ163" i="1"/>
  <c r="AR163" i="1" s="1"/>
  <c r="F163" i="1" s="1"/>
  <c r="AJ164" i="1"/>
  <c r="AR164" i="1" s="1"/>
  <c r="F164" i="1" s="1"/>
  <c r="AJ165" i="1"/>
  <c r="AR165" i="1" s="1"/>
  <c r="F165" i="1" s="1"/>
  <c r="AJ166" i="1"/>
  <c r="AR166" i="1" s="1"/>
  <c r="F166" i="1" s="1"/>
  <c r="AJ167" i="1"/>
  <c r="AR167" i="1" s="1"/>
  <c r="F167" i="1" s="1"/>
  <c r="AJ168" i="1"/>
  <c r="AR168" i="1" s="1"/>
  <c r="F168" i="1" s="1"/>
  <c r="AJ169" i="1"/>
  <c r="AR169" i="1" s="1"/>
  <c r="F169" i="1" s="1"/>
  <c r="AJ170" i="1"/>
  <c r="AR170" i="1" s="1"/>
  <c r="F170" i="1" s="1"/>
  <c r="AJ171" i="1"/>
  <c r="AR171" i="1" s="1"/>
  <c r="F171" i="1" s="1"/>
  <c r="AJ172" i="1"/>
  <c r="AR172" i="1" s="1"/>
  <c r="F172" i="1" s="1"/>
  <c r="AJ174" i="1"/>
  <c r="AR174" i="1" s="1"/>
  <c r="F174" i="1" s="1"/>
  <c r="AJ175" i="1"/>
  <c r="AR175" i="1" s="1"/>
  <c r="F175" i="1" s="1"/>
  <c r="AJ176" i="1"/>
  <c r="AR176" i="1" s="1"/>
  <c r="F176" i="1" s="1"/>
  <c r="AJ177" i="1"/>
  <c r="AR177" i="1" s="1"/>
  <c r="F177" i="1" s="1"/>
  <c r="AJ179" i="1"/>
  <c r="AR179" i="1" s="1"/>
  <c r="F179" i="1" s="1"/>
  <c r="AJ180" i="1"/>
  <c r="AR180" i="1" s="1"/>
  <c r="F180" i="1" s="1"/>
  <c r="AJ181" i="1"/>
  <c r="AR181" i="1" s="1"/>
  <c r="F181" i="1" s="1"/>
  <c r="AJ182" i="1"/>
  <c r="AR182" i="1" s="1"/>
  <c r="F182" i="1" s="1"/>
  <c r="AJ183" i="1"/>
  <c r="AR183" i="1" s="1"/>
  <c r="F183" i="1" s="1"/>
  <c r="AJ184" i="1"/>
  <c r="AR184" i="1" s="1"/>
  <c r="F184" i="1" s="1"/>
  <c r="AJ185" i="1"/>
  <c r="AR185" i="1" s="1"/>
  <c r="F185" i="1" s="1"/>
  <c r="AJ186" i="1"/>
  <c r="AR186" i="1" s="1"/>
  <c r="F186" i="1" s="1"/>
  <c r="AJ187" i="1"/>
  <c r="AR187" i="1" s="1"/>
  <c r="F187" i="1" s="1"/>
  <c r="AJ188" i="1"/>
  <c r="AR188" i="1" s="1"/>
  <c r="F188" i="1" s="1"/>
  <c r="AJ189" i="1"/>
  <c r="AR189" i="1" s="1"/>
  <c r="F189" i="1" s="1"/>
  <c r="AJ190" i="1"/>
  <c r="AR190" i="1" s="1"/>
  <c r="F190" i="1" s="1"/>
  <c r="AJ191" i="1"/>
  <c r="AR191" i="1" s="1"/>
  <c r="F191" i="1" s="1"/>
  <c r="AJ192" i="1"/>
  <c r="AR192" i="1" s="1"/>
  <c r="F192" i="1" s="1"/>
  <c r="AJ193" i="1"/>
  <c r="AR193" i="1" s="1"/>
  <c r="F193" i="1" s="1"/>
  <c r="AJ194" i="1"/>
  <c r="AR194" i="1" s="1"/>
  <c r="F194" i="1" s="1"/>
  <c r="AJ195" i="1"/>
  <c r="AR195" i="1" s="1"/>
  <c r="F195" i="1" s="1"/>
  <c r="AJ196" i="1"/>
  <c r="AR196" i="1" s="1"/>
  <c r="F196" i="1" s="1"/>
  <c r="AJ197" i="1"/>
  <c r="AR197" i="1" s="1"/>
  <c r="F197" i="1" s="1"/>
  <c r="AJ198" i="1"/>
  <c r="AR198" i="1" s="1"/>
  <c r="F198" i="1" s="1"/>
  <c r="AJ199" i="1"/>
  <c r="AR199" i="1" s="1"/>
  <c r="F199" i="1" s="1"/>
  <c r="AJ200" i="1"/>
  <c r="AR200" i="1" s="1"/>
  <c r="F200" i="1" s="1"/>
  <c r="AJ201" i="1"/>
  <c r="AR201" i="1" s="1"/>
  <c r="F201" i="1" s="1"/>
  <c r="AJ202" i="1"/>
  <c r="AR202" i="1" s="1"/>
  <c r="F202" i="1" s="1"/>
  <c r="AJ203" i="1"/>
  <c r="AR203" i="1" s="1"/>
  <c r="F203" i="1" s="1"/>
  <c r="AJ204" i="1"/>
  <c r="AR204" i="1" s="1"/>
  <c r="F204" i="1" s="1"/>
  <c r="AJ205" i="1"/>
  <c r="AR205" i="1" s="1"/>
  <c r="F205" i="1" s="1"/>
  <c r="AJ206" i="1"/>
  <c r="AR206" i="1" s="1"/>
  <c r="F206" i="1" s="1"/>
  <c r="AJ207" i="1"/>
  <c r="AR207" i="1" s="1"/>
  <c r="F207" i="1" s="1"/>
  <c r="AJ208" i="1"/>
  <c r="AR208" i="1" s="1"/>
  <c r="F208" i="1" s="1"/>
  <c r="AJ209" i="1"/>
  <c r="AR209" i="1" s="1"/>
  <c r="F209" i="1" s="1"/>
  <c r="AJ210" i="1"/>
  <c r="AR210" i="1" s="1"/>
  <c r="F210" i="1" s="1"/>
  <c r="AJ211" i="1"/>
  <c r="AR211" i="1" s="1"/>
  <c r="F211" i="1" s="1"/>
  <c r="AJ212" i="1"/>
  <c r="AR212" i="1" s="1"/>
  <c r="F212" i="1" s="1"/>
  <c r="AJ213" i="1"/>
  <c r="AR213" i="1" s="1"/>
  <c r="F213" i="1" s="1"/>
  <c r="AJ214" i="1"/>
  <c r="AR214" i="1" s="1"/>
  <c r="F214" i="1" s="1"/>
  <c r="AJ215" i="1"/>
  <c r="AR215" i="1" s="1"/>
  <c r="F215" i="1" s="1"/>
  <c r="AJ217" i="1"/>
  <c r="AR217" i="1" s="1"/>
  <c r="F217" i="1" s="1"/>
  <c r="AJ218" i="1"/>
  <c r="AR218" i="1" s="1"/>
  <c r="F218" i="1" s="1"/>
  <c r="AJ219" i="1"/>
  <c r="AR219" i="1" s="1"/>
  <c r="F219" i="1" s="1"/>
  <c r="AJ220" i="1"/>
  <c r="AR220" i="1" s="1"/>
  <c r="F220" i="1" s="1"/>
  <c r="AJ221" i="1"/>
  <c r="AR221" i="1" s="1"/>
  <c r="F221" i="1" s="1"/>
  <c r="AJ222" i="1"/>
  <c r="AR222" i="1" s="1"/>
  <c r="F222" i="1" s="1"/>
  <c r="AJ223" i="1"/>
  <c r="AR223" i="1" s="1"/>
  <c r="F223" i="1" s="1"/>
  <c r="AJ224" i="1"/>
  <c r="AR224" i="1" s="1"/>
  <c r="F224" i="1" s="1"/>
  <c r="AJ225" i="1"/>
  <c r="AR225" i="1" s="1"/>
  <c r="F225" i="1" s="1"/>
  <c r="AJ226" i="1"/>
  <c r="AR226" i="1" s="1"/>
  <c r="F226" i="1" s="1"/>
  <c r="AJ227" i="1"/>
  <c r="AR227" i="1" s="1"/>
  <c r="F227" i="1" s="1"/>
  <c r="AJ228" i="1"/>
  <c r="AR228" i="1" s="1"/>
  <c r="F228" i="1" s="1"/>
  <c r="AJ229" i="1"/>
  <c r="AR229" i="1" s="1"/>
  <c r="F229" i="1" s="1"/>
  <c r="AJ230" i="1"/>
  <c r="AR230" i="1" s="1"/>
  <c r="F230" i="1" s="1"/>
  <c r="AJ232" i="1"/>
  <c r="AR232" i="1" s="1"/>
  <c r="F232" i="1" s="1"/>
  <c r="AJ233" i="1"/>
  <c r="AR233" i="1" s="1"/>
  <c r="F233" i="1" s="1"/>
  <c r="AJ234" i="1"/>
  <c r="AR234" i="1" s="1"/>
  <c r="F234" i="1" s="1"/>
  <c r="AJ235" i="1"/>
  <c r="AR235" i="1" s="1"/>
  <c r="F235" i="1" s="1"/>
  <c r="AJ236" i="1"/>
  <c r="AR236" i="1" s="1"/>
  <c r="F236" i="1" s="1"/>
  <c r="AJ237" i="1"/>
  <c r="AR237" i="1" s="1"/>
  <c r="F237" i="1" s="1"/>
  <c r="AJ238" i="1"/>
  <c r="AR238" i="1" s="1"/>
  <c r="F238" i="1" s="1"/>
  <c r="AJ239" i="1"/>
  <c r="AR239" i="1" s="1"/>
  <c r="F239" i="1" s="1"/>
  <c r="AJ240" i="1"/>
  <c r="AR240" i="1" s="1"/>
  <c r="F240" i="1" s="1"/>
  <c r="AJ241" i="1"/>
  <c r="AR241" i="1" s="1"/>
  <c r="F241" i="1" s="1"/>
  <c r="AJ242" i="1"/>
  <c r="AR242" i="1" s="1"/>
  <c r="F242" i="1" s="1"/>
  <c r="AJ243" i="1"/>
  <c r="AR243" i="1" s="1"/>
  <c r="F243" i="1" s="1"/>
  <c r="AJ244" i="1"/>
  <c r="AR244" i="1" s="1"/>
  <c r="F244" i="1" s="1"/>
  <c r="AJ245" i="1"/>
  <c r="AR245" i="1" s="1"/>
  <c r="F245" i="1" s="1"/>
  <c r="AJ246" i="1"/>
  <c r="AR246" i="1" s="1"/>
  <c r="F246" i="1" s="1"/>
  <c r="AJ247" i="1"/>
  <c r="AR247" i="1" s="1"/>
  <c r="F247" i="1" s="1"/>
  <c r="AJ248" i="1"/>
  <c r="AR248" i="1" s="1"/>
  <c r="F248" i="1" s="1"/>
  <c r="AJ249" i="1"/>
  <c r="AR249" i="1" s="1"/>
  <c r="F249" i="1" s="1"/>
  <c r="AJ250" i="1"/>
  <c r="AR250" i="1" s="1"/>
  <c r="F250" i="1" s="1"/>
  <c r="AJ251" i="1"/>
  <c r="AR251" i="1" s="1"/>
  <c r="F251" i="1" s="1"/>
  <c r="AJ252" i="1"/>
  <c r="AR252" i="1" s="1"/>
  <c r="F252" i="1" s="1"/>
  <c r="AJ253" i="1"/>
  <c r="AR253" i="1" s="1"/>
  <c r="F253" i="1" s="1"/>
  <c r="AJ254" i="1"/>
  <c r="AR254" i="1" s="1"/>
  <c r="F254" i="1" s="1"/>
  <c r="AJ255" i="1"/>
  <c r="AR255" i="1" s="1"/>
  <c r="F255" i="1" s="1"/>
  <c r="AJ256" i="1"/>
  <c r="AR256" i="1" s="1"/>
  <c r="F256" i="1" s="1"/>
  <c r="AJ257" i="1"/>
  <c r="AR257" i="1" s="1"/>
  <c r="F257" i="1" s="1"/>
  <c r="AJ258" i="1"/>
  <c r="AR258" i="1" s="1"/>
  <c r="F258" i="1" s="1"/>
  <c r="AJ259" i="1"/>
  <c r="AR259" i="1" s="1"/>
  <c r="F259" i="1" s="1"/>
  <c r="AJ260" i="1"/>
  <c r="AR260" i="1" s="1"/>
  <c r="F260" i="1" s="1"/>
  <c r="AJ261" i="1"/>
  <c r="AR261" i="1" s="1"/>
  <c r="F261" i="1" s="1"/>
  <c r="AJ262" i="1"/>
  <c r="AR262" i="1" s="1"/>
  <c r="F262" i="1" s="1"/>
  <c r="AJ263" i="1"/>
  <c r="AR263" i="1" s="1"/>
  <c r="F263" i="1" s="1"/>
  <c r="AJ264" i="1"/>
  <c r="AR264" i="1" s="1"/>
  <c r="F264" i="1" s="1"/>
  <c r="AJ265" i="1"/>
  <c r="AR265" i="1" s="1"/>
  <c r="F265" i="1" s="1"/>
  <c r="AJ266" i="1"/>
  <c r="AR266" i="1" s="1"/>
  <c r="F266" i="1" s="1"/>
  <c r="AJ267" i="1"/>
  <c r="AR267" i="1" s="1"/>
  <c r="F267" i="1" s="1"/>
  <c r="AJ268" i="1"/>
  <c r="AR268" i="1" s="1"/>
  <c r="F268" i="1" s="1"/>
  <c r="AJ269" i="1"/>
  <c r="AR269" i="1" s="1"/>
  <c r="F269" i="1" s="1"/>
  <c r="AJ270" i="1"/>
  <c r="AR270" i="1" s="1"/>
  <c r="F270" i="1" s="1"/>
  <c r="AJ271" i="1"/>
  <c r="AR271" i="1" s="1"/>
  <c r="F271" i="1" s="1"/>
  <c r="AJ272" i="1"/>
  <c r="AR272" i="1" s="1"/>
  <c r="F272" i="1" s="1"/>
  <c r="AJ273" i="1"/>
  <c r="AR273" i="1" s="1"/>
  <c r="F273" i="1" s="1"/>
  <c r="AJ274" i="1"/>
  <c r="AR274" i="1" s="1"/>
  <c r="F274" i="1" s="1"/>
  <c r="AJ275" i="1"/>
  <c r="AR275" i="1" s="1"/>
  <c r="F275" i="1" s="1"/>
  <c r="AJ276" i="1"/>
  <c r="AR276" i="1" s="1"/>
  <c r="F276" i="1" s="1"/>
  <c r="AJ277" i="1"/>
  <c r="AR277" i="1" s="1"/>
  <c r="F277" i="1" s="1"/>
  <c r="AJ278" i="1"/>
  <c r="AR278" i="1" s="1"/>
  <c r="F278" i="1" s="1"/>
  <c r="AJ279" i="1"/>
  <c r="AR279" i="1" s="1"/>
  <c r="F279" i="1" s="1"/>
  <c r="AJ280" i="1"/>
  <c r="AR280" i="1" s="1"/>
  <c r="F280" i="1" s="1"/>
  <c r="AJ281" i="1"/>
  <c r="AR281" i="1" s="1"/>
  <c r="F281" i="1" s="1"/>
  <c r="AJ282" i="1"/>
  <c r="AR282" i="1" s="1"/>
  <c r="F282" i="1" s="1"/>
  <c r="AJ283" i="1"/>
  <c r="AR283" i="1" s="1"/>
  <c r="F283" i="1" s="1"/>
  <c r="AJ284" i="1"/>
  <c r="AR284" i="1" s="1"/>
  <c r="F284" i="1" s="1"/>
  <c r="AJ285" i="1"/>
  <c r="AR285" i="1" s="1"/>
  <c r="F285" i="1" s="1"/>
  <c r="AJ286" i="1"/>
  <c r="AR286" i="1" s="1"/>
  <c r="F286" i="1" s="1"/>
  <c r="AJ287" i="1"/>
  <c r="AR287" i="1" s="1"/>
  <c r="F287" i="1" s="1"/>
  <c r="AJ288" i="1"/>
  <c r="AR288" i="1" s="1"/>
  <c r="F288" i="1" s="1"/>
  <c r="AJ289" i="1"/>
  <c r="AR289" i="1" s="1"/>
  <c r="F289" i="1" s="1"/>
  <c r="AJ290" i="1"/>
  <c r="AR290" i="1" s="1"/>
  <c r="F290" i="1" s="1"/>
  <c r="AJ291" i="1"/>
  <c r="AR291" i="1" s="1"/>
  <c r="F291" i="1" s="1"/>
  <c r="AJ292" i="1"/>
  <c r="AR292" i="1" s="1"/>
  <c r="F292" i="1" s="1"/>
  <c r="AJ293" i="1"/>
  <c r="AR293" i="1" s="1"/>
  <c r="F293" i="1" s="1"/>
  <c r="AJ294" i="1"/>
  <c r="AR294" i="1" s="1"/>
  <c r="F294" i="1" s="1"/>
  <c r="AJ295" i="1"/>
  <c r="AR295" i="1" s="1"/>
  <c r="F295" i="1" s="1"/>
  <c r="AJ296" i="1"/>
  <c r="AR296" i="1" s="1"/>
  <c r="F296" i="1" s="1"/>
  <c r="AJ297" i="1"/>
  <c r="AR297" i="1" s="1"/>
  <c r="F297" i="1" s="1"/>
  <c r="AJ298" i="1"/>
  <c r="AR298" i="1" s="1"/>
  <c r="F298" i="1" s="1"/>
  <c r="AJ299" i="1"/>
  <c r="AR299" i="1" s="1"/>
  <c r="F299" i="1" s="1"/>
  <c r="AJ300" i="1"/>
  <c r="AR300" i="1" s="1"/>
  <c r="F300" i="1" s="1"/>
  <c r="AJ301" i="1"/>
  <c r="AR301" i="1" s="1"/>
  <c r="F301" i="1" s="1"/>
  <c r="AJ302" i="1"/>
  <c r="AR302" i="1" s="1"/>
  <c r="F302" i="1" s="1"/>
  <c r="AJ303" i="1"/>
  <c r="AR303" i="1" s="1"/>
  <c r="F303" i="1" s="1"/>
  <c r="AJ304" i="1"/>
  <c r="AR304" i="1" s="1"/>
  <c r="F304" i="1" s="1"/>
  <c r="AJ305" i="1"/>
  <c r="AR305" i="1" s="1"/>
  <c r="F305" i="1" s="1"/>
  <c r="AJ306" i="1"/>
  <c r="AR306" i="1" s="1"/>
  <c r="F306" i="1" s="1"/>
  <c r="AJ307" i="1"/>
  <c r="AR307" i="1" s="1"/>
  <c r="F307" i="1" s="1"/>
  <c r="AJ308" i="1"/>
  <c r="AR308" i="1" s="1"/>
  <c r="F308" i="1" s="1"/>
  <c r="AJ309" i="1"/>
  <c r="AR309" i="1" s="1"/>
  <c r="F309" i="1" s="1"/>
  <c r="AJ310" i="1"/>
  <c r="AR310" i="1" s="1"/>
  <c r="F310" i="1" s="1"/>
  <c r="AJ311" i="1"/>
  <c r="AR311" i="1" s="1"/>
  <c r="F311" i="1" s="1"/>
  <c r="AJ312" i="1"/>
  <c r="AR312" i="1" s="1"/>
  <c r="F312" i="1" s="1"/>
  <c r="AJ313" i="1"/>
  <c r="AR313" i="1" s="1"/>
  <c r="F313" i="1" s="1"/>
  <c r="AJ314" i="1"/>
  <c r="AR314" i="1" s="1"/>
  <c r="F314" i="1" s="1"/>
  <c r="AJ316" i="1"/>
  <c r="AR316" i="1" s="1"/>
  <c r="F316" i="1" s="1"/>
  <c r="AJ317" i="1"/>
  <c r="AR317" i="1" s="1"/>
  <c r="F317" i="1" s="1"/>
  <c r="AJ318" i="1"/>
  <c r="AR318" i="1" s="1"/>
  <c r="F318" i="1" s="1"/>
  <c r="AJ319" i="1"/>
  <c r="AR319" i="1" s="1"/>
  <c r="F319" i="1" s="1"/>
  <c r="AJ320" i="1"/>
  <c r="AR320" i="1" s="1"/>
  <c r="F320" i="1" s="1"/>
  <c r="AJ321" i="1"/>
  <c r="AR321" i="1" s="1"/>
  <c r="F321" i="1" s="1"/>
  <c r="AJ322" i="1"/>
  <c r="AR322" i="1" s="1"/>
  <c r="F322" i="1" s="1"/>
  <c r="AJ323" i="1"/>
  <c r="AR323" i="1" s="1"/>
  <c r="F323" i="1" s="1"/>
  <c r="AJ324" i="1"/>
  <c r="AR324" i="1" s="1"/>
  <c r="F324" i="1" s="1"/>
  <c r="AJ325" i="1"/>
  <c r="AR325" i="1" s="1"/>
  <c r="F325" i="1" s="1"/>
  <c r="AJ326" i="1"/>
  <c r="AR326" i="1" s="1"/>
  <c r="F326" i="1" s="1"/>
  <c r="AJ327" i="1"/>
  <c r="AR327" i="1" s="1"/>
  <c r="F327" i="1" s="1"/>
  <c r="AJ328" i="1"/>
  <c r="AR328" i="1" s="1"/>
  <c r="F328" i="1" s="1"/>
  <c r="AJ329" i="1"/>
  <c r="AR329" i="1" s="1"/>
  <c r="F329" i="1" s="1"/>
  <c r="AJ330" i="1"/>
  <c r="AR330" i="1" s="1"/>
  <c r="F330" i="1" s="1"/>
  <c r="AJ331" i="1"/>
  <c r="AR331" i="1" s="1"/>
  <c r="F331" i="1" s="1"/>
  <c r="AJ332" i="1"/>
  <c r="AR332" i="1" s="1"/>
  <c r="F332" i="1" s="1"/>
  <c r="AJ333" i="1"/>
  <c r="AR333" i="1" s="1"/>
  <c r="F333" i="1" s="1"/>
  <c r="AJ334" i="1"/>
  <c r="AR334" i="1" s="1"/>
  <c r="F334" i="1" s="1"/>
  <c r="AJ335" i="1"/>
  <c r="AR335" i="1" s="1"/>
  <c r="F335" i="1" s="1"/>
  <c r="AJ337" i="1"/>
  <c r="AR337" i="1" s="1"/>
  <c r="F337" i="1" s="1"/>
  <c r="AJ338" i="1"/>
  <c r="AR338" i="1" s="1"/>
  <c r="F338" i="1" s="1"/>
  <c r="AJ339" i="1"/>
  <c r="AR339" i="1" s="1"/>
  <c r="F339" i="1" s="1"/>
  <c r="AJ340" i="1"/>
  <c r="AR340" i="1" s="1"/>
  <c r="F340" i="1" s="1"/>
  <c r="AJ341" i="1"/>
  <c r="AR341" i="1" s="1"/>
  <c r="F341" i="1" s="1"/>
  <c r="AJ342" i="1"/>
  <c r="AR342" i="1" s="1"/>
  <c r="F342" i="1" s="1"/>
  <c r="AJ343" i="1"/>
  <c r="AR343" i="1" s="1"/>
  <c r="F343" i="1" s="1"/>
  <c r="AJ344" i="1"/>
  <c r="AR344" i="1" s="1"/>
  <c r="F344" i="1" s="1"/>
  <c r="AJ345" i="1"/>
  <c r="AR345" i="1" s="1"/>
  <c r="F345" i="1" s="1"/>
  <c r="AJ346" i="1"/>
  <c r="AR346" i="1" s="1"/>
  <c r="F346" i="1" s="1"/>
  <c r="AJ347" i="1"/>
  <c r="AR347" i="1" s="1"/>
  <c r="F347" i="1" s="1"/>
  <c r="AJ348" i="1"/>
  <c r="AR348" i="1" s="1"/>
  <c r="F348" i="1" s="1"/>
  <c r="AJ349" i="1"/>
  <c r="AR349" i="1" s="1"/>
  <c r="F349" i="1" s="1"/>
  <c r="AJ350" i="1"/>
  <c r="AR350" i="1" s="1"/>
  <c r="F350" i="1" s="1"/>
  <c r="AJ351" i="1"/>
  <c r="AR351" i="1" s="1"/>
  <c r="F351" i="1" s="1"/>
  <c r="AJ352" i="1"/>
  <c r="AR352" i="1" s="1"/>
  <c r="F352" i="1" s="1"/>
  <c r="AJ353" i="1"/>
  <c r="AR353" i="1" s="1"/>
  <c r="F353" i="1" s="1"/>
  <c r="AJ354" i="1"/>
  <c r="AR354" i="1" s="1"/>
  <c r="F354" i="1" s="1"/>
  <c r="AJ355" i="1"/>
  <c r="AR355" i="1" s="1"/>
  <c r="F355" i="1" s="1"/>
  <c r="AJ356" i="1"/>
  <c r="AR356" i="1" s="1"/>
  <c r="F356" i="1" s="1"/>
  <c r="AJ357" i="1"/>
  <c r="AR357" i="1" s="1"/>
  <c r="F357" i="1" s="1"/>
  <c r="AJ358" i="1"/>
  <c r="AR358" i="1" s="1"/>
  <c r="F358" i="1" s="1"/>
  <c r="AJ359" i="1"/>
  <c r="AR359" i="1" s="1"/>
  <c r="F359" i="1" s="1"/>
  <c r="AJ360" i="1"/>
  <c r="AR360" i="1" s="1"/>
  <c r="F360" i="1" s="1"/>
  <c r="AJ361" i="1"/>
  <c r="AR361" i="1" s="1"/>
  <c r="F361" i="1" s="1"/>
  <c r="AJ362" i="1"/>
  <c r="AR362" i="1" s="1"/>
  <c r="F362" i="1" s="1"/>
  <c r="AJ363" i="1"/>
  <c r="AR363" i="1" s="1"/>
  <c r="F363" i="1" s="1"/>
  <c r="AJ364" i="1"/>
  <c r="AR364" i="1" s="1"/>
  <c r="F364" i="1" s="1"/>
  <c r="AJ365" i="1"/>
  <c r="AR365" i="1" s="1"/>
  <c r="F365" i="1" s="1"/>
  <c r="AJ366" i="1"/>
  <c r="AR366" i="1" s="1"/>
  <c r="F366" i="1" s="1"/>
  <c r="AJ367" i="1"/>
  <c r="AR367" i="1" s="1"/>
  <c r="F367" i="1" s="1"/>
  <c r="AJ368" i="1"/>
  <c r="AR368" i="1" s="1"/>
  <c r="F368" i="1" s="1"/>
  <c r="AJ370" i="1"/>
  <c r="AR370" i="1" s="1"/>
  <c r="F370" i="1" s="1"/>
  <c r="AJ371" i="1"/>
  <c r="AR371" i="1" s="1"/>
  <c r="F371" i="1" s="1"/>
  <c r="AJ372" i="1"/>
  <c r="AR372" i="1" s="1"/>
  <c r="F372" i="1" s="1"/>
  <c r="AJ373" i="1"/>
  <c r="AR373" i="1" s="1"/>
  <c r="F373" i="1" s="1"/>
  <c r="AJ374" i="1"/>
  <c r="AR374" i="1" s="1"/>
  <c r="F374" i="1" s="1"/>
  <c r="AJ375" i="1"/>
  <c r="AR375" i="1" s="1"/>
  <c r="F375" i="1" s="1"/>
  <c r="AJ376" i="1"/>
  <c r="AR376" i="1" s="1"/>
  <c r="F376" i="1" s="1"/>
  <c r="AJ377" i="1"/>
  <c r="AR377" i="1" s="1"/>
  <c r="F377" i="1" s="1"/>
  <c r="AJ378" i="1"/>
  <c r="AR378" i="1" s="1"/>
  <c r="F378" i="1" s="1"/>
  <c r="AJ379" i="1"/>
  <c r="AR379" i="1" s="1"/>
  <c r="F379" i="1" s="1"/>
  <c r="AJ380" i="1"/>
  <c r="AR380" i="1" s="1"/>
  <c r="F380" i="1" s="1"/>
  <c r="AJ381" i="1"/>
  <c r="AR381" i="1" s="1"/>
  <c r="F381" i="1" s="1"/>
  <c r="AJ382" i="1"/>
  <c r="AR382" i="1" s="1"/>
  <c r="F382" i="1" s="1"/>
  <c r="AJ383" i="1"/>
  <c r="AR383" i="1" s="1"/>
  <c r="F383" i="1" s="1"/>
  <c r="AJ384" i="1"/>
  <c r="AR384" i="1" s="1"/>
  <c r="F384" i="1" s="1"/>
  <c r="AJ385" i="1"/>
  <c r="AR385" i="1" s="1"/>
  <c r="F385" i="1" s="1"/>
  <c r="AJ386" i="1"/>
  <c r="AR386" i="1" s="1"/>
  <c r="F386" i="1" s="1"/>
  <c r="AJ387" i="1"/>
  <c r="AR387" i="1" s="1"/>
  <c r="F387" i="1" s="1"/>
  <c r="AJ388" i="1"/>
  <c r="AR388" i="1" s="1"/>
  <c r="F388" i="1" s="1"/>
  <c r="AJ389" i="1"/>
  <c r="AR389" i="1" s="1"/>
  <c r="F389" i="1" s="1"/>
  <c r="AJ390" i="1"/>
  <c r="AR390" i="1" s="1"/>
  <c r="F390" i="1" s="1"/>
  <c r="AJ391" i="1"/>
  <c r="AR391" i="1" s="1"/>
  <c r="F391" i="1" s="1"/>
  <c r="AJ392" i="1"/>
  <c r="AR392" i="1" s="1"/>
  <c r="F392" i="1" s="1"/>
  <c r="AJ393" i="1"/>
  <c r="AR393" i="1" s="1"/>
  <c r="F393" i="1" s="1"/>
  <c r="AJ394" i="1"/>
  <c r="AR394" i="1" s="1"/>
  <c r="F394" i="1" s="1"/>
  <c r="AJ395" i="1"/>
  <c r="AR395" i="1" s="1"/>
  <c r="F395" i="1" s="1"/>
  <c r="AJ396" i="1"/>
  <c r="AR396" i="1" s="1"/>
  <c r="F396" i="1" s="1"/>
  <c r="AJ397" i="1"/>
  <c r="AR397" i="1" s="1"/>
  <c r="F397" i="1" s="1"/>
  <c r="AJ398" i="1"/>
  <c r="AR398" i="1" s="1"/>
  <c r="F398" i="1" s="1"/>
  <c r="AJ399" i="1"/>
  <c r="AR399" i="1" s="1"/>
  <c r="F399" i="1" s="1"/>
  <c r="AJ400" i="1"/>
  <c r="AR400" i="1" s="1"/>
  <c r="F400" i="1" s="1"/>
  <c r="AJ401" i="1"/>
  <c r="AR401" i="1" s="1"/>
  <c r="F401" i="1" s="1"/>
  <c r="AJ402" i="1"/>
  <c r="AR402" i="1" s="1"/>
  <c r="F402" i="1" s="1"/>
  <c r="AJ403" i="1"/>
  <c r="AR403" i="1" s="1"/>
  <c r="F403" i="1" s="1"/>
  <c r="AJ404" i="1"/>
  <c r="AR404" i="1" s="1"/>
  <c r="F404" i="1" s="1"/>
  <c r="AJ405" i="1"/>
  <c r="AR405" i="1" s="1"/>
  <c r="F405" i="1" s="1"/>
  <c r="AJ406" i="1"/>
  <c r="AR406" i="1" s="1"/>
  <c r="F406" i="1" s="1"/>
  <c r="AJ407" i="1"/>
  <c r="AR407" i="1" s="1"/>
  <c r="F407" i="1" s="1"/>
  <c r="AJ408" i="1"/>
  <c r="AR408" i="1" s="1"/>
  <c r="F408" i="1" s="1"/>
  <c r="AJ409" i="1"/>
  <c r="AR409" i="1" s="1"/>
  <c r="F409" i="1" s="1"/>
  <c r="AJ410" i="1"/>
  <c r="AR410" i="1" s="1"/>
  <c r="F410" i="1" s="1"/>
  <c r="AJ411" i="1"/>
  <c r="AR411" i="1" s="1"/>
  <c r="F411" i="1" s="1"/>
  <c r="AJ412" i="1"/>
  <c r="AR412" i="1" s="1"/>
  <c r="F412" i="1" s="1"/>
  <c r="AJ413" i="1"/>
  <c r="AR413" i="1" s="1"/>
  <c r="F413" i="1" s="1"/>
  <c r="AJ414" i="1"/>
  <c r="AR414" i="1" s="1"/>
  <c r="F414" i="1" s="1"/>
  <c r="AJ415" i="1"/>
  <c r="AR415" i="1" s="1"/>
  <c r="F415" i="1" s="1"/>
  <c r="AJ416" i="1"/>
  <c r="AR416" i="1" s="1"/>
  <c r="F416" i="1" s="1"/>
  <c r="AJ418" i="1"/>
  <c r="AR418" i="1" s="1"/>
  <c r="F418" i="1" s="1"/>
  <c r="AJ419" i="1"/>
  <c r="AR419" i="1" s="1"/>
  <c r="F419" i="1" s="1"/>
  <c r="AJ420" i="1"/>
  <c r="AR420" i="1" s="1"/>
  <c r="F420" i="1" s="1"/>
  <c r="AJ421" i="1"/>
  <c r="AR421" i="1" s="1"/>
  <c r="F421" i="1" s="1"/>
  <c r="AJ422" i="1"/>
  <c r="AR422" i="1" s="1"/>
  <c r="F422" i="1" s="1"/>
  <c r="AJ423" i="1"/>
  <c r="AR423" i="1" s="1"/>
  <c r="F423" i="1" s="1"/>
  <c r="AJ424" i="1"/>
  <c r="AR424" i="1" s="1"/>
  <c r="F424" i="1" s="1"/>
  <c r="AJ425" i="1"/>
  <c r="AR425" i="1" s="1"/>
  <c r="F425" i="1" s="1"/>
  <c r="AJ426" i="1"/>
  <c r="AR426" i="1" s="1"/>
  <c r="F426" i="1" s="1"/>
  <c r="AJ427" i="1"/>
  <c r="AR427" i="1" s="1"/>
  <c r="F427" i="1" s="1"/>
  <c r="AJ428" i="1"/>
  <c r="AR428" i="1" s="1"/>
  <c r="F428" i="1" s="1"/>
  <c r="AJ429" i="1"/>
  <c r="AR429" i="1" s="1"/>
  <c r="F429" i="1" s="1"/>
  <c r="AJ430" i="1"/>
  <c r="AR430" i="1" s="1"/>
  <c r="F430" i="1" s="1"/>
  <c r="AJ431" i="1"/>
  <c r="AR431" i="1" s="1"/>
  <c r="F431" i="1" s="1"/>
  <c r="AJ432" i="1"/>
  <c r="AR432" i="1" s="1"/>
  <c r="F432" i="1" s="1"/>
  <c r="AJ433" i="1"/>
  <c r="AR433" i="1" s="1"/>
  <c r="F433" i="1" s="1"/>
  <c r="AJ434" i="1"/>
  <c r="AR434" i="1" s="1"/>
  <c r="F434" i="1" s="1"/>
  <c r="AJ435" i="1"/>
  <c r="AR435" i="1" s="1"/>
  <c r="F435" i="1" s="1"/>
  <c r="AJ436" i="1"/>
  <c r="AR436" i="1" s="1"/>
  <c r="F436" i="1" s="1"/>
  <c r="AJ437" i="1"/>
  <c r="AR437" i="1" s="1"/>
  <c r="F437" i="1" s="1"/>
  <c r="AJ438" i="1"/>
  <c r="AR438" i="1" s="1"/>
  <c r="F438" i="1" s="1"/>
  <c r="AJ439" i="1"/>
  <c r="AR439" i="1" s="1"/>
  <c r="F439" i="1" s="1"/>
  <c r="AJ440" i="1"/>
  <c r="AR440" i="1" s="1"/>
  <c r="F440" i="1" s="1"/>
  <c r="AJ441" i="1"/>
  <c r="AR441" i="1" s="1"/>
  <c r="F441" i="1" s="1"/>
  <c r="AJ442" i="1"/>
  <c r="AR442" i="1" s="1"/>
  <c r="F442" i="1" s="1"/>
  <c r="AJ443" i="1"/>
  <c r="AR443" i="1" s="1"/>
  <c r="F443" i="1" s="1"/>
  <c r="AJ444" i="1"/>
  <c r="AR444" i="1" s="1"/>
  <c r="F444" i="1" s="1"/>
  <c r="AJ445" i="1"/>
  <c r="AR445" i="1" s="1"/>
  <c r="F445" i="1" s="1"/>
  <c r="AJ447" i="1"/>
  <c r="AR447" i="1" s="1"/>
  <c r="F447" i="1" s="1"/>
  <c r="AJ448" i="1"/>
  <c r="AR448" i="1" s="1"/>
  <c r="F448" i="1" s="1"/>
  <c r="AJ449" i="1"/>
  <c r="AR449" i="1" s="1"/>
  <c r="F449" i="1" s="1"/>
  <c r="AJ450" i="1"/>
  <c r="AR450" i="1" s="1"/>
  <c r="F450" i="1" s="1"/>
  <c r="AJ452" i="1"/>
  <c r="AR452" i="1" s="1"/>
  <c r="F452" i="1" s="1"/>
  <c r="AJ453" i="1"/>
  <c r="AR453" i="1" s="1"/>
  <c r="F453" i="1" s="1"/>
  <c r="AJ454" i="1"/>
  <c r="AR454" i="1" s="1"/>
  <c r="F454" i="1" s="1"/>
  <c r="AJ455" i="1"/>
  <c r="AR455" i="1" s="1"/>
  <c r="F455" i="1" s="1"/>
  <c r="AJ456" i="1"/>
  <c r="AR456" i="1" s="1"/>
  <c r="F456" i="1" s="1"/>
  <c r="AJ457" i="1"/>
  <c r="AR457" i="1" s="1"/>
  <c r="F457" i="1" s="1"/>
  <c r="AJ458" i="1"/>
  <c r="AR458" i="1" s="1"/>
  <c r="F458" i="1" s="1"/>
  <c r="AJ459" i="1"/>
  <c r="AR459" i="1" s="1"/>
  <c r="F459" i="1" s="1"/>
  <c r="AJ460" i="1"/>
  <c r="AR460" i="1" s="1"/>
  <c r="F460" i="1" s="1"/>
  <c r="AJ461" i="1"/>
  <c r="AR461" i="1" s="1"/>
  <c r="F461" i="1" s="1"/>
  <c r="AJ462" i="1"/>
  <c r="AR462" i="1" s="1"/>
  <c r="F462" i="1" s="1"/>
  <c r="AJ463" i="1"/>
  <c r="AR463" i="1" s="1"/>
  <c r="F463" i="1" s="1"/>
  <c r="AJ464" i="1"/>
  <c r="AR464" i="1" s="1"/>
  <c r="F464" i="1" s="1"/>
  <c r="AJ465" i="1"/>
  <c r="AR465" i="1" s="1"/>
  <c r="F465" i="1" s="1"/>
  <c r="AJ466" i="1"/>
  <c r="AR466" i="1" s="1"/>
  <c r="F466" i="1" s="1"/>
  <c r="AJ467" i="1"/>
  <c r="AR467" i="1" s="1"/>
  <c r="F467" i="1" s="1"/>
  <c r="AJ468" i="1"/>
  <c r="AR468" i="1" s="1"/>
  <c r="F468" i="1" s="1"/>
  <c r="AJ469" i="1"/>
  <c r="AR469" i="1" s="1"/>
  <c r="F469" i="1" s="1"/>
  <c r="AJ470" i="1"/>
  <c r="AR470" i="1" s="1"/>
  <c r="F470" i="1" s="1"/>
  <c r="AJ471" i="1"/>
  <c r="AR471" i="1" s="1"/>
  <c r="F471" i="1" s="1"/>
  <c r="AJ472" i="1"/>
  <c r="AR472" i="1" s="1"/>
  <c r="F472" i="1" s="1"/>
  <c r="AJ473" i="1"/>
  <c r="AR473" i="1" s="1"/>
  <c r="F473" i="1" s="1"/>
  <c r="AJ474" i="1"/>
  <c r="AR474" i="1" s="1"/>
  <c r="F474" i="1" s="1"/>
  <c r="AJ475" i="1"/>
  <c r="AR475" i="1" s="1"/>
  <c r="F475" i="1" s="1"/>
  <c r="AJ476" i="1"/>
  <c r="AR476" i="1" s="1"/>
  <c r="F476" i="1" s="1"/>
  <c r="AJ478" i="1"/>
  <c r="AR478" i="1" s="1"/>
  <c r="F478" i="1" s="1"/>
  <c r="AJ479" i="1"/>
  <c r="AR479" i="1" s="1"/>
  <c r="F479" i="1" s="1"/>
  <c r="AJ480" i="1"/>
  <c r="AR480" i="1" s="1"/>
  <c r="F480" i="1" s="1"/>
  <c r="AJ481" i="1"/>
  <c r="AR481" i="1" s="1"/>
  <c r="F481" i="1" s="1"/>
  <c r="AJ482" i="1"/>
  <c r="AR482" i="1" s="1"/>
  <c r="F482" i="1" s="1"/>
  <c r="AJ483" i="1"/>
  <c r="AR483" i="1" s="1"/>
  <c r="F483" i="1" s="1"/>
  <c r="AJ484" i="1"/>
  <c r="AR484" i="1" s="1"/>
  <c r="F484" i="1" s="1"/>
  <c r="AJ485" i="1"/>
  <c r="AR485" i="1" s="1"/>
  <c r="F485" i="1" s="1"/>
  <c r="AJ486" i="1"/>
  <c r="AR486" i="1" s="1"/>
  <c r="F486" i="1" s="1"/>
  <c r="AJ487" i="1"/>
  <c r="AR487" i="1" s="1"/>
  <c r="F487" i="1" s="1"/>
  <c r="AJ488" i="1"/>
  <c r="AR488" i="1" s="1"/>
  <c r="F488" i="1" s="1"/>
  <c r="AJ489" i="1"/>
  <c r="AR489" i="1" s="1"/>
  <c r="F489" i="1" s="1"/>
  <c r="AJ490" i="1"/>
  <c r="AR490" i="1" s="1"/>
  <c r="F490" i="1" s="1"/>
  <c r="AJ491" i="1"/>
  <c r="AR491" i="1" s="1"/>
  <c r="F491" i="1" s="1"/>
  <c r="AJ492" i="1"/>
  <c r="AR492" i="1" s="1"/>
  <c r="F492" i="1" s="1"/>
  <c r="AJ494" i="1"/>
  <c r="AR494" i="1" s="1"/>
  <c r="F494" i="1" s="1"/>
  <c r="AJ495" i="1"/>
  <c r="AR495" i="1" s="1"/>
  <c r="F495" i="1" s="1"/>
  <c r="AJ496" i="1"/>
  <c r="AR496" i="1" s="1"/>
  <c r="F496" i="1" s="1"/>
  <c r="AJ497" i="1"/>
  <c r="AR497" i="1" s="1"/>
  <c r="F497" i="1" s="1"/>
  <c r="AJ498" i="1"/>
  <c r="AR498" i="1" s="1"/>
  <c r="F498" i="1" s="1"/>
  <c r="AJ499" i="1"/>
  <c r="AR499" i="1" s="1"/>
  <c r="F499" i="1" s="1"/>
  <c r="AJ500" i="1"/>
  <c r="AR500" i="1" s="1"/>
  <c r="F500" i="1" s="1"/>
  <c r="AJ501" i="1"/>
  <c r="AR501" i="1" s="1"/>
  <c r="F501" i="1" s="1"/>
  <c r="AJ502" i="1"/>
  <c r="AR502" i="1" s="1"/>
  <c r="F502" i="1" s="1"/>
  <c r="AJ503" i="1"/>
  <c r="AR503" i="1" s="1"/>
  <c r="F503" i="1" s="1"/>
  <c r="AJ504" i="1"/>
  <c r="AR504" i="1" s="1"/>
  <c r="F504" i="1" s="1"/>
  <c r="AJ505" i="1"/>
  <c r="AR505" i="1" s="1"/>
  <c r="F505" i="1" s="1"/>
  <c r="AJ506" i="1"/>
  <c r="AR506" i="1" s="1"/>
  <c r="F506" i="1" s="1"/>
  <c r="AJ507" i="1"/>
  <c r="AR507" i="1" s="1"/>
  <c r="F507" i="1" s="1"/>
  <c r="AJ508" i="1"/>
  <c r="AR508" i="1" s="1"/>
  <c r="F508" i="1" s="1"/>
  <c r="AJ509" i="1"/>
  <c r="AR509" i="1" s="1"/>
  <c r="F509" i="1" s="1"/>
  <c r="AJ511" i="1"/>
  <c r="AR511" i="1" s="1"/>
  <c r="F511" i="1" s="1"/>
  <c r="AJ512" i="1"/>
  <c r="AR512" i="1" s="1"/>
  <c r="F512" i="1" s="1"/>
  <c r="AJ513" i="1"/>
  <c r="AR513" i="1" s="1"/>
  <c r="F513" i="1" s="1"/>
  <c r="AJ514" i="1"/>
  <c r="AR514" i="1" s="1"/>
  <c r="F514" i="1" s="1"/>
  <c r="AJ515" i="1"/>
  <c r="AR515" i="1" s="1"/>
  <c r="F515" i="1" s="1"/>
  <c r="AJ516" i="1"/>
  <c r="AR516" i="1" s="1"/>
  <c r="F516" i="1" s="1"/>
  <c r="AJ517" i="1"/>
  <c r="AR517" i="1" s="1"/>
  <c r="F517" i="1" s="1"/>
  <c r="AJ518" i="1"/>
  <c r="AR518" i="1" s="1"/>
  <c r="F518" i="1" s="1"/>
  <c r="AJ519" i="1"/>
  <c r="AR519" i="1" s="1"/>
  <c r="F519" i="1" s="1"/>
  <c r="AJ520" i="1"/>
  <c r="AR520" i="1" s="1"/>
  <c r="F520" i="1" s="1"/>
  <c r="AJ522" i="1"/>
  <c r="AR522" i="1" s="1"/>
  <c r="F522" i="1" s="1"/>
  <c r="AJ523" i="1"/>
  <c r="AR523" i="1" s="1"/>
  <c r="F523" i="1" s="1"/>
  <c r="AJ524" i="1"/>
  <c r="AR524" i="1" s="1"/>
  <c r="F524" i="1" s="1"/>
  <c r="AJ525" i="1"/>
  <c r="AR525" i="1" s="1"/>
  <c r="F525" i="1" s="1"/>
  <c r="AJ526" i="1"/>
  <c r="AR526" i="1" s="1"/>
  <c r="F526" i="1" s="1"/>
  <c r="AJ527" i="1"/>
  <c r="AR527" i="1" s="1"/>
  <c r="F527" i="1" s="1"/>
  <c r="AJ528" i="1"/>
  <c r="AR528" i="1" s="1"/>
  <c r="F528" i="1" s="1"/>
  <c r="AJ529" i="1"/>
  <c r="AR529" i="1" s="1"/>
  <c r="F529" i="1" s="1"/>
  <c r="AJ530" i="1"/>
  <c r="AR530" i="1" s="1"/>
  <c r="F530" i="1" s="1"/>
  <c r="AJ531" i="1"/>
  <c r="AR531" i="1" s="1"/>
  <c r="F531" i="1" s="1"/>
  <c r="AJ532" i="1"/>
  <c r="AR532" i="1" s="1"/>
  <c r="F532" i="1" s="1"/>
  <c r="AJ533" i="1"/>
  <c r="AR533" i="1" s="1"/>
  <c r="F533" i="1" s="1"/>
  <c r="AJ534" i="1"/>
  <c r="AR534" i="1" s="1"/>
  <c r="F534" i="1" s="1"/>
  <c r="AJ535" i="1"/>
  <c r="AR535" i="1" s="1"/>
  <c r="F535" i="1" s="1"/>
  <c r="AJ536" i="1"/>
  <c r="AR536" i="1" s="1"/>
  <c r="F536" i="1" s="1"/>
  <c r="AJ537" i="1"/>
  <c r="AR537" i="1" s="1"/>
  <c r="F537" i="1" s="1"/>
  <c r="AJ538" i="1"/>
  <c r="AR538" i="1" s="1"/>
  <c r="F538" i="1" s="1"/>
  <c r="AJ539" i="1"/>
  <c r="AR539" i="1" s="1"/>
  <c r="F539" i="1" s="1"/>
  <c r="AJ540" i="1"/>
  <c r="AR540" i="1" s="1"/>
  <c r="F540" i="1" s="1"/>
  <c r="AJ541" i="1"/>
  <c r="AR541" i="1" s="1"/>
  <c r="F541" i="1" s="1"/>
  <c r="AJ542" i="1"/>
  <c r="AR542" i="1" s="1"/>
  <c r="F542" i="1" s="1"/>
  <c r="AJ543" i="1"/>
  <c r="AR543" i="1" s="1"/>
  <c r="F543" i="1" s="1"/>
  <c r="AJ544" i="1"/>
  <c r="AR544" i="1" s="1"/>
  <c r="F544" i="1" s="1"/>
  <c r="AJ545" i="1"/>
  <c r="AR545" i="1" s="1"/>
  <c r="F545" i="1" s="1"/>
  <c r="AJ546" i="1"/>
  <c r="AR546" i="1" s="1"/>
  <c r="F546" i="1" s="1"/>
  <c r="AJ547" i="1"/>
  <c r="AR547" i="1" s="1"/>
  <c r="F547" i="1" s="1"/>
  <c r="AJ548" i="1"/>
  <c r="AR548" i="1" s="1"/>
  <c r="F548" i="1" s="1"/>
  <c r="AJ549" i="1"/>
  <c r="AR549" i="1" s="1"/>
  <c r="F549" i="1" s="1"/>
  <c r="AJ550" i="1"/>
  <c r="AR550" i="1" s="1"/>
  <c r="F550" i="1" s="1"/>
  <c r="AJ551" i="1"/>
  <c r="AR551" i="1" s="1"/>
  <c r="F551" i="1" s="1"/>
  <c r="AJ552" i="1"/>
  <c r="AR552" i="1" s="1"/>
  <c r="F552" i="1" s="1"/>
  <c r="AJ553" i="1"/>
  <c r="AR553" i="1" s="1"/>
  <c r="F553" i="1" s="1"/>
  <c r="AJ554" i="1"/>
  <c r="AR554" i="1" s="1"/>
  <c r="F554" i="1" s="1"/>
  <c r="AJ555" i="1"/>
  <c r="AR555" i="1" s="1"/>
  <c r="F555" i="1" s="1"/>
  <c r="AJ556" i="1"/>
  <c r="AR556" i="1" s="1"/>
  <c r="F556" i="1" s="1"/>
  <c r="AJ557" i="1"/>
  <c r="AR557" i="1" s="1"/>
  <c r="F557" i="1" s="1"/>
  <c r="AJ558" i="1"/>
  <c r="AR558" i="1" s="1"/>
  <c r="F558" i="1" s="1"/>
  <c r="AJ559" i="1"/>
  <c r="AR559" i="1" s="1"/>
  <c r="F559" i="1" s="1"/>
  <c r="AJ560" i="1"/>
  <c r="AR560" i="1" s="1"/>
  <c r="F560" i="1" s="1"/>
  <c r="AJ561" i="1"/>
  <c r="AR561" i="1" s="1"/>
  <c r="F561" i="1" s="1"/>
  <c r="AJ562" i="1"/>
  <c r="AR562" i="1" s="1"/>
  <c r="F562" i="1" s="1"/>
  <c r="AJ563" i="1"/>
  <c r="AR563" i="1" s="1"/>
  <c r="F563" i="1" s="1"/>
  <c r="AJ564" i="1"/>
  <c r="AR564" i="1" s="1"/>
  <c r="F564" i="1" s="1"/>
  <c r="AJ565" i="1"/>
  <c r="AR565" i="1" s="1"/>
  <c r="F565" i="1" s="1"/>
  <c r="AJ566" i="1"/>
  <c r="AR566" i="1" s="1"/>
  <c r="F566" i="1" s="1"/>
  <c r="AJ567" i="1"/>
  <c r="AR567" i="1" s="1"/>
  <c r="F567" i="1" s="1"/>
  <c r="AJ568" i="1"/>
  <c r="AR568" i="1" s="1"/>
  <c r="F568" i="1" s="1"/>
  <c r="AJ569" i="1"/>
  <c r="AR569" i="1" s="1"/>
  <c r="F569" i="1" s="1"/>
  <c r="AJ570" i="1"/>
  <c r="AR570" i="1" s="1"/>
  <c r="F570" i="1" s="1"/>
  <c r="AJ571" i="1"/>
  <c r="AR571" i="1" s="1"/>
  <c r="F571" i="1" s="1"/>
  <c r="AJ572" i="1"/>
  <c r="AR572" i="1" s="1"/>
  <c r="F572" i="1" s="1"/>
  <c r="AJ573" i="1"/>
  <c r="AR573" i="1" s="1"/>
  <c r="F573" i="1" s="1"/>
  <c r="AJ574" i="1"/>
  <c r="AR574" i="1" s="1"/>
  <c r="F574" i="1" s="1"/>
  <c r="AJ575" i="1"/>
  <c r="AR575" i="1" s="1"/>
  <c r="F575" i="1" s="1"/>
  <c r="AJ576" i="1"/>
  <c r="AR576" i="1" s="1"/>
  <c r="F576" i="1" s="1"/>
  <c r="AJ577" i="1"/>
  <c r="AR577" i="1" s="1"/>
  <c r="F577" i="1" s="1"/>
  <c r="AJ578" i="1"/>
  <c r="AR578" i="1" s="1"/>
  <c r="F578" i="1" s="1"/>
  <c r="AJ579" i="1"/>
  <c r="AR579" i="1" s="1"/>
  <c r="F579" i="1" s="1"/>
  <c r="AJ580" i="1"/>
  <c r="AR580" i="1" s="1"/>
  <c r="F580" i="1" s="1"/>
  <c r="AJ581" i="1"/>
  <c r="AR581" i="1" s="1"/>
  <c r="F581" i="1" s="1"/>
  <c r="AJ582" i="1"/>
  <c r="AR582" i="1" s="1"/>
  <c r="F582" i="1" s="1"/>
  <c r="AJ583" i="1"/>
  <c r="AR583" i="1" s="1"/>
  <c r="F583" i="1" s="1"/>
  <c r="AJ584" i="1"/>
  <c r="AR584" i="1" s="1"/>
  <c r="F584" i="1" s="1"/>
  <c r="AJ585" i="1"/>
  <c r="AR585" i="1" s="1"/>
  <c r="F585" i="1" s="1"/>
  <c r="AJ587" i="1"/>
  <c r="AR587" i="1" s="1"/>
  <c r="F587" i="1" s="1"/>
  <c r="AJ588" i="1"/>
  <c r="AR588" i="1" s="1"/>
  <c r="F588" i="1" s="1"/>
  <c r="AJ589" i="1"/>
  <c r="AR589" i="1" s="1"/>
  <c r="F589" i="1" s="1"/>
  <c r="AJ590" i="1"/>
  <c r="AR590" i="1" s="1"/>
  <c r="F590" i="1" s="1"/>
  <c r="AJ591" i="1"/>
  <c r="AR591" i="1" s="1"/>
  <c r="F591" i="1" s="1"/>
  <c r="AJ592" i="1"/>
  <c r="AR592" i="1" s="1"/>
  <c r="F592" i="1" s="1"/>
  <c r="AJ593" i="1"/>
  <c r="AR593" i="1" s="1"/>
  <c r="F593" i="1" s="1"/>
  <c r="AJ594" i="1"/>
  <c r="AR594" i="1" s="1"/>
  <c r="F594" i="1" s="1"/>
  <c r="AJ595" i="1"/>
  <c r="AR595" i="1" s="1"/>
  <c r="F595" i="1" s="1"/>
  <c r="AJ596" i="1"/>
  <c r="AR596" i="1" s="1"/>
  <c r="F596" i="1" s="1"/>
  <c r="AJ597" i="1"/>
  <c r="AR597" i="1" s="1"/>
  <c r="F597" i="1" s="1"/>
  <c r="AJ598" i="1"/>
  <c r="AR598" i="1" s="1"/>
  <c r="F598" i="1" s="1"/>
  <c r="AJ599" i="1"/>
  <c r="AR599" i="1" s="1"/>
  <c r="F599" i="1" s="1"/>
  <c r="AJ600" i="1"/>
  <c r="AR600" i="1" s="1"/>
  <c r="F600" i="1" s="1"/>
  <c r="AJ601" i="1"/>
  <c r="AR601" i="1" s="1"/>
  <c r="F601" i="1" s="1"/>
  <c r="AJ602" i="1"/>
  <c r="AR602" i="1" s="1"/>
  <c r="F602" i="1" s="1"/>
  <c r="AJ603" i="1"/>
  <c r="AR603" i="1" s="1"/>
  <c r="F603" i="1" s="1"/>
  <c r="AJ604" i="1"/>
  <c r="AR604" i="1" s="1"/>
  <c r="F604" i="1" s="1"/>
  <c r="AJ605" i="1"/>
  <c r="AR605" i="1" s="1"/>
  <c r="F605" i="1" s="1"/>
  <c r="AJ607" i="1"/>
  <c r="AR607" i="1" s="1"/>
  <c r="F607" i="1" s="1"/>
  <c r="AJ608" i="1"/>
  <c r="AR608" i="1" s="1"/>
  <c r="F608" i="1" s="1"/>
  <c r="AJ609" i="1"/>
  <c r="AR609" i="1" s="1"/>
  <c r="F609" i="1" s="1"/>
  <c r="AJ610" i="1"/>
  <c r="AR610" i="1" s="1"/>
  <c r="F610" i="1" s="1"/>
  <c r="AJ611" i="1"/>
  <c r="AR611" i="1" s="1"/>
  <c r="F611" i="1" s="1"/>
  <c r="AJ612" i="1"/>
  <c r="AR612" i="1" s="1"/>
  <c r="F612" i="1" s="1"/>
  <c r="AJ613" i="1"/>
  <c r="AR613" i="1" s="1"/>
  <c r="F613" i="1" s="1"/>
  <c r="AJ614" i="1"/>
  <c r="AR614" i="1" s="1"/>
  <c r="F614" i="1" s="1"/>
  <c r="AJ615" i="1"/>
  <c r="AR615" i="1" s="1"/>
  <c r="F615" i="1" s="1"/>
  <c r="AJ616" i="1"/>
  <c r="AR616" i="1" s="1"/>
  <c r="F616" i="1" s="1"/>
  <c r="AJ617" i="1"/>
  <c r="AR617" i="1" s="1"/>
  <c r="F617" i="1" s="1"/>
  <c r="AJ618" i="1"/>
  <c r="AR618" i="1" s="1"/>
  <c r="F618" i="1" s="1"/>
  <c r="AJ619" i="1"/>
  <c r="AR619" i="1" s="1"/>
  <c r="F619" i="1" s="1"/>
  <c r="AJ620" i="1"/>
  <c r="AR620" i="1" s="1"/>
  <c r="F620" i="1" s="1"/>
  <c r="AJ621" i="1"/>
  <c r="AR621" i="1" s="1"/>
  <c r="F621" i="1" s="1"/>
  <c r="AJ622" i="1"/>
  <c r="AR622" i="1" s="1"/>
  <c r="F622" i="1" s="1"/>
  <c r="AJ623" i="1"/>
  <c r="AR623" i="1" s="1"/>
  <c r="F623" i="1" s="1"/>
  <c r="AJ624" i="1"/>
  <c r="AR624" i="1" s="1"/>
  <c r="F624" i="1" s="1"/>
  <c r="AJ625" i="1"/>
  <c r="AR625" i="1" s="1"/>
  <c r="F625" i="1" s="1"/>
  <c r="AJ626" i="1"/>
  <c r="AR626" i="1" s="1"/>
  <c r="F626" i="1" s="1"/>
  <c r="AJ627" i="1"/>
  <c r="AR627" i="1" s="1"/>
  <c r="F627" i="1" s="1"/>
  <c r="AJ628" i="1"/>
  <c r="AR628" i="1" s="1"/>
  <c r="F628" i="1" s="1"/>
  <c r="AJ629" i="1"/>
  <c r="AR629" i="1" s="1"/>
  <c r="F629" i="1" s="1"/>
  <c r="AJ630" i="1"/>
  <c r="AR630" i="1" s="1"/>
  <c r="F630" i="1" s="1"/>
  <c r="AJ631" i="1"/>
  <c r="AR631" i="1" s="1"/>
  <c r="F631" i="1" s="1"/>
  <c r="AJ632" i="1"/>
  <c r="AR632" i="1" s="1"/>
  <c r="F632" i="1" s="1"/>
  <c r="AJ633" i="1"/>
  <c r="AR633" i="1" s="1"/>
  <c r="F633" i="1" s="1"/>
  <c r="AJ634" i="1"/>
  <c r="AR634" i="1" s="1"/>
  <c r="F634" i="1" s="1"/>
  <c r="AJ635" i="1"/>
  <c r="AR635" i="1" s="1"/>
  <c r="F635" i="1" s="1"/>
  <c r="AJ636" i="1"/>
  <c r="AR636" i="1" s="1"/>
  <c r="F636" i="1" s="1"/>
  <c r="AJ637" i="1"/>
  <c r="AR637" i="1" s="1"/>
  <c r="F637" i="1" s="1"/>
  <c r="AJ638" i="1"/>
  <c r="AR638" i="1" s="1"/>
  <c r="F638" i="1" s="1"/>
  <c r="AJ639" i="1"/>
  <c r="AR639" i="1" s="1"/>
  <c r="F639" i="1" s="1"/>
  <c r="AJ640" i="1"/>
  <c r="AR640" i="1" s="1"/>
  <c r="F640" i="1" s="1"/>
  <c r="AJ641" i="1"/>
  <c r="AR641" i="1" s="1"/>
  <c r="F641" i="1" s="1"/>
  <c r="AJ642" i="1"/>
  <c r="AR642" i="1" s="1"/>
  <c r="F642" i="1" s="1"/>
  <c r="AJ643" i="1"/>
  <c r="AR643" i="1" s="1"/>
  <c r="F643" i="1" s="1"/>
  <c r="AJ644" i="1"/>
  <c r="AR644" i="1" s="1"/>
  <c r="F644" i="1" s="1"/>
  <c r="AJ645" i="1"/>
  <c r="AR645" i="1" s="1"/>
  <c r="F645" i="1" s="1"/>
  <c r="AJ646" i="1"/>
  <c r="AR646" i="1" s="1"/>
  <c r="F646" i="1" s="1"/>
  <c r="AJ647" i="1"/>
  <c r="AR647" i="1" s="1"/>
  <c r="F647" i="1" s="1"/>
  <c r="AJ648" i="1"/>
  <c r="AR648" i="1" s="1"/>
  <c r="F648" i="1" s="1"/>
  <c r="AJ649" i="1"/>
  <c r="AR649" i="1" s="1"/>
  <c r="F649" i="1" s="1"/>
  <c r="AJ650" i="1"/>
  <c r="AR650" i="1" s="1"/>
  <c r="F650" i="1" s="1"/>
  <c r="AJ651" i="1"/>
  <c r="AR651" i="1" s="1"/>
  <c r="F651" i="1" s="1"/>
  <c r="AJ652" i="1"/>
  <c r="AR652" i="1" s="1"/>
  <c r="F652" i="1" s="1"/>
  <c r="AJ653" i="1"/>
  <c r="AR653" i="1" s="1"/>
  <c r="F653" i="1" s="1"/>
  <c r="AJ654" i="1"/>
  <c r="AR654" i="1" s="1"/>
  <c r="F654" i="1" s="1"/>
  <c r="AJ655" i="1"/>
  <c r="AR655" i="1" s="1"/>
  <c r="F655" i="1" s="1"/>
  <c r="AJ656" i="1"/>
  <c r="AR656" i="1" s="1"/>
  <c r="F656" i="1" s="1"/>
  <c r="AJ657" i="1"/>
  <c r="AR657" i="1" s="1"/>
  <c r="F657" i="1" s="1"/>
  <c r="AJ658" i="1"/>
  <c r="AR658" i="1" s="1"/>
  <c r="F658" i="1" s="1"/>
  <c r="AJ659" i="1"/>
  <c r="AR659" i="1" s="1"/>
  <c r="F659" i="1" s="1"/>
  <c r="AJ660" i="1"/>
  <c r="AR660" i="1" s="1"/>
  <c r="F660" i="1" s="1"/>
  <c r="AJ661" i="1"/>
  <c r="AR661" i="1" s="1"/>
  <c r="F661" i="1" s="1"/>
  <c r="AJ662" i="1"/>
  <c r="AR662" i="1" s="1"/>
  <c r="F662" i="1" s="1"/>
  <c r="AJ663" i="1"/>
  <c r="AR663" i="1" s="1"/>
  <c r="F663" i="1" s="1"/>
  <c r="AJ664" i="1"/>
  <c r="AR664" i="1" s="1"/>
  <c r="F664" i="1" s="1"/>
  <c r="AJ665" i="1"/>
  <c r="AR665" i="1" s="1"/>
  <c r="F665" i="1" s="1"/>
  <c r="AJ666" i="1"/>
  <c r="AR666" i="1" s="1"/>
  <c r="F666" i="1" s="1"/>
  <c r="AJ667" i="1"/>
  <c r="AR667" i="1" s="1"/>
  <c r="F667" i="1" s="1"/>
  <c r="AJ668" i="1"/>
  <c r="AR668" i="1" s="1"/>
  <c r="F668" i="1" s="1"/>
  <c r="AJ669" i="1"/>
  <c r="AR669" i="1" s="1"/>
  <c r="F669" i="1" s="1"/>
  <c r="AJ670" i="1"/>
  <c r="AR670" i="1" s="1"/>
  <c r="F670" i="1" s="1"/>
  <c r="AJ671" i="1"/>
  <c r="AR671" i="1" s="1"/>
  <c r="F671" i="1" s="1"/>
  <c r="AJ672" i="1"/>
  <c r="AR672" i="1" s="1"/>
  <c r="F672" i="1" s="1"/>
  <c r="AJ673" i="1"/>
  <c r="AR673" i="1" s="1"/>
  <c r="F673" i="1" s="1"/>
  <c r="AJ674" i="1"/>
  <c r="AR674" i="1" s="1"/>
  <c r="F674" i="1" s="1"/>
  <c r="AJ675" i="1"/>
  <c r="AR675" i="1" s="1"/>
  <c r="F675" i="1" s="1"/>
  <c r="AJ676" i="1"/>
  <c r="AR676" i="1" s="1"/>
  <c r="F676" i="1" s="1"/>
  <c r="AJ677" i="1"/>
  <c r="AR677" i="1" s="1"/>
  <c r="F677" i="1" s="1"/>
  <c r="AJ678" i="1"/>
  <c r="AR678" i="1" s="1"/>
  <c r="F678" i="1" s="1"/>
  <c r="AJ679" i="1"/>
  <c r="AR679" i="1" s="1"/>
  <c r="F679" i="1" s="1"/>
  <c r="AJ680" i="1"/>
  <c r="AR680" i="1" s="1"/>
  <c r="F680" i="1" s="1"/>
  <c r="AJ681" i="1"/>
  <c r="AR681" i="1" s="1"/>
  <c r="F681" i="1" s="1"/>
  <c r="AJ682" i="1"/>
  <c r="AR682" i="1" s="1"/>
  <c r="F682" i="1" s="1"/>
  <c r="AJ683" i="1"/>
  <c r="AR683" i="1" s="1"/>
  <c r="F683" i="1" s="1"/>
  <c r="AJ684" i="1"/>
  <c r="AR684" i="1" s="1"/>
  <c r="F684" i="1" s="1"/>
  <c r="AJ685" i="1"/>
  <c r="AR685" i="1" s="1"/>
  <c r="F685" i="1" s="1"/>
  <c r="AJ686" i="1"/>
  <c r="AR686" i="1" s="1"/>
  <c r="F686" i="1" s="1"/>
  <c r="AJ687" i="1"/>
  <c r="AR687" i="1" s="1"/>
  <c r="F687" i="1" s="1"/>
  <c r="AJ688" i="1"/>
  <c r="AR688" i="1" s="1"/>
  <c r="F688" i="1" s="1"/>
  <c r="AJ689" i="1"/>
  <c r="AR689" i="1" s="1"/>
  <c r="F689" i="1" s="1"/>
  <c r="AJ690" i="1"/>
  <c r="AR690" i="1" s="1"/>
  <c r="F690" i="1" s="1"/>
  <c r="AJ691" i="1"/>
  <c r="AR691" i="1" s="1"/>
  <c r="F691" i="1" s="1"/>
  <c r="AJ692" i="1"/>
  <c r="AR692" i="1" s="1"/>
  <c r="F692" i="1" s="1"/>
  <c r="AJ693" i="1"/>
  <c r="AR693" i="1" s="1"/>
  <c r="F693" i="1" s="1"/>
  <c r="AJ694" i="1"/>
  <c r="AR694" i="1" s="1"/>
  <c r="F694" i="1" s="1"/>
  <c r="AJ695" i="1"/>
  <c r="AR695" i="1" s="1"/>
  <c r="F695" i="1" s="1"/>
  <c r="AJ696" i="1"/>
  <c r="AR696" i="1" s="1"/>
  <c r="F696" i="1" s="1"/>
  <c r="AJ697" i="1"/>
  <c r="AR697" i="1" s="1"/>
  <c r="F697" i="1" s="1"/>
  <c r="AJ698" i="1"/>
  <c r="AR698" i="1" s="1"/>
  <c r="F698" i="1" s="1"/>
  <c r="AJ700" i="1"/>
  <c r="AR700" i="1" s="1"/>
  <c r="F700" i="1" s="1"/>
  <c r="AJ701" i="1"/>
  <c r="AR701" i="1" s="1"/>
  <c r="F701" i="1" s="1"/>
  <c r="AJ702" i="1"/>
  <c r="AR702" i="1" s="1"/>
  <c r="F702" i="1" s="1"/>
  <c r="AJ703" i="1"/>
  <c r="AR703" i="1" s="1"/>
  <c r="F703" i="1" s="1"/>
  <c r="AJ704" i="1"/>
  <c r="AR704" i="1" s="1"/>
  <c r="F704" i="1" s="1"/>
  <c r="AJ705" i="1"/>
  <c r="AR705" i="1" s="1"/>
  <c r="F705" i="1" s="1"/>
  <c r="AJ706" i="1"/>
  <c r="AR706" i="1" s="1"/>
  <c r="F706" i="1" s="1"/>
  <c r="AJ707" i="1"/>
  <c r="AR707" i="1" s="1"/>
  <c r="F707" i="1" s="1"/>
  <c r="AJ708" i="1"/>
  <c r="AR708" i="1" s="1"/>
  <c r="F708" i="1" s="1"/>
  <c r="AJ709" i="1"/>
  <c r="AR709" i="1" s="1"/>
  <c r="F709" i="1" s="1"/>
  <c r="AJ710" i="1"/>
  <c r="AR710" i="1" s="1"/>
  <c r="F710" i="1" s="1"/>
  <c r="AJ712" i="1"/>
  <c r="AR712" i="1" s="1"/>
  <c r="F712" i="1" s="1"/>
  <c r="AJ713" i="1"/>
  <c r="AR713" i="1" s="1"/>
  <c r="F713" i="1" s="1"/>
  <c r="AJ714" i="1"/>
  <c r="AR714" i="1" s="1"/>
  <c r="F714" i="1" s="1"/>
  <c r="AJ715" i="1"/>
  <c r="AR715" i="1" s="1"/>
  <c r="F715" i="1" s="1"/>
  <c r="AJ716" i="1"/>
  <c r="AR716" i="1" s="1"/>
  <c r="F716" i="1" s="1"/>
  <c r="AJ717" i="1"/>
  <c r="AR717" i="1" s="1"/>
  <c r="F717" i="1" s="1"/>
  <c r="AJ718" i="1"/>
  <c r="AR718" i="1" s="1"/>
  <c r="F718" i="1" s="1"/>
  <c r="AJ719" i="1"/>
  <c r="AR719" i="1" s="1"/>
  <c r="F719" i="1" s="1"/>
  <c r="AJ720" i="1"/>
  <c r="AR720" i="1" s="1"/>
  <c r="F720" i="1" s="1"/>
  <c r="AJ721" i="1"/>
  <c r="AR721" i="1" s="1"/>
  <c r="F721" i="1" s="1"/>
  <c r="AJ722" i="1"/>
  <c r="AR722" i="1" s="1"/>
  <c r="F722" i="1" s="1"/>
  <c r="AJ723" i="1"/>
  <c r="AR723" i="1" s="1"/>
  <c r="F723" i="1" s="1"/>
  <c r="AJ724" i="1"/>
  <c r="AR724" i="1" s="1"/>
  <c r="F724" i="1" s="1"/>
  <c r="AJ725" i="1"/>
  <c r="AR725" i="1" s="1"/>
  <c r="F725" i="1" s="1"/>
  <c r="AJ726" i="1"/>
  <c r="AR726" i="1" s="1"/>
  <c r="F726" i="1" s="1"/>
  <c r="AJ727" i="1"/>
  <c r="AR727" i="1" s="1"/>
  <c r="F727" i="1" s="1"/>
  <c r="AJ728" i="1"/>
  <c r="AR728" i="1" s="1"/>
  <c r="F728" i="1" s="1"/>
  <c r="AJ729" i="1"/>
  <c r="AR729" i="1" s="1"/>
  <c r="F729" i="1" s="1"/>
  <c r="AJ730" i="1"/>
  <c r="AR730" i="1" s="1"/>
  <c r="F730" i="1" s="1"/>
  <c r="AJ731" i="1"/>
  <c r="AR731" i="1" s="1"/>
  <c r="F731" i="1" s="1"/>
  <c r="AJ732" i="1"/>
  <c r="AR732" i="1" s="1"/>
  <c r="F732" i="1" s="1"/>
  <c r="AJ733" i="1"/>
  <c r="AR733" i="1" s="1"/>
  <c r="F733" i="1" s="1"/>
  <c r="AJ734" i="1"/>
  <c r="AR734" i="1" s="1"/>
  <c r="F734" i="1" s="1"/>
  <c r="AJ735" i="1"/>
  <c r="AR735" i="1" s="1"/>
  <c r="F735" i="1" s="1"/>
  <c r="AJ736" i="1"/>
  <c r="AR736" i="1" s="1"/>
  <c r="F736" i="1" s="1"/>
  <c r="AJ737" i="1"/>
  <c r="AR737" i="1" s="1"/>
  <c r="F737" i="1" s="1"/>
  <c r="AJ738" i="1"/>
  <c r="AR738" i="1" s="1"/>
  <c r="F738" i="1" s="1"/>
  <c r="AJ739" i="1"/>
  <c r="AR739" i="1" s="1"/>
  <c r="F739" i="1" s="1"/>
  <c r="AJ740" i="1"/>
  <c r="AR740" i="1" s="1"/>
  <c r="F740" i="1" s="1"/>
  <c r="AJ741" i="1"/>
  <c r="AR741" i="1" s="1"/>
  <c r="F741" i="1" s="1"/>
  <c r="AJ742" i="1"/>
  <c r="AR742" i="1" s="1"/>
  <c r="F742" i="1" s="1"/>
  <c r="AJ743" i="1"/>
  <c r="AR743" i="1" s="1"/>
  <c r="F743" i="1" s="1"/>
  <c r="AJ744" i="1"/>
  <c r="AR744" i="1" s="1"/>
  <c r="F744" i="1" s="1"/>
  <c r="AJ745" i="1"/>
  <c r="AR745" i="1" s="1"/>
  <c r="F745" i="1" s="1"/>
  <c r="AJ746" i="1"/>
  <c r="AR746" i="1" s="1"/>
  <c r="F746" i="1" s="1"/>
  <c r="AJ747" i="1"/>
  <c r="AR747" i="1" s="1"/>
  <c r="F747" i="1" s="1"/>
  <c r="AJ748" i="1"/>
  <c r="AR748" i="1" s="1"/>
  <c r="F748" i="1" s="1"/>
  <c r="AJ749" i="1"/>
  <c r="AR749" i="1" s="1"/>
  <c r="F749" i="1" s="1"/>
  <c r="AJ750" i="1"/>
  <c r="AR750" i="1" s="1"/>
  <c r="F750" i="1" s="1"/>
  <c r="AJ751" i="1"/>
  <c r="AR751" i="1" s="1"/>
  <c r="F751" i="1" s="1"/>
  <c r="AJ752" i="1"/>
  <c r="AR752" i="1" s="1"/>
  <c r="F752" i="1" s="1"/>
  <c r="AJ753" i="1"/>
  <c r="AR753" i="1" s="1"/>
  <c r="F753" i="1" s="1"/>
  <c r="AJ754" i="1"/>
  <c r="AR754" i="1" s="1"/>
  <c r="F754" i="1" s="1"/>
  <c r="AJ755" i="1"/>
  <c r="AR755" i="1" s="1"/>
  <c r="F755" i="1" s="1"/>
  <c r="AJ756" i="1"/>
  <c r="AR756" i="1" s="1"/>
  <c r="F756" i="1" s="1"/>
  <c r="AJ757" i="1"/>
  <c r="AR757" i="1" s="1"/>
  <c r="F757" i="1" s="1"/>
  <c r="AJ758" i="1"/>
  <c r="AR758" i="1" s="1"/>
  <c r="F758" i="1" s="1"/>
  <c r="AJ759" i="1"/>
  <c r="AR759" i="1" s="1"/>
  <c r="F759" i="1" s="1"/>
  <c r="AJ760" i="1"/>
  <c r="AR760" i="1" s="1"/>
  <c r="F760" i="1" s="1"/>
  <c r="AJ761" i="1"/>
  <c r="AR761" i="1" s="1"/>
  <c r="F761" i="1" s="1"/>
  <c r="AJ762" i="1"/>
  <c r="AR762" i="1" s="1"/>
  <c r="F762" i="1" s="1"/>
  <c r="AJ763" i="1"/>
  <c r="AR763" i="1" s="1"/>
  <c r="F763" i="1" s="1"/>
  <c r="AJ764" i="1"/>
  <c r="AR764" i="1" s="1"/>
  <c r="F764" i="1" s="1"/>
  <c r="AJ765" i="1"/>
  <c r="AR765" i="1" s="1"/>
  <c r="F765" i="1" s="1"/>
  <c r="AJ766" i="1"/>
  <c r="AR766" i="1" s="1"/>
  <c r="F766" i="1" s="1"/>
  <c r="AJ767" i="1"/>
  <c r="AR767" i="1" s="1"/>
  <c r="F767" i="1" s="1"/>
  <c r="AJ768" i="1"/>
  <c r="AR768" i="1" s="1"/>
  <c r="F768" i="1" s="1"/>
  <c r="AJ769" i="1"/>
  <c r="AR769" i="1" s="1"/>
  <c r="F769" i="1" s="1"/>
  <c r="AJ770" i="1"/>
  <c r="AR770" i="1" s="1"/>
  <c r="F770" i="1" s="1"/>
  <c r="AJ771" i="1"/>
  <c r="AR771" i="1" s="1"/>
  <c r="F771" i="1" s="1"/>
  <c r="AJ772" i="1"/>
  <c r="AR772" i="1" s="1"/>
  <c r="F772" i="1" s="1"/>
  <c r="AJ773" i="1"/>
  <c r="AR773" i="1" s="1"/>
  <c r="F773" i="1" s="1"/>
  <c r="AJ774" i="1"/>
  <c r="AR774" i="1" s="1"/>
  <c r="F774" i="1" s="1"/>
  <c r="AJ775" i="1"/>
  <c r="AR775" i="1" s="1"/>
  <c r="F775" i="1" s="1"/>
  <c r="AJ776" i="1"/>
  <c r="AR776" i="1" s="1"/>
  <c r="F776" i="1" s="1"/>
  <c r="AJ777" i="1"/>
  <c r="AR777" i="1" s="1"/>
  <c r="F777" i="1" s="1"/>
  <c r="AJ778" i="1"/>
  <c r="AR778" i="1" s="1"/>
  <c r="F778" i="1" s="1"/>
  <c r="AJ780" i="1"/>
  <c r="AR780" i="1" s="1"/>
  <c r="F780" i="1" s="1"/>
  <c r="AJ781" i="1"/>
  <c r="AR781" i="1" s="1"/>
  <c r="F781" i="1" s="1"/>
  <c r="AJ782" i="1"/>
  <c r="AR782" i="1" s="1"/>
  <c r="F782" i="1" s="1"/>
  <c r="AJ783" i="1"/>
  <c r="AR783" i="1" s="1"/>
  <c r="F783" i="1" s="1"/>
  <c r="AJ784" i="1"/>
  <c r="AR784" i="1" s="1"/>
  <c r="F784" i="1" s="1"/>
  <c r="AJ785" i="1"/>
  <c r="AR785" i="1" s="1"/>
  <c r="F785" i="1" s="1"/>
  <c r="AJ786" i="1"/>
  <c r="AR786" i="1" s="1"/>
  <c r="F786" i="1" s="1"/>
  <c r="AJ787" i="1"/>
  <c r="AR787" i="1" s="1"/>
  <c r="F787" i="1" s="1"/>
  <c r="AJ788" i="1"/>
  <c r="AR788" i="1" s="1"/>
  <c r="F788" i="1" s="1"/>
  <c r="AJ789" i="1"/>
  <c r="AR789" i="1" s="1"/>
  <c r="F789" i="1" s="1"/>
  <c r="AJ790" i="1"/>
  <c r="AR790" i="1" s="1"/>
  <c r="F790" i="1" s="1"/>
  <c r="AJ791" i="1"/>
  <c r="AR791" i="1" s="1"/>
  <c r="F791" i="1" s="1"/>
  <c r="AJ792" i="1"/>
  <c r="AR792" i="1" s="1"/>
  <c r="F792" i="1" s="1"/>
  <c r="AJ793" i="1"/>
  <c r="AR793" i="1" s="1"/>
  <c r="F793" i="1" s="1"/>
  <c r="AJ794" i="1"/>
  <c r="AR794" i="1" s="1"/>
  <c r="F794" i="1" s="1"/>
  <c r="AJ795" i="1"/>
  <c r="AR795" i="1" s="1"/>
  <c r="F795" i="1" s="1"/>
  <c r="AJ796" i="1"/>
  <c r="AR796" i="1" s="1"/>
  <c r="F796" i="1" s="1"/>
  <c r="AJ797" i="1"/>
  <c r="AR797" i="1" s="1"/>
  <c r="F797" i="1" s="1"/>
  <c r="AJ798" i="1"/>
  <c r="AR798" i="1" s="1"/>
  <c r="F798" i="1" s="1"/>
  <c r="AJ799" i="1"/>
  <c r="AR799" i="1" s="1"/>
  <c r="F799" i="1" s="1"/>
  <c r="AJ800" i="1"/>
  <c r="AR800" i="1" s="1"/>
  <c r="F800" i="1" s="1"/>
  <c r="AJ801" i="1"/>
  <c r="AR801" i="1" s="1"/>
  <c r="F801" i="1" s="1"/>
  <c r="AJ802" i="1"/>
  <c r="AR802" i="1" s="1"/>
  <c r="F802" i="1" s="1"/>
  <c r="AJ803" i="1"/>
  <c r="AR803" i="1" s="1"/>
  <c r="F803" i="1" s="1"/>
  <c r="AJ804" i="1"/>
  <c r="AR804" i="1" s="1"/>
  <c r="F804" i="1" s="1"/>
  <c r="AJ805" i="1"/>
  <c r="AR805" i="1" s="1"/>
  <c r="F805" i="1" s="1"/>
  <c r="AJ806" i="1"/>
  <c r="AR806" i="1" s="1"/>
  <c r="F806" i="1" s="1"/>
  <c r="AJ807" i="1"/>
  <c r="AR807" i="1" s="1"/>
  <c r="F807" i="1" s="1"/>
  <c r="AJ808" i="1"/>
  <c r="AR808" i="1" s="1"/>
  <c r="F808" i="1" s="1"/>
  <c r="AJ809" i="1"/>
  <c r="AR809" i="1" s="1"/>
  <c r="F809" i="1" s="1"/>
  <c r="AJ810" i="1"/>
  <c r="AR810" i="1" s="1"/>
  <c r="F810" i="1" s="1"/>
  <c r="AJ811" i="1"/>
  <c r="AR811" i="1" s="1"/>
  <c r="F811" i="1" s="1"/>
  <c r="AJ813" i="1"/>
  <c r="AR813" i="1" s="1"/>
  <c r="F813" i="1" s="1"/>
  <c r="AJ814" i="1"/>
  <c r="AR814" i="1" s="1"/>
  <c r="F814" i="1" s="1"/>
  <c r="AJ815" i="1"/>
  <c r="AR815" i="1" s="1"/>
  <c r="F815" i="1" s="1"/>
  <c r="AJ816" i="1"/>
  <c r="AR816" i="1" s="1"/>
  <c r="F816" i="1" s="1"/>
  <c r="AJ817" i="1"/>
  <c r="AR817" i="1" s="1"/>
  <c r="F817" i="1" s="1"/>
  <c r="AJ818" i="1"/>
  <c r="AR818" i="1" s="1"/>
  <c r="F818" i="1" s="1"/>
  <c r="AJ819" i="1"/>
  <c r="AR819" i="1" s="1"/>
  <c r="F819" i="1" s="1"/>
  <c r="AJ820" i="1"/>
  <c r="AR820" i="1" s="1"/>
  <c r="F820" i="1" s="1"/>
  <c r="AJ821" i="1"/>
  <c r="AR821" i="1" s="1"/>
  <c r="F821" i="1" s="1"/>
  <c r="AJ822" i="1"/>
  <c r="AR822" i="1" s="1"/>
  <c r="F822" i="1" s="1"/>
  <c r="AJ823" i="1"/>
  <c r="AR823" i="1" s="1"/>
  <c r="F823" i="1" s="1"/>
  <c r="AJ824" i="1"/>
  <c r="AR824" i="1" s="1"/>
  <c r="F824" i="1" s="1"/>
  <c r="AJ825" i="1"/>
  <c r="AR825" i="1" s="1"/>
  <c r="F825" i="1" s="1"/>
  <c r="AJ826" i="1"/>
  <c r="AR826" i="1" s="1"/>
  <c r="F826" i="1" s="1"/>
  <c r="AJ827" i="1"/>
  <c r="AR827" i="1" s="1"/>
  <c r="F827" i="1" s="1"/>
  <c r="AJ828" i="1"/>
  <c r="AR828" i="1" s="1"/>
  <c r="F828" i="1" s="1"/>
  <c r="AJ829" i="1"/>
  <c r="AR829" i="1" s="1"/>
  <c r="F829" i="1" s="1"/>
  <c r="AJ830" i="1"/>
  <c r="AR830" i="1" s="1"/>
  <c r="F830" i="1" s="1"/>
  <c r="AJ831" i="1"/>
  <c r="AR831" i="1" s="1"/>
  <c r="F831" i="1" s="1"/>
  <c r="AJ832" i="1"/>
  <c r="AR832" i="1" s="1"/>
  <c r="F832" i="1" s="1"/>
  <c r="AJ833" i="1"/>
  <c r="AR833" i="1" s="1"/>
  <c r="F833" i="1" s="1"/>
  <c r="AJ834" i="1"/>
  <c r="AR834" i="1" s="1"/>
  <c r="F834" i="1" s="1"/>
  <c r="AJ835" i="1"/>
  <c r="AR835" i="1" s="1"/>
  <c r="F835" i="1" s="1"/>
  <c r="AJ836" i="1"/>
  <c r="AR836" i="1" s="1"/>
  <c r="F836" i="1" s="1"/>
  <c r="AJ837" i="1"/>
  <c r="AR837" i="1" s="1"/>
  <c r="F837" i="1" s="1"/>
  <c r="AJ838" i="1"/>
  <c r="AR838" i="1" s="1"/>
  <c r="F838" i="1" s="1"/>
  <c r="AJ839" i="1"/>
  <c r="AR839" i="1" s="1"/>
  <c r="F839" i="1" s="1"/>
  <c r="AJ840" i="1"/>
  <c r="AR840" i="1" s="1"/>
  <c r="F840" i="1" s="1"/>
  <c r="AJ841" i="1"/>
  <c r="AR841" i="1" s="1"/>
  <c r="F841" i="1" s="1"/>
  <c r="AJ842" i="1"/>
  <c r="AR842" i="1" s="1"/>
  <c r="F842" i="1" s="1"/>
  <c r="AJ843" i="1"/>
  <c r="AR843" i="1" s="1"/>
  <c r="F843" i="1" s="1"/>
  <c r="AJ844" i="1"/>
  <c r="AR844" i="1" s="1"/>
  <c r="F844" i="1" s="1"/>
  <c r="AJ845" i="1"/>
  <c r="AR845" i="1" s="1"/>
  <c r="F845" i="1" s="1"/>
  <c r="AJ846" i="1"/>
  <c r="AR846" i="1" s="1"/>
  <c r="F846" i="1" s="1"/>
  <c r="AJ847" i="1"/>
  <c r="AR847" i="1" s="1"/>
  <c r="F847" i="1" s="1"/>
  <c r="AJ848" i="1"/>
  <c r="AR848" i="1" s="1"/>
  <c r="F848" i="1" s="1"/>
  <c r="AJ849" i="1"/>
  <c r="AR849" i="1" s="1"/>
  <c r="F849" i="1" s="1"/>
  <c r="AJ850" i="1"/>
  <c r="AR850" i="1" s="1"/>
  <c r="F850" i="1" s="1"/>
  <c r="AJ851" i="1"/>
  <c r="AR851" i="1" s="1"/>
  <c r="F851" i="1" s="1"/>
  <c r="AJ852" i="1"/>
  <c r="AR852" i="1" s="1"/>
  <c r="F852" i="1" s="1"/>
  <c r="AJ853" i="1"/>
  <c r="AR853" i="1" s="1"/>
  <c r="F853" i="1" s="1"/>
  <c r="AJ854" i="1"/>
  <c r="AR854" i="1" s="1"/>
  <c r="F854" i="1" s="1"/>
  <c r="AJ855" i="1"/>
  <c r="AR855" i="1" s="1"/>
  <c r="F855" i="1" s="1"/>
  <c r="AJ856" i="1"/>
  <c r="AR856" i="1" s="1"/>
  <c r="F856" i="1" s="1"/>
  <c r="AJ857" i="1"/>
  <c r="AR857" i="1" s="1"/>
  <c r="F857" i="1" s="1"/>
  <c r="AJ858" i="1"/>
  <c r="AR858" i="1" s="1"/>
  <c r="F858" i="1" s="1"/>
  <c r="AJ859" i="1"/>
  <c r="AR859" i="1" s="1"/>
  <c r="F859" i="1" s="1"/>
  <c r="AJ860" i="1"/>
  <c r="AR860" i="1" s="1"/>
  <c r="F860" i="1" s="1"/>
  <c r="AJ861" i="1"/>
  <c r="AR861" i="1" s="1"/>
  <c r="AJ862" i="1"/>
  <c r="AR862" i="1" s="1"/>
  <c r="F862" i="1" s="1"/>
  <c r="AJ863" i="1"/>
  <c r="AR863" i="1" s="1"/>
  <c r="F863" i="1" s="1"/>
  <c r="AJ864" i="1"/>
  <c r="AR864" i="1" s="1"/>
  <c r="F864" i="1" s="1"/>
  <c r="AJ865" i="1"/>
  <c r="AR865" i="1" s="1"/>
  <c r="F865" i="1" s="1"/>
  <c r="AJ866" i="1"/>
  <c r="AR866" i="1" s="1"/>
  <c r="F866" i="1" s="1"/>
  <c r="AJ867" i="1"/>
  <c r="AR867" i="1" s="1"/>
  <c r="F867" i="1" s="1"/>
  <c r="AJ868" i="1"/>
  <c r="AR868" i="1" s="1"/>
  <c r="F868" i="1" s="1"/>
  <c r="AJ869" i="1"/>
  <c r="AR869" i="1" s="1"/>
  <c r="F869" i="1" s="1"/>
  <c r="AJ870" i="1"/>
  <c r="AR870" i="1" s="1"/>
  <c r="F870" i="1" s="1"/>
  <c r="AJ871" i="1"/>
  <c r="AR871" i="1" s="1"/>
  <c r="F871" i="1" s="1"/>
  <c r="AJ872" i="1"/>
  <c r="AR872" i="1" s="1"/>
  <c r="F872" i="1" s="1"/>
  <c r="AJ873" i="1"/>
  <c r="AR873" i="1" s="1"/>
  <c r="F873" i="1" s="1"/>
  <c r="AJ874" i="1"/>
  <c r="AR874" i="1" s="1"/>
  <c r="F874" i="1" s="1"/>
  <c r="AJ875" i="1"/>
  <c r="AR875" i="1" s="1"/>
  <c r="F875" i="1" s="1"/>
  <c r="AJ876" i="1"/>
  <c r="AR876" i="1" s="1"/>
  <c r="F876" i="1" s="1"/>
  <c r="AJ877" i="1"/>
  <c r="AR877" i="1" s="1"/>
  <c r="F877" i="1" s="1"/>
  <c r="AJ878" i="1"/>
  <c r="AR878" i="1" s="1"/>
  <c r="F878" i="1" s="1"/>
  <c r="AJ879" i="1"/>
  <c r="AR879" i="1" s="1"/>
  <c r="F879" i="1" s="1"/>
  <c r="AJ880" i="1"/>
  <c r="AR880" i="1" s="1"/>
  <c r="F880" i="1" s="1"/>
  <c r="AJ881" i="1"/>
  <c r="AR881" i="1" s="1"/>
  <c r="F881" i="1" s="1"/>
  <c r="AJ882" i="1"/>
  <c r="AR882" i="1" s="1"/>
  <c r="F882" i="1" s="1"/>
  <c r="AJ883" i="1"/>
  <c r="AR883" i="1" s="1"/>
  <c r="F883" i="1" s="1"/>
  <c r="AJ884" i="1"/>
  <c r="AR884" i="1" s="1"/>
  <c r="F884" i="1" s="1"/>
  <c r="AJ885" i="1"/>
  <c r="AR885" i="1" s="1"/>
  <c r="F885" i="1" s="1"/>
  <c r="AJ886" i="1"/>
  <c r="AR886" i="1" s="1"/>
  <c r="F886" i="1" s="1"/>
  <c r="AJ887" i="1"/>
  <c r="AR887" i="1" s="1"/>
  <c r="F887" i="1" s="1"/>
  <c r="AJ888" i="1"/>
  <c r="AR888" i="1" s="1"/>
  <c r="F888" i="1" s="1"/>
  <c r="AJ889" i="1"/>
  <c r="AR889" i="1" s="1"/>
  <c r="F889" i="1" s="1"/>
  <c r="AJ890" i="1"/>
  <c r="AR890" i="1" s="1"/>
  <c r="F890" i="1" s="1"/>
  <c r="AJ891" i="1"/>
  <c r="AR891" i="1" s="1"/>
  <c r="F891" i="1" s="1"/>
  <c r="AJ892" i="1"/>
  <c r="AR892" i="1" s="1"/>
  <c r="F892" i="1" s="1"/>
  <c r="AJ893" i="1"/>
  <c r="AR893" i="1" s="1"/>
  <c r="F893" i="1" s="1"/>
  <c r="AJ894" i="1"/>
  <c r="AR894" i="1" s="1"/>
  <c r="F894" i="1" s="1"/>
  <c r="AJ895" i="1"/>
  <c r="AR895" i="1" s="1"/>
  <c r="F895" i="1" s="1"/>
  <c r="AJ896" i="1"/>
  <c r="AR896" i="1" s="1"/>
  <c r="F896" i="1" s="1"/>
  <c r="AJ897" i="1"/>
  <c r="AR897" i="1" s="1"/>
  <c r="F897" i="1" s="1"/>
  <c r="AJ898" i="1"/>
  <c r="AR898" i="1" s="1"/>
  <c r="F898" i="1" s="1"/>
  <c r="AJ899" i="1"/>
  <c r="AR899" i="1" s="1"/>
  <c r="F899" i="1" s="1"/>
  <c r="AJ900" i="1"/>
  <c r="AR900" i="1" s="1"/>
  <c r="F900" i="1" s="1"/>
  <c r="AJ901" i="1"/>
  <c r="AR901" i="1" s="1"/>
  <c r="F901" i="1" s="1"/>
  <c r="AJ902" i="1"/>
  <c r="AR902" i="1" s="1"/>
  <c r="F902" i="1" s="1"/>
  <c r="AJ903" i="1"/>
  <c r="AR903" i="1" s="1"/>
  <c r="F903" i="1" s="1"/>
  <c r="AJ904" i="1"/>
  <c r="AR904" i="1" s="1"/>
  <c r="F904" i="1" s="1"/>
  <c r="AJ905" i="1"/>
  <c r="AR905" i="1" s="1"/>
  <c r="F905" i="1" s="1"/>
  <c r="AJ906" i="1"/>
  <c r="AR906" i="1" s="1"/>
  <c r="F906" i="1" s="1"/>
  <c r="AJ907" i="1"/>
  <c r="AR907" i="1" s="1"/>
  <c r="F907" i="1" s="1"/>
  <c r="AJ908" i="1"/>
  <c r="AR908" i="1" s="1"/>
  <c r="F908" i="1" s="1"/>
  <c r="AJ909" i="1"/>
  <c r="AR909" i="1" s="1"/>
  <c r="F909" i="1" s="1"/>
  <c r="AJ910" i="1"/>
  <c r="AR910" i="1" s="1"/>
  <c r="F910" i="1" s="1"/>
  <c r="AJ911" i="1"/>
  <c r="AR911" i="1" s="1"/>
  <c r="F911" i="1" s="1"/>
  <c r="AJ912" i="1"/>
  <c r="AR912" i="1" s="1"/>
  <c r="F912" i="1" s="1"/>
  <c r="AJ913" i="1"/>
  <c r="AR913" i="1" s="1"/>
  <c r="F913" i="1" s="1"/>
  <c r="AJ914" i="1"/>
  <c r="AR914" i="1" s="1"/>
  <c r="F914" i="1" s="1"/>
  <c r="AJ915" i="1"/>
  <c r="AR915" i="1" s="1"/>
  <c r="F915" i="1" s="1"/>
  <c r="AJ916" i="1"/>
  <c r="AR916" i="1" s="1"/>
  <c r="F916" i="1" s="1"/>
  <c r="AJ917" i="1"/>
  <c r="AR917" i="1" s="1"/>
  <c r="F917" i="1" s="1"/>
  <c r="AJ918" i="1"/>
  <c r="AR918" i="1" s="1"/>
  <c r="F918" i="1" s="1"/>
  <c r="AJ919" i="1"/>
  <c r="AR919" i="1" s="1"/>
  <c r="F919" i="1" s="1"/>
  <c r="AJ920" i="1"/>
  <c r="AR920" i="1" s="1"/>
  <c r="F920" i="1" s="1"/>
  <c r="AJ921" i="1"/>
  <c r="AR921" i="1" s="1"/>
  <c r="F921" i="1" s="1"/>
  <c r="AJ923" i="1"/>
  <c r="AR923" i="1" s="1"/>
  <c r="F923" i="1" s="1"/>
  <c r="AJ924" i="1"/>
  <c r="AR924" i="1" s="1"/>
  <c r="F924" i="1" s="1"/>
  <c r="AJ925" i="1"/>
  <c r="AR925" i="1" s="1"/>
  <c r="F925" i="1" s="1"/>
  <c r="AJ926" i="1"/>
  <c r="AR926" i="1" s="1"/>
  <c r="F926" i="1" s="1"/>
  <c r="AJ927" i="1"/>
  <c r="AR927" i="1" s="1"/>
  <c r="F927" i="1" s="1"/>
  <c r="AJ928" i="1"/>
  <c r="AR928" i="1" s="1"/>
  <c r="F928" i="1" s="1"/>
  <c r="AJ929" i="1"/>
  <c r="AR929" i="1" s="1"/>
  <c r="F929" i="1" s="1"/>
  <c r="AJ930" i="1"/>
  <c r="AR930" i="1" s="1"/>
  <c r="F930" i="1" s="1"/>
  <c r="AJ931" i="1"/>
  <c r="AR931" i="1" s="1"/>
  <c r="F931" i="1" s="1"/>
  <c r="AJ932" i="1"/>
  <c r="AR932" i="1" s="1"/>
  <c r="F932" i="1" s="1"/>
  <c r="AJ933" i="1"/>
  <c r="AR933" i="1" s="1"/>
  <c r="F933" i="1" s="1"/>
  <c r="AJ934" i="1"/>
  <c r="AR934" i="1" s="1"/>
  <c r="F934" i="1" s="1"/>
  <c r="AJ935" i="1"/>
  <c r="AR935" i="1" s="1"/>
  <c r="F935" i="1" s="1"/>
  <c r="AJ936" i="1"/>
  <c r="AR936" i="1" s="1"/>
  <c r="F936" i="1" s="1"/>
  <c r="AJ937" i="1"/>
  <c r="AR937" i="1" s="1"/>
  <c r="F937" i="1" s="1"/>
  <c r="AJ938" i="1"/>
  <c r="AR938" i="1" s="1"/>
  <c r="F938" i="1" s="1"/>
  <c r="AJ939" i="1"/>
  <c r="AR939" i="1" s="1"/>
  <c r="F939" i="1" s="1"/>
  <c r="AJ940" i="1"/>
  <c r="AR940" i="1" s="1"/>
  <c r="F940" i="1" s="1"/>
  <c r="AJ941" i="1"/>
  <c r="AR941" i="1" s="1"/>
  <c r="F941" i="1" s="1"/>
  <c r="AJ942" i="1"/>
  <c r="AR942" i="1" s="1"/>
  <c r="F942" i="1" s="1"/>
  <c r="AJ943" i="1"/>
  <c r="AR943" i="1" s="1"/>
  <c r="F943" i="1" s="1"/>
  <c r="AJ944" i="1"/>
  <c r="AR944" i="1" s="1"/>
  <c r="F944" i="1" s="1"/>
  <c r="AJ945" i="1"/>
  <c r="AR945" i="1" s="1"/>
  <c r="F945" i="1" s="1"/>
  <c r="AJ946" i="1"/>
  <c r="AR946" i="1" s="1"/>
  <c r="F946" i="1" s="1"/>
  <c r="AJ947" i="1"/>
  <c r="AR947" i="1" s="1"/>
  <c r="F947" i="1" s="1"/>
  <c r="AJ948" i="1"/>
  <c r="AR948" i="1" s="1"/>
  <c r="F948" i="1" s="1"/>
  <c r="AJ949" i="1"/>
  <c r="AR949" i="1" s="1"/>
  <c r="F949" i="1" s="1"/>
  <c r="AJ950" i="1"/>
  <c r="AR950" i="1" s="1"/>
  <c r="F950" i="1" s="1"/>
  <c r="AJ951" i="1"/>
  <c r="AR951" i="1" s="1"/>
  <c r="F951" i="1" s="1"/>
  <c r="AJ952" i="1"/>
  <c r="AR952" i="1" s="1"/>
  <c r="F952" i="1" s="1"/>
  <c r="AJ953" i="1"/>
  <c r="AR953" i="1" s="1"/>
  <c r="F953" i="1" s="1"/>
  <c r="AJ954" i="1"/>
  <c r="AR954" i="1" s="1"/>
  <c r="F954" i="1" s="1"/>
  <c r="AJ955" i="1"/>
  <c r="AR955" i="1" s="1"/>
  <c r="F955" i="1" s="1"/>
  <c r="AJ956" i="1"/>
  <c r="AR956" i="1" s="1"/>
  <c r="F956" i="1" s="1"/>
  <c r="AJ957" i="1"/>
  <c r="AR957" i="1" s="1"/>
  <c r="F957" i="1" s="1"/>
  <c r="AJ958" i="1"/>
  <c r="AR958" i="1" s="1"/>
  <c r="F958" i="1" s="1"/>
  <c r="AJ959" i="1"/>
  <c r="AR959" i="1" s="1"/>
  <c r="F959" i="1" s="1"/>
  <c r="AJ960" i="1"/>
  <c r="AR960" i="1" s="1"/>
  <c r="F960" i="1" s="1"/>
  <c r="AJ961" i="1"/>
  <c r="AR961" i="1" s="1"/>
  <c r="F961" i="1" s="1"/>
  <c r="AJ962" i="1"/>
  <c r="AR962" i="1" s="1"/>
  <c r="F962" i="1" s="1"/>
  <c r="AJ963" i="1"/>
  <c r="AR963" i="1" s="1"/>
  <c r="F963" i="1" s="1"/>
  <c r="AJ964" i="1"/>
  <c r="AR964" i="1" s="1"/>
  <c r="F964" i="1" s="1"/>
  <c r="AJ965" i="1"/>
  <c r="AR965" i="1" s="1"/>
  <c r="F965" i="1" s="1"/>
  <c r="AJ966" i="1"/>
  <c r="AR966" i="1" s="1"/>
  <c r="F966" i="1" s="1"/>
  <c r="AJ967" i="1"/>
  <c r="AR967" i="1" s="1"/>
  <c r="F967" i="1" s="1"/>
  <c r="AJ968" i="1"/>
  <c r="AR968" i="1" s="1"/>
  <c r="F968" i="1" s="1"/>
  <c r="AJ969" i="1"/>
  <c r="AR969" i="1" s="1"/>
  <c r="F969" i="1" s="1"/>
  <c r="AJ970" i="1"/>
  <c r="AR970" i="1" s="1"/>
  <c r="F970" i="1" s="1"/>
  <c r="AJ971" i="1"/>
  <c r="AR971" i="1" s="1"/>
  <c r="F971" i="1" s="1"/>
  <c r="AJ972" i="1"/>
  <c r="AR972" i="1" s="1"/>
  <c r="F972" i="1" s="1"/>
  <c r="AJ973" i="1"/>
  <c r="AR973" i="1" s="1"/>
  <c r="F973" i="1" s="1"/>
  <c r="AJ974" i="1"/>
  <c r="AR974" i="1" s="1"/>
  <c r="F974" i="1" s="1"/>
  <c r="AJ975" i="1"/>
  <c r="AR975" i="1" s="1"/>
  <c r="F975" i="1" s="1"/>
  <c r="AJ977" i="1"/>
  <c r="AR977" i="1" s="1"/>
  <c r="F977" i="1" s="1"/>
  <c r="AJ978" i="1"/>
  <c r="AR978" i="1" s="1"/>
  <c r="F978" i="1" s="1"/>
  <c r="AJ979" i="1"/>
  <c r="AR979" i="1" s="1"/>
  <c r="F979" i="1" s="1"/>
  <c r="AJ980" i="1"/>
  <c r="AR980" i="1" s="1"/>
  <c r="F980" i="1" s="1"/>
  <c r="AJ981" i="1"/>
  <c r="AR981" i="1" s="1"/>
  <c r="F981" i="1" s="1"/>
  <c r="AJ982" i="1"/>
  <c r="AR982" i="1" s="1"/>
  <c r="F982" i="1" s="1"/>
  <c r="AJ983" i="1"/>
  <c r="AR983" i="1" s="1"/>
  <c r="F983" i="1" s="1"/>
  <c r="AJ984" i="1"/>
  <c r="AR984" i="1" s="1"/>
  <c r="F984" i="1" s="1"/>
  <c r="AJ985" i="1"/>
  <c r="AR985" i="1" s="1"/>
  <c r="F985" i="1" s="1"/>
  <c r="AJ986" i="1"/>
  <c r="AR986" i="1" s="1"/>
  <c r="F986" i="1" s="1"/>
  <c r="AJ987" i="1"/>
  <c r="AR987" i="1" s="1"/>
  <c r="F987" i="1" s="1"/>
  <c r="AJ988" i="1"/>
  <c r="AR988" i="1" s="1"/>
  <c r="F988" i="1" s="1"/>
  <c r="AJ989" i="1"/>
  <c r="AR989" i="1" s="1"/>
  <c r="F989" i="1" s="1"/>
  <c r="AJ990" i="1"/>
  <c r="AR990" i="1" s="1"/>
  <c r="F990" i="1" s="1"/>
  <c r="AJ991" i="1"/>
  <c r="AR991" i="1" s="1"/>
  <c r="F991" i="1" s="1"/>
  <c r="AJ992" i="1"/>
  <c r="AR992" i="1" s="1"/>
  <c r="F992" i="1" s="1"/>
  <c r="AJ993" i="1"/>
  <c r="AR993" i="1" s="1"/>
  <c r="F993" i="1" s="1"/>
  <c r="AJ994" i="1"/>
  <c r="AR994" i="1" s="1"/>
  <c r="F994" i="1" s="1"/>
  <c r="AJ995" i="1"/>
  <c r="AR995" i="1" s="1"/>
  <c r="F995" i="1" s="1"/>
  <c r="AJ996" i="1"/>
  <c r="AR996" i="1" s="1"/>
  <c r="F996" i="1" s="1"/>
  <c r="AJ997" i="1"/>
  <c r="AR997" i="1" s="1"/>
  <c r="F997" i="1" s="1"/>
  <c r="AJ998" i="1"/>
  <c r="AR998" i="1" s="1"/>
  <c r="F998" i="1" s="1"/>
  <c r="AJ999" i="1"/>
  <c r="AR999" i="1" s="1"/>
  <c r="F999" i="1" s="1"/>
  <c r="AJ1000" i="1"/>
  <c r="AR1000" i="1" s="1"/>
  <c r="F1000" i="1" s="1"/>
  <c r="AJ1001" i="1"/>
  <c r="AR1001" i="1" s="1"/>
  <c r="F1001" i="1" s="1"/>
  <c r="AJ1002" i="1"/>
  <c r="AR1002" i="1" s="1"/>
  <c r="F1002" i="1" s="1"/>
  <c r="AJ1003" i="1"/>
  <c r="AR1003" i="1" s="1"/>
  <c r="F1003" i="1" s="1"/>
  <c r="AJ1004" i="1"/>
  <c r="AR1004" i="1" s="1"/>
  <c r="F1004" i="1" s="1"/>
  <c r="AJ1005" i="1"/>
  <c r="AR1005" i="1" s="1"/>
  <c r="F1005" i="1" s="1"/>
  <c r="AJ1006" i="1"/>
  <c r="AR1006" i="1" s="1"/>
  <c r="F1006" i="1" s="1"/>
  <c r="AJ1007" i="1"/>
  <c r="AR1007" i="1" s="1"/>
  <c r="F1007" i="1" s="1"/>
  <c r="AJ1008" i="1"/>
  <c r="AR1008" i="1" s="1"/>
  <c r="F1008" i="1" s="1"/>
  <c r="AJ1009" i="1"/>
  <c r="AR1009" i="1" s="1"/>
  <c r="F1009" i="1" s="1"/>
  <c r="AJ1010" i="1"/>
  <c r="AR1010" i="1" s="1"/>
  <c r="F1010" i="1" s="1"/>
  <c r="AJ1011" i="1"/>
  <c r="AR1011" i="1" s="1"/>
  <c r="F1011" i="1" s="1"/>
  <c r="AJ1012" i="1"/>
  <c r="AR1012" i="1" s="1"/>
  <c r="F1012" i="1" s="1"/>
  <c r="AJ1013" i="1"/>
  <c r="AR1013" i="1" s="1"/>
  <c r="F1013" i="1" s="1"/>
  <c r="AJ1014" i="1"/>
  <c r="AR1014" i="1" s="1"/>
  <c r="F1014" i="1" s="1"/>
  <c r="AJ1015" i="1"/>
  <c r="AR1015" i="1" s="1"/>
  <c r="F1015" i="1" s="1"/>
  <c r="AJ1016" i="1"/>
  <c r="AR1016" i="1" s="1"/>
  <c r="F1016" i="1" s="1"/>
  <c r="AJ1017" i="1"/>
  <c r="AR1017" i="1" s="1"/>
  <c r="F1017" i="1" s="1"/>
  <c r="AJ1018" i="1"/>
  <c r="AR1018" i="1" s="1"/>
  <c r="F1018" i="1" s="1"/>
  <c r="AJ1019" i="1"/>
  <c r="AR1019" i="1" s="1"/>
  <c r="F1019" i="1" s="1"/>
  <c r="AJ1020" i="1"/>
  <c r="AR1020" i="1" s="1"/>
  <c r="F1020" i="1" s="1"/>
  <c r="AJ1021" i="1"/>
  <c r="AR1021" i="1" s="1"/>
  <c r="F1021" i="1" s="1"/>
  <c r="AJ1022" i="1"/>
  <c r="AR1022" i="1" s="1"/>
  <c r="F1022" i="1" s="1"/>
  <c r="AJ1023" i="1"/>
  <c r="AR1023" i="1" s="1"/>
  <c r="F1023" i="1" s="1"/>
  <c r="AJ1024" i="1"/>
  <c r="AR1024" i="1" s="1"/>
  <c r="F1024" i="1" s="1"/>
  <c r="AJ1025" i="1"/>
  <c r="AR1025" i="1" s="1"/>
  <c r="F1025" i="1" s="1"/>
  <c r="AJ1026" i="1"/>
  <c r="AR1026" i="1" s="1"/>
  <c r="F1026" i="1" s="1"/>
  <c r="AJ1027" i="1"/>
  <c r="AR1027" i="1" s="1"/>
  <c r="F1027" i="1" s="1"/>
  <c r="AJ1028" i="1"/>
  <c r="AR1028" i="1" s="1"/>
  <c r="F1028" i="1" s="1"/>
  <c r="AJ1029" i="1"/>
  <c r="AR1029" i="1" s="1"/>
  <c r="F1029" i="1" s="1"/>
  <c r="AJ1030" i="1"/>
  <c r="AR1030" i="1" s="1"/>
  <c r="F1030" i="1" s="1"/>
  <c r="AJ1031" i="1"/>
  <c r="AR1031" i="1" s="1"/>
  <c r="F1031" i="1" s="1"/>
  <c r="AJ1032" i="1"/>
  <c r="AR1032" i="1" s="1"/>
  <c r="F1032" i="1" s="1"/>
  <c r="AJ1033" i="1"/>
  <c r="AR1033" i="1" s="1"/>
  <c r="F1033" i="1" s="1"/>
  <c r="AJ1034" i="1"/>
  <c r="AR1034" i="1" s="1"/>
  <c r="F1034" i="1" s="1"/>
  <c r="AJ1035" i="1"/>
  <c r="AR1035" i="1" s="1"/>
  <c r="F1035" i="1" s="1"/>
  <c r="AJ1036" i="1"/>
  <c r="AR1036" i="1" s="1"/>
  <c r="F1036" i="1" s="1"/>
  <c r="AJ1037" i="1"/>
  <c r="AR1037" i="1" s="1"/>
  <c r="F1037" i="1" s="1"/>
  <c r="AJ1038" i="1"/>
  <c r="AR1038" i="1" s="1"/>
  <c r="F1038" i="1" s="1"/>
  <c r="AJ1039" i="1"/>
  <c r="AR1039" i="1" s="1"/>
  <c r="F1039" i="1" s="1"/>
  <c r="AJ1040" i="1"/>
  <c r="AR1040" i="1" s="1"/>
  <c r="F1040" i="1" s="1"/>
  <c r="AJ1041" i="1"/>
  <c r="AR1041" i="1" s="1"/>
  <c r="F1041" i="1" s="1"/>
  <c r="AJ1042" i="1"/>
  <c r="AR1042" i="1" s="1"/>
  <c r="F1042" i="1" s="1"/>
  <c r="AJ1043" i="1"/>
  <c r="AR1043" i="1" s="1"/>
  <c r="F1043" i="1" s="1"/>
  <c r="AJ1044" i="1"/>
  <c r="AR1044" i="1" s="1"/>
  <c r="F1044" i="1" s="1"/>
  <c r="AJ1045" i="1"/>
  <c r="AR1045" i="1" s="1"/>
  <c r="F1045" i="1" s="1"/>
  <c r="AJ1046" i="1"/>
  <c r="AR1046" i="1" s="1"/>
  <c r="F1046" i="1" s="1"/>
  <c r="AJ1047" i="1"/>
  <c r="AR1047" i="1" s="1"/>
  <c r="F1047" i="1" s="1"/>
  <c r="AJ1048" i="1"/>
  <c r="AR1048" i="1" s="1"/>
  <c r="F1048" i="1" s="1"/>
  <c r="AJ1049" i="1"/>
  <c r="AR1049" i="1" s="1"/>
  <c r="F1049" i="1" s="1"/>
  <c r="AJ1050" i="1"/>
  <c r="AR1050" i="1" s="1"/>
  <c r="F1050" i="1" s="1"/>
  <c r="AJ1051" i="1"/>
  <c r="AR1051" i="1" s="1"/>
  <c r="F1051" i="1" s="1"/>
  <c r="AJ1052" i="1"/>
  <c r="AR1052" i="1" s="1"/>
  <c r="F1052" i="1" s="1"/>
  <c r="AJ1053" i="1"/>
  <c r="AR1053" i="1" s="1"/>
  <c r="F1053" i="1" s="1"/>
  <c r="AJ1054" i="1"/>
  <c r="AR1054" i="1" s="1"/>
  <c r="F1054" i="1" s="1"/>
  <c r="AJ1055" i="1"/>
  <c r="AR1055" i="1" s="1"/>
  <c r="F1055" i="1" s="1"/>
  <c r="AJ1056" i="1"/>
  <c r="AR1056" i="1" s="1"/>
  <c r="F1056" i="1" s="1"/>
  <c r="AJ1057" i="1"/>
  <c r="AR1057" i="1" s="1"/>
  <c r="F1057" i="1" s="1"/>
  <c r="AJ1058" i="1"/>
  <c r="AR1058" i="1" s="1"/>
  <c r="F1058" i="1" s="1"/>
  <c r="AJ1059" i="1"/>
  <c r="AR1059" i="1" s="1"/>
  <c r="F1059" i="1" s="1"/>
  <c r="AJ1060" i="1"/>
  <c r="AR1060" i="1" s="1"/>
  <c r="F1060" i="1" s="1"/>
  <c r="AJ1061" i="1"/>
  <c r="AR1061" i="1" s="1"/>
  <c r="F1061" i="1" s="1"/>
  <c r="AJ1062" i="1"/>
  <c r="AR1062" i="1" s="1"/>
  <c r="F1062" i="1" s="1"/>
  <c r="AJ1063" i="1"/>
  <c r="AR1063" i="1" s="1"/>
  <c r="F1063" i="1" s="1"/>
  <c r="AJ1064" i="1"/>
  <c r="AR1064" i="1" s="1"/>
  <c r="F1064" i="1" s="1"/>
  <c r="AJ1065" i="1"/>
  <c r="AR1065" i="1" s="1"/>
  <c r="F1065" i="1" s="1"/>
  <c r="AJ1066" i="1"/>
  <c r="AR1066" i="1" s="1"/>
  <c r="F1066" i="1" s="1"/>
  <c r="AJ1067" i="1"/>
  <c r="AR1067" i="1" s="1"/>
  <c r="F1067" i="1" s="1"/>
  <c r="AJ1068" i="1"/>
  <c r="AR1068" i="1" s="1"/>
  <c r="F1068" i="1" s="1"/>
  <c r="AJ1069" i="1"/>
  <c r="AR1069" i="1" s="1"/>
  <c r="F1069" i="1" s="1"/>
  <c r="AJ1070" i="1"/>
  <c r="AR1070" i="1" s="1"/>
  <c r="F1070" i="1" s="1"/>
  <c r="AJ1071" i="1"/>
  <c r="AR1071" i="1" s="1"/>
  <c r="F1071" i="1" s="1"/>
  <c r="AJ1072" i="1"/>
  <c r="AR1072" i="1" s="1"/>
  <c r="F1072" i="1" s="1"/>
  <c r="AJ1073" i="1"/>
  <c r="AR1073" i="1" s="1"/>
  <c r="F1073" i="1" s="1"/>
  <c r="AJ1074" i="1"/>
  <c r="AR1074" i="1" s="1"/>
  <c r="F1074" i="1" s="1"/>
  <c r="AJ1075" i="1"/>
  <c r="AR1075" i="1" s="1"/>
  <c r="F1075" i="1" s="1"/>
  <c r="AJ1076" i="1"/>
  <c r="AR1076" i="1" s="1"/>
  <c r="F1076" i="1" s="1"/>
  <c r="AJ1077" i="1"/>
  <c r="AR1077" i="1" s="1"/>
  <c r="F1077" i="1" s="1"/>
  <c r="AJ1078" i="1"/>
  <c r="AR1078" i="1" s="1"/>
  <c r="F1078" i="1" s="1"/>
  <c r="AJ1079" i="1"/>
  <c r="AR1079" i="1" s="1"/>
  <c r="F1079" i="1" s="1"/>
  <c r="AJ1080" i="1"/>
  <c r="AR1080" i="1" s="1"/>
  <c r="F1080" i="1" s="1"/>
  <c r="AJ1081" i="1"/>
  <c r="AR1081" i="1" s="1"/>
  <c r="F1081" i="1" s="1"/>
  <c r="AJ1082" i="1"/>
  <c r="AR1082" i="1" s="1"/>
  <c r="F1082" i="1" s="1"/>
  <c r="AJ1083" i="1"/>
  <c r="AR1083" i="1" s="1"/>
  <c r="F1083" i="1" s="1"/>
  <c r="AJ1084" i="1"/>
  <c r="AR1084" i="1" s="1"/>
  <c r="F1084" i="1" s="1"/>
  <c r="AJ1085" i="1"/>
  <c r="AR1085" i="1" s="1"/>
  <c r="F1085" i="1" s="1"/>
  <c r="AJ1086" i="1"/>
  <c r="AR1086" i="1" s="1"/>
  <c r="F1086" i="1" s="1"/>
  <c r="AJ1087" i="1"/>
  <c r="AR1087" i="1" s="1"/>
  <c r="F1087" i="1" s="1"/>
  <c r="AJ1088" i="1"/>
  <c r="AR1088" i="1" s="1"/>
  <c r="F1088" i="1" s="1"/>
  <c r="AJ1089" i="1"/>
  <c r="AR1089" i="1" s="1"/>
  <c r="F1089" i="1" s="1"/>
  <c r="AJ1090" i="1"/>
  <c r="AR1090" i="1" s="1"/>
  <c r="F1090" i="1" s="1"/>
  <c r="AJ1091" i="1"/>
  <c r="AR1091" i="1" s="1"/>
  <c r="F1091" i="1" s="1"/>
  <c r="AJ1092" i="1"/>
  <c r="AR1092" i="1" s="1"/>
  <c r="F1092" i="1" s="1"/>
  <c r="AJ1093" i="1"/>
  <c r="AR1093" i="1" s="1"/>
  <c r="F1093" i="1" s="1"/>
  <c r="AJ1094" i="1"/>
  <c r="AR1094" i="1" s="1"/>
  <c r="F1094" i="1" s="1"/>
  <c r="AJ1095" i="1"/>
  <c r="AR1095" i="1" s="1"/>
  <c r="F1095" i="1" s="1"/>
  <c r="AJ1096" i="1"/>
  <c r="AR1096" i="1" s="1"/>
  <c r="F1096" i="1" s="1"/>
  <c r="AJ1097" i="1"/>
  <c r="AR1097" i="1" s="1"/>
  <c r="F1097" i="1" s="1"/>
  <c r="AJ1098" i="1"/>
  <c r="AR1098" i="1" s="1"/>
  <c r="F1098" i="1" s="1"/>
  <c r="AJ1099" i="1"/>
  <c r="AR1099" i="1" s="1"/>
  <c r="F1099" i="1" s="1"/>
  <c r="AJ1100" i="1"/>
  <c r="AR1100" i="1" s="1"/>
  <c r="F1100" i="1" s="1"/>
  <c r="AJ1101" i="1"/>
  <c r="AR1101" i="1" s="1"/>
  <c r="F1101" i="1" s="1"/>
  <c r="AJ1102" i="1"/>
  <c r="AR1102" i="1" s="1"/>
  <c r="F1102" i="1" s="1"/>
  <c r="AJ1103" i="1"/>
  <c r="AR1103" i="1" s="1"/>
  <c r="F1103" i="1" s="1"/>
  <c r="AJ1104" i="1"/>
  <c r="AR1104" i="1" s="1"/>
  <c r="F1104" i="1" s="1"/>
  <c r="AJ1105" i="1"/>
  <c r="AR1105" i="1" s="1"/>
  <c r="F1105" i="1" s="1"/>
  <c r="AJ1106" i="1"/>
  <c r="AR1106" i="1" s="1"/>
  <c r="F1106" i="1" s="1"/>
  <c r="AJ1107" i="1"/>
  <c r="AR1107" i="1" s="1"/>
  <c r="F1107" i="1" s="1"/>
  <c r="AJ1108" i="1"/>
  <c r="AR1108" i="1" s="1"/>
  <c r="F1108" i="1" s="1"/>
  <c r="AJ1109" i="1"/>
  <c r="AR1109" i="1" s="1"/>
  <c r="F1109" i="1" s="1"/>
  <c r="AJ1110" i="1"/>
  <c r="AR1110" i="1" s="1"/>
  <c r="F1110" i="1" s="1"/>
  <c r="AJ1111" i="1"/>
  <c r="AR1111" i="1" s="1"/>
  <c r="F1111" i="1" s="1"/>
  <c r="AJ1112" i="1"/>
  <c r="AR1112" i="1" s="1"/>
  <c r="F1112" i="1" s="1"/>
  <c r="AJ1113" i="1"/>
  <c r="AR1113" i="1" s="1"/>
  <c r="F1113" i="1" s="1"/>
  <c r="AJ1114" i="1"/>
  <c r="AR1114" i="1" s="1"/>
  <c r="F1114" i="1" s="1"/>
  <c r="AJ1115" i="1"/>
  <c r="AR1115" i="1" s="1"/>
  <c r="F1115" i="1" s="1"/>
  <c r="AJ1116" i="1"/>
  <c r="AR1116" i="1" s="1"/>
  <c r="F1116" i="1" s="1"/>
  <c r="AJ1117" i="1"/>
  <c r="AR1117" i="1" s="1"/>
  <c r="F1117" i="1" s="1"/>
  <c r="AJ1118" i="1"/>
  <c r="AR1118" i="1" s="1"/>
  <c r="F1118" i="1" s="1"/>
  <c r="AJ1119" i="1"/>
  <c r="AR1119" i="1" s="1"/>
  <c r="F1119" i="1" s="1"/>
  <c r="AJ1120" i="1"/>
  <c r="AR1120" i="1" s="1"/>
  <c r="F1120" i="1" s="1"/>
  <c r="AJ1121" i="1"/>
  <c r="AR1121" i="1" s="1"/>
  <c r="F1121" i="1" s="1"/>
  <c r="AJ1122" i="1"/>
  <c r="AR1122" i="1" s="1"/>
  <c r="F1122" i="1" s="1"/>
  <c r="AJ1123" i="1"/>
  <c r="AR1123" i="1" s="1"/>
  <c r="F1123" i="1" s="1"/>
  <c r="AJ1124" i="1"/>
  <c r="AR1124" i="1" s="1"/>
  <c r="F1124" i="1" s="1"/>
  <c r="AJ1125" i="1"/>
  <c r="AR1125" i="1" s="1"/>
  <c r="F1125" i="1" s="1"/>
  <c r="AJ1126" i="1"/>
  <c r="AR1126" i="1" s="1"/>
  <c r="F1126" i="1" s="1"/>
  <c r="AJ1127" i="1"/>
  <c r="AR1127" i="1" s="1"/>
  <c r="F1127" i="1" s="1"/>
  <c r="AJ1128" i="1"/>
  <c r="AR1128" i="1" s="1"/>
  <c r="F1128" i="1" s="1"/>
  <c r="AJ1129" i="1"/>
  <c r="AR1129" i="1" s="1"/>
  <c r="F1129" i="1" s="1"/>
  <c r="AJ1130" i="1"/>
  <c r="AR1130" i="1" s="1"/>
  <c r="F1130" i="1" s="1"/>
  <c r="AJ1131" i="1"/>
  <c r="AR1131" i="1" s="1"/>
  <c r="F1131" i="1" s="1"/>
  <c r="AJ1132" i="1"/>
  <c r="AR1132" i="1" s="1"/>
  <c r="F1132" i="1" s="1"/>
  <c r="AJ1133" i="1"/>
  <c r="AR1133" i="1" s="1"/>
  <c r="F1133" i="1" s="1"/>
  <c r="AJ1134" i="1"/>
  <c r="AR1134" i="1" s="1"/>
  <c r="F1134" i="1" s="1"/>
  <c r="AJ1135" i="1"/>
  <c r="AR1135" i="1" s="1"/>
  <c r="F1135" i="1" s="1"/>
  <c r="AJ1136" i="1"/>
  <c r="AR1136" i="1" s="1"/>
  <c r="F1136" i="1" s="1"/>
  <c r="AJ1137" i="1"/>
  <c r="AR1137" i="1" s="1"/>
  <c r="F1137" i="1" s="1"/>
  <c r="AJ1138" i="1"/>
  <c r="AR1138" i="1" s="1"/>
  <c r="F1138" i="1" s="1"/>
  <c r="AJ1139" i="1"/>
  <c r="AR1139" i="1" s="1"/>
  <c r="F1139" i="1" s="1"/>
  <c r="AJ1140" i="1"/>
  <c r="AR1140" i="1" s="1"/>
  <c r="F1140" i="1" s="1"/>
  <c r="AJ1141" i="1"/>
  <c r="AR1141" i="1" s="1"/>
  <c r="F1141" i="1" s="1"/>
  <c r="AJ1142" i="1"/>
  <c r="AR1142" i="1" s="1"/>
  <c r="F1142" i="1" s="1"/>
  <c r="AJ1143" i="1"/>
  <c r="AR1143" i="1" s="1"/>
  <c r="F1143" i="1" s="1"/>
  <c r="AJ1144" i="1"/>
  <c r="AR1144" i="1" s="1"/>
  <c r="F1144" i="1" s="1"/>
  <c r="AJ1145" i="1"/>
  <c r="AR1145" i="1" s="1"/>
  <c r="F1145" i="1" s="1"/>
  <c r="AJ1146" i="1"/>
  <c r="AR1146" i="1" s="1"/>
  <c r="F1146" i="1" s="1"/>
  <c r="AJ1147" i="1"/>
  <c r="AR1147" i="1" s="1"/>
  <c r="F1147" i="1" s="1"/>
  <c r="AJ1148" i="1"/>
  <c r="AR1148" i="1" s="1"/>
  <c r="F1148" i="1" s="1"/>
  <c r="AJ1149" i="1"/>
  <c r="AR1149" i="1" s="1"/>
  <c r="F1149" i="1" s="1"/>
  <c r="AJ1150" i="1"/>
  <c r="AR1150" i="1" s="1"/>
  <c r="F1150" i="1" s="1"/>
  <c r="AJ1151" i="1"/>
  <c r="AR1151" i="1" s="1"/>
  <c r="F1151" i="1" s="1"/>
  <c r="AJ1152" i="1"/>
  <c r="AR1152" i="1" s="1"/>
  <c r="F1152" i="1" s="1"/>
  <c r="AJ1153" i="1"/>
  <c r="AR1153" i="1" s="1"/>
  <c r="F1153" i="1" s="1"/>
  <c r="AJ1154" i="1"/>
  <c r="AR1154" i="1" s="1"/>
  <c r="F1154" i="1" s="1"/>
  <c r="AJ1155" i="1"/>
  <c r="AR1155" i="1" s="1"/>
  <c r="F1155" i="1" s="1"/>
  <c r="AJ1157" i="1"/>
  <c r="AR1157" i="1" s="1"/>
  <c r="F1157" i="1" s="1"/>
  <c r="AJ1158" i="1"/>
  <c r="AR1158" i="1" s="1"/>
  <c r="F1158" i="1" s="1"/>
  <c r="AJ1159" i="1"/>
  <c r="AR1159" i="1" s="1"/>
  <c r="F1159" i="1" s="1"/>
  <c r="AJ1160" i="1"/>
  <c r="AR1160" i="1" s="1"/>
  <c r="F1160" i="1" s="1"/>
  <c r="AJ1161" i="1"/>
  <c r="AR1161" i="1" s="1"/>
  <c r="F1161" i="1" s="1"/>
  <c r="AJ1162" i="1"/>
  <c r="AR1162" i="1" s="1"/>
  <c r="F1162" i="1" s="1"/>
  <c r="AJ1163" i="1"/>
  <c r="AR1163" i="1" s="1"/>
  <c r="F1163" i="1" s="1"/>
  <c r="AJ1164" i="1"/>
  <c r="AR1164" i="1" s="1"/>
  <c r="F1164" i="1" s="1"/>
  <c r="AJ1165" i="1"/>
  <c r="AR1165" i="1" s="1"/>
  <c r="F1165" i="1" s="1"/>
  <c r="AJ1156" i="1"/>
  <c r="AR1156" i="1" s="1"/>
  <c r="F1156" i="1" s="1"/>
  <c r="AJ1166" i="1"/>
  <c r="AR1166" i="1" s="1"/>
  <c r="F1166" i="1" s="1"/>
  <c r="AJ1167" i="1"/>
  <c r="AR1167" i="1" s="1"/>
  <c r="F1167" i="1" s="1"/>
  <c r="AJ1168" i="1"/>
  <c r="AR1168" i="1" s="1"/>
  <c r="F1168" i="1" s="1"/>
  <c r="AJ1169" i="1"/>
  <c r="AR1169" i="1" s="1"/>
  <c r="F1169" i="1" s="1"/>
  <c r="AJ1170" i="1"/>
  <c r="AR1170" i="1" s="1"/>
  <c r="F1170" i="1" s="1"/>
  <c r="AJ1171" i="1"/>
  <c r="AR1171" i="1" s="1"/>
  <c r="F1171" i="1" s="1"/>
  <c r="AJ1172" i="1"/>
  <c r="AR1172" i="1" s="1"/>
  <c r="F1172" i="1" s="1"/>
  <c r="AJ1173" i="1"/>
  <c r="AR1173" i="1" s="1"/>
  <c r="F1173" i="1" s="1"/>
  <c r="AJ1174" i="1"/>
  <c r="AR1174" i="1" s="1"/>
  <c r="F1174" i="1" s="1"/>
  <c r="AJ1175" i="1"/>
  <c r="AR1175" i="1" s="1"/>
  <c r="F1175" i="1" s="1"/>
  <c r="AJ1176" i="1"/>
  <c r="AR1176" i="1" s="1"/>
  <c r="F1176" i="1" s="1"/>
  <c r="AJ1177" i="1"/>
  <c r="AR1177" i="1" s="1"/>
  <c r="F1177" i="1" s="1"/>
  <c r="AJ1178" i="1"/>
  <c r="AR1178" i="1" s="1"/>
  <c r="F1178" i="1" s="1"/>
  <c r="AJ1179" i="1"/>
  <c r="AR1179" i="1" s="1"/>
  <c r="F1179" i="1" s="1"/>
  <c r="AJ1180" i="1"/>
  <c r="AR1180" i="1" s="1"/>
  <c r="F1180" i="1" s="1"/>
  <c r="AJ1181" i="1"/>
  <c r="AR1181" i="1" s="1"/>
  <c r="F1181" i="1" s="1"/>
  <c r="AJ1182" i="1"/>
  <c r="AR1182" i="1" s="1"/>
  <c r="F1182" i="1" s="1"/>
  <c r="AJ1183" i="1"/>
  <c r="AR1183" i="1" s="1"/>
  <c r="F1183" i="1" s="1"/>
  <c r="AJ1184" i="1"/>
  <c r="AR1184" i="1" s="1"/>
  <c r="F1184" i="1" s="1"/>
  <c r="AJ1185" i="1"/>
  <c r="AR1185" i="1" s="1"/>
  <c r="F1185" i="1" s="1"/>
  <c r="AJ1186" i="1"/>
  <c r="AR1186" i="1" s="1"/>
  <c r="F1186" i="1" s="1"/>
  <c r="AJ1187" i="1"/>
  <c r="AR1187" i="1" s="1"/>
  <c r="F1187" i="1" s="1"/>
  <c r="AJ1188" i="1"/>
  <c r="AR1188" i="1" s="1"/>
  <c r="F1188" i="1" s="1"/>
  <c r="AJ1189" i="1"/>
  <c r="AR1189" i="1" s="1"/>
  <c r="F1189" i="1" s="1"/>
  <c r="AJ1190" i="1"/>
  <c r="AR1190" i="1" s="1"/>
  <c r="F1190" i="1" s="1"/>
  <c r="AJ1191" i="1"/>
  <c r="AR1191" i="1" s="1"/>
  <c r="F1191" i="1" s="1"/>
  <c r="AJ1192" i="1"/>
  <c r="AR1192" i="1" s="1"/>
  <c r="F1192" i="1" s="1"/>
  <c r="AJ1193" i="1"/>
  <c r="AR1193" i="1" s="1"/>
  <c r="F1193" i="1" s="1"/>
  <c r="AJ1194" i="1"/>
  <c r="AR1194" i="1" s="1"/>
  <c r="F1194" i="1" s="1"/>
  <c r="AJ1195" i="1"/>
  <c r="AR1195" i="1" s="1"/>
  <c r="F1195" i="1" s="1"/>
  <c r="AJ1196" i="1"/>
  <c r="AR1196" i="1" s="1"/>
  <c r="F1196" i="1" s="1"/>
  <c r="AJ1197" i="1"/>
  <c r="AR1197" i="1" s="1"/>
  <c r="F1197" i="1" s="1"/>
  <c r="AJ1198" i="1"/>
  <c r="AR1198" i="1" s="1"/>
  <c r="F1198" i="1" s="1"/>
  <c r="AJ1199" i="1"/>
  <c r="AR1199" i="1" s="1"/>
  <c r="F1199" i="1" s="1"/>
  <c r="AJ1200" i="1"/>
  <c r="AR1200" i="1" s="1"/>
  <c r="F1200" i="1" s="1"/>
  <c r="AJ1201" i="1"/>
  <c r="AR1201" i="1" s="1"/>
  <c r="F1201" i="1" s="1"/>
  <c r="AJ1202" i="1"/>
  <c r="AR1202" i="1" s="1"/>
  <c r="F1202" i="1" s="1"/>
  <c r="AJ1203" i="1"/>
  <c r="AR1203" i="1" s="1"/>
  <c r="F1203" i="1" s="1"/>
  <c r="AJ1204" i="1"/>
  <c r="AR1204" i="1" s="1"/>
  <c r="F1204" i="1" s="1"/>
  <c r="AJ1205" i="1"/>
  <c r="AR1205" i="1" s="1"/>
  <c r="F1205" i="1" s="1"/>
  <c r="AJ1206" i="1"/>
  <c r="AR1206" i="1" s="1"/>
  <c r="F1206" i="1" s="1"/>
  <c r="AJ1207" i="1"/>
  <c r="AR1207" i="1" s="1"/>
  <c r="F1207" i="1" s="1"/>
  <c r="AJ1208" i="1"/>
  <c r="AR1208" i="1" s="1"/>
  <c r="F1208" i="1" s="1"/>
  <c r="AJ1209" i="1"/>
  <c r="AR1209" i="1" s="1"/>
  <c r="F1209" i="1" s="1"/>
  <c r="AJ1210" i="1"/>
  <c r="AR1210" i="1" s="1"/>
  <c r="F1210" i="1" s="1"/>
  <c r="AJ1211" i="1"/>
  <c r="AR1211" i="1" s="1"/>
  <c r="F1211" i="1" s="1"/>
  <c r="AJ1212" i="1"/>
  <c r="AR1212" i="1" s="1"/>
  <c r="F1212" i="1" s="1"/>
  <c r="AJ1213" i="1"/>
  <c r="AR1213" i="1" s="1"/>
  <c r="F1213" i="1" s="1"/>
  <c r="AJ1214" i="1"/>
  <c r="AR1214" i="1" s="1"/>
  <c r="F1214" i="1" s="1"/>
  <c r="AJ1215" i="1"/>
  <c r="AR1215" i="1" s="1"/>
  <c r="F1215" i="1" s="1"/>
  <c r="AJ1216" i="1"/>
  <c r="AR1216" i="1" s="1"/>
  <c r="F1216" i="1" s="1"/>
  <c r="AJ1217" i="1"/>
  <c r="AR1217" i="1" s="1"/>
  <c r="F1217" i="1" s="1"/>
  <c r="AJ1218" i="1"/>
  <c r="AR1218" i="1" s="1"/>
  <c r="F1218" i="1" s="1"/>
  <c r="AJ1219" i="1"/>
  <c r="AR1219" i="1" s="1"/>
  <c r="F1219" i="1" s="1"/>
  <c r="AJ1220" i="1"/>
  <c r="AR1220" i="1" s="1"/>
  <c r="F1220" i="1" s="1"/>
  <c r="AJ1221" i="1"/>
  <c r="AR1221" i="1" s="1"/>
  <c r="F1221" i="1" s="1"/>
  <c r="AJ1222" i="1"/>
  <c r="AR1222" i="1" s="1"/>
  <c r="F1222" i="1" s="1"/>
  <c r="AJ1223" i="1"/>
  <c r="AR1223" i="1" s="1"/>
  <c r="F1223" i="1" s="1"/>
  <c r="AJ1224" i="1"/>
  <c r="AR1224" i="1" s="1"/>
  <c r="F1224" i="1" s="1"/>
  <c r="AJ1225" i="1"/>
  <c r="AR1225" i="1" s="1"/>
  <c r="F1225" i="1" s="1"/>
  <c r="AJ1226" i="1"/>
  <c r="AR1226" i="1" s="1"/>
  <c r="F1226" i="1" s="1"/>
  <c r="AJ1227" i="1"/>
  <c r="AR1227" i="1" s="1"/>
  <c r="F1227" i="1" s="1"/>
  <c r="AJ1228" i="1"/>
  <c r="AR1228" i="1" s="1"/>
  <c r="F1228" i="1" s="1"/>
  <c r="AJ1229" i="1"/>
  <c r="AR1229" i="1" s="1"/>
  <c r="F1229" i="1" s="1"/>
  <c r="AJ1230" i="1"/>
  <c r="AR1230" i="1" s="1"/>
  <c r="F1230" i="1" s="1"/>
  <c r="AJ1231" i="1"/>
  <c r="AR1231" i="1" s="1"/>
  <c r="F1231" i="1" s="1"/>
  <c r="AJ1232" i="1"/>
  <c r="AR1232" i="1" s="1"/>
  <c r="F1232" i="1" s="1"/>
  <c r="AJ1233" i="1"/>
  <c r="AR1233" i="1" s="1"/>
  <c r="F1233" i="1" s="1"/>
  <c r="AJ1234" i="1"/>
  <c r="AR1234" i="1" s="1"/>
  <c r="F1234" i="1" s="1"/>
  <c r="AJ1235" i="1"/>
  <c r="AR1235" i="1" s="1"/>
  <c r="F1235" i="1" s="1"/>
  <c r="AJ1236" i="1"/>
  <c r="AR1236" i="1" s="1"/>
  <c r="F1236" i="1" s="1"/>
  <c r="AJ1237" i="1"/>
  <c r="AR1237" i="1" s="1"/>
  <c r="F1237" i="1" s="1"/>
  <c r="AJ1238" i="1"/>
  <c r="AR1238" i="1" s="1"/>
  <c r="F1238" i="1" s="1"/>
  <c r="AJ1239" i="1"/>
  <c r="AR1239" i="1" s="1"/>
  <c r="F1239" i="1" s="1"/>
  <c r="AJ1240" i="1"/>
  <c r="AR1240" i="1" s="1"/>
  <c r="F1240" i="1" s="1"/>
  <c r="AJ1241" i="1"/>
  <c r="AR1241" i="1" s="1"/>
  <c r="F1241" i="1" s="1"/>
  <c r="AJ1242" i="1"/>
  <c r="AR1242" i="1" s="1"/>
  <c r="F1242" i="1" s="1"/>
  <c r="AJ1243" i="1"/>
  <c r="AR1243" i="1" s="1"/>
  <c r="F1243" i="1" s="1"/>
  <c r="AJ1244" i="1"/>
  <c r="AR1244" i="1" s="1"/>
  <c r="F1244" i="1" s="1"/>
  <c r="AJ1245" i="1"/>
  <c r="AR1245" i="1" s="1"/>
  <c r="F1245" i="1" s="1"/>
  <c r="AJ1246" i="1"/>
  <c r="AR1246" i="1" s="1"/>
  <c r="F1246" i="1" s="1"/>
  <c r="AJ1247" i="1"/>
  <c r="AR1247" i="1" s="1"/>
  <c r="F1247" i="1" s="1"/>
  <c r="AJ1248" i="1"/>
  <c r="AR1248" i="1" s="1"/>
  <c r="F1248" i="1" s="1"/>
  <c r="AJ1249" i="1"/>
  <c r="AR1249" i="1" s="1"/>
  <c r="F1249" i="1" s="1"/>
  <c r="AJ1250" i="1"/>
  <c r="AR1250" i="1" s="1"/>
  <c r="F1250" i="1" s="1"/>
  <c r="AJ1251" i="1"/>
  <c r="AR1251" i="1" s="1"/>
  <c r="F1251" i="1" s="1"/>
  <c r="AJ1252" i="1"/>
  <c r="AR1252" i="1" s="1"/>
  <c r="F1252" i="1" s="1"/>
  <c r="AJ1253" i="1"/>
  <c r="AR1253" i="1" s="1"/>
  <c r="F1253" i="1" s="1"/>
  <c r="AJ1254" i="1"/>
  <c r="AR1254" i="1" s="1"/>
  <c r="F1254" i="1" s="1"/>
  <c r="AJ1255" i="1"/>
  <c r="AR1255" i="1" s="1"/>
  <c r="F1255" i="1" s="1"/>
  <c r="AJ1256" i="1"/>
  <c r="AR1256" i="1" s="1"/>
  <c r="F1256" i="1" s="1"/>
  <c r="AJ1257" i="1"/>
  <c r="AR1257" i="1" s="1"/>
  <c r="F1257" i="1" s="1"/>
  <c r="AJ1258" i="1"/>
  <c r="AR1258" i="1" s="1"/>
  <c r="F1258" i="1" s="1"/>
  <c r="AJ1259" i="1"/>
  <c r="AR1259" i="1" s="1"/>
  <c r="F1259" i="1" s="1"/>
  <c r="AJ1260" i="1"/>
  <c r="AR1260" i="1" s="1"/>
  <c r="F1260" i="1" s="1"/>
  <c r="AJ1261" i="1"/>
  <c r="AR1261" i="1" s="1"/>
  <c r="F1261" i="1" s="1"/>
  <c r="AJ1262" i="1"/>
  <c r="AR1262" i="1" s="1"/>
  <c r="F1262" i="1" s="1"/>
  <c r="AJ1263" i="1"/>
  <c r="AR1263" i="1" s="1"/>
  <c r="F1263" i="1" s="1"/>
  <c r="AJ1264" i="1"/>
  <c r="AR1264" i="1" s="1"/>
  <c r="F1264" i="1" s="1"/>
  <c r="AJ1265" i="1"/>
  <c r="AR1265" i="1" s="1"/>
  <c r="F1265" i="1" s="1"/>
  <c r="AJ1266" i="1"/>
  <c r="AR1266" i="1" s="1"/>
  <c r="F1266" i="1" s="1"/>
  <c r="AJ1267" i="1"/>
  <c r="AR1267" i="1" s="1"/>
  <c r="F1267" i="1" s="1"/>
  <c r="AJ1268" i="1"/>
  <c r="AR1268" i="1" s="1"/>
  <c r="F1268" i="1" s="1"/>
  <c r="AJ1269" i="1"/>
  <c r="AR1269" i="1" s="1"/>
  <c r="F1269" i="1" s="1"/>
  <c r="AJ1270" i="1"/>
  <c r="AR1270" i="1" s="1"/>
  <c r="F1270" i="1" s="1"/>
  <c r="AJ1271" i="1"/>
  <c r="AR1271" i="1" s="1"/>
  <c r="F1271" i="1" s="1"/>
  <c r="AJ1272" i="1"/>
  <c r="AR1272" i="1" s="1"/>
  <c r="F1272" i="1" s="1"/>
  <c r="AJ1273" i="1"/>
  <c r="AR1273" i="1" s="1"/>
  <c r="F1273" i="1" s="1"/>
  <c r="AJ1274" i="1"/>
  <c r="AR1274" i="1" s="1"/>
  <c r="F1274" i="1" s="1"/>
  <c r="AJ1275" i="1"/>
  <c r="AR1275" i="1" s="1"/>
  <c r="F1275" i="1" s="1"/>
  <c r="AJ1276" i="1"/>
  <c r="AR1276" i="1" s="1"/>
  <c r="F1276" i="1" s="1"/>
  <c r="AJ1277" i="1"/>
  <c r="AR1277" i="1" s="1"/>
  <c r="F1277" i="1" s="1"/>
  <c r="AJ1278" i="1"/>
  <c r="AR1278" i="1" s="1"/>
  <c r="F1278" i="1" s="1"/>
  <c r="AJ1279" i="1"/>
  <c r="AR1279" i="1" s="1"/>
  <c r="F1279" i="1" s="1"/>
  <c r="AJ1280" i="1"/>
  <c r="AR1280" i="1" s="1"/>
  <c r="F1280" i="1" s="1"/>
  <c r="AJ1281" i="1"/>
  <c r="AR1281" i="1" s="1"/>
  <c r="F1281" i="1" s="1"/>
  <c r="AJ1282" i="1"/>
  <c r="AR1282" i="1" s="1"/>
  <c r="F1282" i="1" s="1"/>
  <c r="AJ1283" i="1"/>
  <c r="AR1283" i="1" s="1"/>
  <c r="F1283" i="1" s="1"/>
  <c r="AJ1284" i="1"/>
  <c r="AR1284" i="1" s="1"/>
  <c r="F1284" i="1" s="1"/>
  <c r="AJ1285" i="1"/>
  <c r="AR1285" i="1" s="1"/>
  <c r="F1285" i="1" s="1"/>
  <c r="AJ1286" i="1"/>
  <c r="AR1286" i="1" s="1"/>
  <c r="F1286" i="1" s="1"/>
  <c r="AJ1287" i="1"/>
  <c r="AR1287" i="1" s="1"/>
  <c r="F1287" i="1" s="1"/>
  <c r="AJ1288" i="1"/>
  <c r="AR1288" i="1" s="1"/>
  <c r="F1288" i="1" s="1"/>
  <c r="AJ1289" i="1"/>
  <c r="AR1289" i="1" s="1"/>
  <c r="F1289" i="1" s="1"/>
  <c r="AJ1290" i="1"/>
  <c r="AR1290" i="1" s="1"/>
  <c r="F1290" i="1" s="1"/>
  <c r="AJ1291" i="1"/>
  <c r="AR1291" i="1" s="1"/>
  <c r="F1291" i="1" s="1"/>
  <c r="AJ1292" i="1"/>
  <c r="AR1292" i="1" s="1"/>
  <c r="F1292" i="1" s="1"/>
  <c r="AJ1293" i="1"/>
  <c r="AR1293" i="1" s="1"/>
  <c r="F1293" i="1" s="1"/>
  <c r="AJ1294" i="1"/>
  <c r="AR1294" i="1" s="1"/>
  <c r="F1294" i="1" s="1"/>
  <c r="AJ1295" i="1"/>
  <c r="AR1295" i="1" s="1"/>
  <c r="F1295" i="1" s="1"/>
  <c r="AJ1296" i="1"/>
  <c r="AR1296" i="1" s="1"/>
  <c r="F1296" i="1" s="1"/>
  <c r="AJ1297" i="1"/>
  <c r="AR1297" i="1" s="1"/>
  <c r="F1297" i="1" s="1"/>
  <c r="AJ1298" i="1"/>
  <c r="AR1298" i="1" s="1"/>
  <c r="F1298" i="1" s="1"/>
  <c r="AJ1299" i="1"/>
  <c r="AR1299" i="1" s="1"/>
  <c r="F1299" i="1" s="1"/>
  <c r="AJ1300" i="1"/>
  <c r="AR1300" i="1" s="1"/>
  <c r="F1300" i="1" s="1"/>
  <c r="AJ1301" i="1"/>
  <c r="AR1301" i="1" s="1"/>
  <c r="F1301" i="1" s="1"/>
  <c r="AJ1302" i="1"/>
  <c r="AR1302" i="1" s="1"/>
  <c r="F1302" i="1" s="1"/>
  <c r="AJ1303" i="1"/>
  <c r="AR1303" i="1" s="1"/>
  <c r="F1303" i="1" s="1"/>
  <c r="AJ1304" i="1"/>
  <c r="AR1304" i="1" s="1"/>
  <c r="F1304" i="1" s="1"/>
  <c r="AJ1305" i="1"/>
  <c r="AR1305" i="1" s="1"/>
  <c r="F1305" i="1" s="1"/>
  <c r="AJ1306" i="1"/>
  <c r="AR1306" i="1" s="1"/>
  <c r="F1306" i="1" s="1"/>
  <c r="AJ1307" i="1"/>
  <c r="AR1307" i="1" s="1"/>
  <c r="F1307" i="1" s="1"/>
  <c r="AJ1308" i="1"/>
  <c r="AR1308" i="1" s="1"/>
  <c r="F1308" i="1" s="1"/>
  <c r="AJ1309" i="1"/>
  <c r="AR1309" i="1" s="1"/>
  <c r="F1309" i="1" s="1"/>
  <c r="AJ1310" i="1"/>
  <c r="AR1310" i="1" s="1"/>
  <c r="F1310" i="1" s="1"/>
  <c r="AJ1311" i="1"/>
  <c r="AR1311" i="1" s="1"/>
  <c r="F1311" i="1" s="1"/>
  <c r="AJ1312" i="1"/>
  <c r="AR1312" i="1" s="1"/>
  <c r="F1312" i="1" s="1"/>
  <c r="AJ1313" i="1"/>
  <c r="AR1313" i="1" s="1"/>
  <c r="F1313" i="1" s="1"/>
  <c r="AJ1314" i="1"/>
  <c r="AR1314" i="1" s="1"/>
  <c r="F1314" i="1" s="1"/>
  <c r="AJ1315" i="1"/>
  <c r="AR1315" i="1" s="1"/>
  <c r="F1315" i="1" s="1"/>
  <c r="AJ1316" i="1"/>
  <c r="AR1316" i="1" s="1"/>
  <c r="F1316" i="1" s="1"/>
  <c r="AJ1317" i="1"/>
  <c r="AR1317" i="1" s="1"/>
  <c r="F1317" i="1" s="1"/>
  <c r="AJ1318" i="1"/>
  <c r="AR1318" i="1" s="1"/>
  <c r="F1318" i="1" s="1"/>
  <c r="AJ1319" i="1"/>
  <c r="AR1319" i="1" s="1"/>
  <c r="F1319" i="1" s="1"/>
  <c r="AJ1320" i="1"/>
  <c r="AR1320" i="1" s="1"/>
  <c r="F1320" i="1" s="1"/>
  <c r="AJ1321" i="1"/>
  <c r="AR1321" i="1" s="1"/>
  <c r="F1321" i="1" s="1"/>
  <c r="AJ1322" i="1"/>
  <c r="AR1322" i="1" s="1"/>
  <c r="F1322" i="1" s="1"/>
  <c r="AJ1323" i="1"/>
  <c r="AR1323" i="1" s="1"/>
  <c r="F1323" i="1" s="1"/>
  <c r="AJ1324" i="1"/>
  <c r="AR1324" i="1" s="1"/>
  <c r="F1324" i="1" s="1"/>
  <c r="AJ1325" i="1"/>
  <c r="AR1325" i="1" s="1"/>
  <c r="F1325" i="1" s="1"/>
  <c r="AJ1326" i="1"/>
  <c r="AR1326" i="1" s="1"/>
  <c r="F1326" i="1" s="1"/>
  <c r="AJ1327" i="1"/>
  <c r="AR1327" i="1" s="1"/>
  <c r="F1327" i="1" s="1"/>
  <c r="AJ1328" i="1"/>
  <c r="AR1328" i="1" s="1"/>
  <c r="F1328" i="1" s="1"/>
  <c r="AJ1329" i="1"/>
  <c r="AR1329" i="1" s="1"/>
  <c r="F1329" i="1" s="1"/>
  <c r="AJ1330" i="1"/>
  <c r="AR1330" i="1" s="1"/>
  <c r="F1330" i="1" s="1"/>
  <c r="AJ1331" i="1"/>
  <c r="AR1331" i="1" s="1"/>
  <c r="F1331" i="1" s="1"/>
  <c r="AJ1332" i="1"/>
  <c r="AR1332" i="1" s="1"/>
  <c r="F1332" i="1" s="1"/>
  <c r="AJ1333" i="1"/>
  <c r="AR1333" i="1" s="1"/>
  <c r="F1333" i="1" s="1"/>
  <c r="AJ1334" i="1"/>
  <c r="AR1334" i="1" s="1"/>
  <c r="F1334" i="1" s="1"/>
  <c r="AJ1335" i="1"/>
  <c r="AR1335" i="1" s="1"/>
  <c r="F1335" i="1" s="1"/>
  <c r="AJ1336" i="1"/>
  <c r="AR1336" i="1" s="1"/>
  <c r="F1336" i="1" s="1"/>
  <c r="AJ1337" i="1"/>
  <c r="AR1337" i="1" s="1"/>
  <c r="F1337" i="1" s="1"/>
  <c r="AJ1338" i="1"/>
  <c r="AR1338" i="1" s="1"/>
  <c r="F1338" i="1" s="1"/>
  <c r="AJ1339" i="1"/>
  <c r="AR1339" i="1" s="1"/>
  <c r="F1339" i="1" s="1"/>
  <c r="AJ1340" i="1"/>
  <c r="AR1340" i="1" s="1"/>
  <c r="F1340" i="1" s="1"/>
  <c r="AJ1341" i="1"/>
  <c r="AR1341" i="1" s="1"/>
  <c r="F1341" i="1" s="1"/>
  <c r="AJ1342" i="1"/>
  <c r="AR1342" i="1" s="1"/>
  <c r="F1342" i="1" s="1"/>
  <c r="AJ1343" i="1"/>
  <c r="AR1343" i="1" s="1"/>
  <c r="F1343" i="1" s="1"/>
  <c r="AJ1344" i="1"/>
  <c r="AR1344" i="1" s="1"/>
  <c r="F1344" i="1" s="1"/>
  <c r="AJ1345" i="1"/>
  <c r="AR1345" i="1" s="1"/>
  <c r="F1345" i="1" s="1"/>
  <c r="AJ1346" i="1"/>
  <c r="AR1346" i="1" s="1"/>
  <c r="F1346" i="1" s="1"/>
  <c r="AJ1347" i="1"/>
  <c r="AR1347" i="1" s="1"/>
  <c r="F1347" i="1" s="1"/>
  <c r="AJ1348" i="1"/>
  <c r="AR1348" i="1" s="1"/>
  <c r="F1348" i="1" s="1"/>
  <c r="AJ1349" i="1"/>
  <c r="AR1349" i="1" s="1"/>
  <c r="F1349" i="1" s="1"/>
  <c r="AJ1350" i="1"/>
  <c r="AR1350" i="1" s="1"/>
  <c r="F1350" i="1" s="1"/>
  <c r="AJ1351" i="1"/>
  <c r="AR1351" i="1" s="1"/>
  <c r="F1351" i="1" s="1"/>
  <c r="AJ1352" i="1"/>
  <c r="AR1352" i="1" s="1"/>
  <c r="F1352" i="1" s="1"/>
  <c r="AJ1353" i="1"/>
  <c r="AR1353" i="1" s="1"/>
  <c r="F1353" i="1" s="1"/>
  <c r="AJ1354" i="1"/>
  <c r="AR1354" i="1" s="1"/>
  <c r="F1354" i="1" s="1"/>
  <c r="AJ1355" i="1"/>
  <c r="AR1355" i="1" s="1"/>
  <c r="F1355" i="1" s="1"/>
  <c r="AJ1356" i="1"/>
  <c r="AR1356" i="1" s="1"/>
  <c r="F1356" i="1" s="1"/>
  <c r="AJ1357" i="1"/>
  <c r="AR1357" i="1" s="1"/>
  <c r="F1357" i="1" s="1"/>
  <c r="AJ1358" i="1"/>
  <c r="AR1358" i="1" s="1"/>
  <c r="F1358" i="1" s="1"/>
  <c r="AJ1359" i="1"/>
  <c r="AR1359" i="1" s="1"/>
  <c r="F1359" i="1" s="1"/>
  <c r="AJ1360" i="1"/>
  <c r="AR1360" i="1" s="1"/>
  <c r="F1360" i="1" s="1"/>
  <c r="AJ1361" i="1"/>
  <c r="AR1361" i="1" s="1"/>
  <c r="F1361" i="1" s="1"/>
  <c r="AJ1362" i="1"/>
  <c r="AR1362" i="1" s="1"/>
  <c r="F1362" i="1" s="1"/>
  <c r="AJ1363" i="1"/>
  <c r="AR1363" i="1" s="1"/>
  <c r="F1363" i="1" s="1"/>
  <c r="AJ1364" i="1"/>
  <c r="AR1364" i="1" s="1"/>
  <c r="F1364" i="1" s="1"/>
  <c r="AJ1365" i="1"/>
  <c r="AR1365" i="1" s="1"/>
  <c r="F1365" i="1" s="1"/>
  <c r="AJ1366" i="1"/>
  <c r="AR1366" i="1" s="1"/>
  <c r="F1366" i="1" s="1"/>
  <c r="AJ1367" i="1"/>
  <c r="AR1367" i="1" s="1"/>
  <c r="F1367" i="1" s="1"/>
  <c r="AJ1368" i="1"/>
  <c r="AR1368" i="1" s="1"/>
  <c r="F1368" i="1" s="1"/>
  <c r="AJ1369" i="1"/>
  <c r="AR1369" i="1" s="1"/>
  <c r="F1369" i="1" s="1"/>
  <c r="AJ1370" i="1"/>
  <c r="AR1370" i="1" s="1"/>
  <c r="F1370" i="1" s="1"/>
  <c r="AJ1371" i="1"/>
  <c r="AR1371" i="1" s="1"/>
  <c r="F1371" i="1" s="1"/>
  <c r="AJ1372" i="1"/>
  <c r="AR1372" i="1" s="1"/>
  <c r="F1372" i="1" s="1"/>
  <c r="AJ1373" i="1"/>
  <c r="AR1373" i="1" s="1"/>
  <c r="F1373" i="1" s="1"/>
  <c r="AJ1374" i="1"/>
  <c r="AR1374" i="1" s="1"/>
  <c r="F1374" i="1" s="1"/>
  <c r="AJ1375" i="1"/>
  <c r="AR1375" i="1" s="1"/>
  <c r="F1375" i="1" s="1"/>
  <c r="AJ1376" i="1"/>
  <c r="AR1376" i="1" s="1"/>
  <c r="F1376" i="1" s="1"/>
  <c r="AJ1377" i="1"/>
  <c r="AR1377" i="1" s="1"/>
  <c r="F1377" i="1" s="1"/>
  <c r="AJ1378" i="1"/>
  <c r="AR1378" i="1" s="1"/>
  <c r="F1378" i="1" s="1"/>
  <c r="AJ1379" i="1"/>
  <c r="AR1379" i="1" s="1"/>
  <c r="F1379" i="1" s="1"/>
  <c r="AJ1380" i="1"/>
  <c r="AR1380" i="1" s="1"/>
  <c r="F1380" i="1" s="1"/>
  <c r="AJ1381" i="1"/>
  <c r="AR1381" i="1" s="1"/>
  <c r="F1381" i="1" s="1"/>
  <c r="AJ1382" i="1"/>
  <c r="AR1382" i="1" s="1"/>
  <c r="F1382" i="1" s="1"/>
  <c r="AJ1383" i="1"/>
  <c r="AR1383" i="1" s="1"/>
  <c r="F1383" i="1" s="1"/>
  <c r="AJ1384" i="1"/>
  <c r="AR1384" i="1" s="1"/>
  <c r="F1384" i="1" s="1"/>
  <c r="AJ1385" i="1"/>
  <c r="AR1385" i="1" s="1"/>
  <c r="F1385" i="1" s="1"/>
  <c r="AJ1386" i="1"/>
  <c r="AR1386" i="1" s="1"/>
  <c r="F1386" i="1" s="1"/>
  <c r="AJ1387" i="1"/>
  <c r="AR1387" i="1" s="1"/>
  <c r="F1387" i="1" s="1"/>
  <c r="AJ1388" i="1"/>
  <c r="AR1388" i="1" s="1"/>
  <c r="F1388" i="1" s="1"/>
  <c r="AJ1389" i="1"/>
  <c r="AR1389" i="1" s="1"/>
  <c r="F1389" i="1" s="1"/>
  <c r="AJ1390" i="1"/>
  <c r="AR1390" i="1" s="1"/>
  <c r="F1390" i="1" s="1"/>
  <c r="AJ1391" i="1"/>
  <c r="AR1391" i="1" s="1"/>
  <c r="F1391" i="1" s="1"/>
  <c r="AJ1392" i="1"/>
  <c r="AR1392" i="1" s="1"/>
  <c r="F1392" i="1" s="1"/>
  <c r="AJ1393" i="1"/>
  <c r="AR1393" i="1" s="1"/>
  <c r="F1393" i="1" s="1"/>
  <c r="AJ1394" i="1"/>
  <c r="AR1394" i="1" s="1"/>
  <c r="F1394" i="1" s="1"/>
  <c r="AJ1395" i="1"/>
  <c r="AR1395" i="1" s="1"/>
  <c r="F1395" i="1" s="1"/>
  <c r="AJ1396" i="1"/>
  <c r="AR1396" i="1" s="1"/>
  <c r="F1396" i="1" s="1"/>
  <c r="AJ1397" i="1"/>
  <c r="AR1397" i="1" s="1"/>
  <c r="F1397" i="1" s="1"/>
  <c r="AJ1398" i="1"/>
  <c r="AR1398" i="1" s="1"/>
  <c r="F1398" i="1" s="1"/>
  <c r="AJ1399" i="1"/>
  <c r="AR1399" i="1" s="1"/>
  <c r="F1399" i="1" s="1"/>
  <c r="AJ1400" i="1"/>
  <c r="AR1400" i="1" s="1"/>
  <c r="F1400" i="1" s="1"/>
  <c r="AJ1401" i="1"/>
  <c r="AR1401" i="1" s="1"/>
  <c r="F1401" i="1" s="1"/>
  <c r="AJ1402" i="1"/>
  <c r="AR1402" i="1" s="1"/>
  <c r="F1402" i="1" s="1"/>
  <c r="AJ1403" i="1"/>
  <c r="AR1403" i="1" s="1"/>
  <c r="F1403" i="1" s="1"/>
  <c r="AJ1404" i="1"/>
  <c r="AR1404" i="1" s="1"/>
  <c r="F1404" i="1" s="1"/>
  <c r="AJ1405" i="1"/>
  <c r="AR1405" i="1" s="1"/>
  <c r="F1405" i="1" s="1"/>
  <c r="AJ1406" i="1"/>
  <c r="AR1406" i="1" s="1"/>
  <c r="F1406" i="1" s="1"/>
  <c r="AJ1407" i="1"/>
  <c r="AR1407" i="1" s="1"/>
  <c r="F1407" i="1" s="1"/>
  <c r="AJ1408" i="1"/>
  <c r="AR1408" i="1" s="1"/>
  <c r="F1408" i="1" s="1"/>
  <c r="AJ1409" i="1"/>
  <c r="AR1409" i="1" s="1"/>
  <c r="F1409" i="1" s="1"/>
  <c r="AJ1410" i="1"/>
  <c r="AR1410" i="1" s="1"/>
  <c r="F1410" i="1" s="1"/>
  <c r="AJ1411" i="1"/>
  <c r="AR1411" i="1" s="1"/>
  <c r="F1411" i="1" s="1"/>
  <c r="AJ1412" i="1"/>
  <c r="AR1412" i="1" s="1"/>
  <c r="F1412" i="1" s="1"/>
  <c r="AJ1413" i="1"/>
  <c r="AR1413" i="1" s="1"/>
  <c r="F1413" i="1" s="1"/>
  <c r="AJ1414" i="1"/>
  <c r="AR1414" i="1" s="1"/>
  <c r="F1414" i="1" s="1"/>
  <c r="AJ1415" i="1"/>
  <c r="AR1415" i="1" s="1"/>
  <c r="F1415" i="1" s="1"/>
  <c r="AJ1416" i="1"/>
  <c r="AR1416" i="1" s="1"/>
  <c r="F1416" i="1" s="1"/>
  <c r="AJ1417" i="1"/>
  <c r="AR1417" i="1" s="1"/>
  <c r="F1417" i="1" s="1"/>
  <c r="AJ1418" i="1"/>
  <c r="AR1418" i="1" s="1"/>
  <c r="F1418" i="1" s="1"/>
  <c r="AJ1419" i="1"/>
  <c r="AR1419" i="1" s="1"/>
  <c r="F1419" i="1" s="1"/>
  <c r="AJ1420" i="1"/>
  <c r="AR1420" i="1" s="1"/>
  <c r="F1420" i="1" s="1"/>
  <c r="AJ1421" i="1"/>
  <c r="AR1421" i="1" s="1"/>
  <c r="F1421" i="1" s="1"/>
  <c r="AJ1422" i="1"/>
  <c r="AR1422" i="1" s="1"/>
  <c r="F1422" i="1" s="1"/>
  <c r="AJ1423" i="1"/>
  <c r="AR1423" i="1" s="1"/>
  <c r="F1423" i="1" s="1"/>
  <c r="AJ1424" i="1"/>
  <c r="AR1424" i="1" s="1"/>
  <c r="F1424" i="1" s="1"/>
  <c r="AJ1425" i="1"/>
  <c r="AR1425" i="1" s="1"/>
  <c r="F1425" i="1" s="1"/>
  <c r="AJ1426" i="1"/>
  <c r="AR1426" i="1" s="1"/>
  <c r="F1426" i="1" s="1"/>
  <c r="AJ1427" i="1"/>
  <c r="AR1427" i="1" s="1"/>
  <c r="F1427" i="1" s="1"/>
  <c r="AJ1428" i="1"/>
  <c r="AR1428" i="1" s="1"/>
  <c r="F1428" i="1" s="1"/>
  <c r="AJ1429" i="1"/>
  <c r="AR1429" i="1" s="1"/>
  <c r="F1429" i="1" s="1"/>
  <c r="AJ1430" i="1"/>
  <c r="AR1430" i="1" s="1"/>
  <c r="F1430" i="1" s="1"/>
  <c r="AJ1431" i="1"/>
  <c r="AR1431" i="1" s="1"/>
  <c r="F1431" i="1" s="1"/>
  <c r="AJ1432" i="1"/>
  <c r="AR1432" i="1" s="1"/>
  <c r="F1432" i="1" s="1"/>
  <c r="AJ1433" i="1"/>
  <c r="AR1433" i="1" s="1"/>
  <c r="F1433" i="1" s="1"/>
  <c r="AJ1434" i="1"/>
  <c r="AR1434" i="1" s="1"/>
  <c r="F1434" i="1" s="1"/>
  <c r="AJ1435" i="1"/>
  <c r="AR1435" i="1" s="1"/>
  <c r="F1435" i="1" s="1"/>
  <c r="AJ1436" i="1"/>
  <c r="AR1436" i="1" s="1"/>
  <c r="F1436" i="1" s="1"/>
  <c r="AJ1437" i="1"/>
  <c r="AR1437" i="1" s="1"/>
  <c r="F1437" i="1" s="1"/>
  <c r="AJ1438" i="1"/>
  <c r="AR1438" i="1" s="1"/>
  <c r="F1438" i="1" s="1"/>
  <c r="AJ1439" i="1"/>
  <c r="AR1439" i="1" s="1"/>
  <c r="F1439" i="1" s="1"/>
  <c r="AJ1440" i="1"/>
  <c r="AR1440" i="1" s="1"/>
  <c r="F1440" i="1" s="1"/>
  <c r="AJ1441" i="1"/>
  <c r="AR1441" i="1" s="1"/>
  <c r="F1441" i="1" s="1"/>
  <c r="AJ1442" i="1"/>
  <c r="AR1442" i="1" s="1"/>
  <c r="F1442" i="1" s="1"/>
  <c r="AJ1443" i="1"/>
  <c r="AR1443" i="1" s="1"/>
  <c r="F1443" i="1" s="1"/>
  <c r="AJ1444" i="1"/>
  <c r="AR1444" i="1" s="1"/>
  <c r="F1444" i="1" s="1"/>
  <c r="AJ1445" i="1"/>
  <c r="AR1445" i="1" s="1"/>
  <c r="F1445" i="1" s="1"/>
  <c r="AJ1446" i="1"/>
  <c r="AR1446" i="1" s="1"/>
  <c r="F1446" i="1" s="1"/>
  <c r="AJ1447" i="1"/>
  <c r="AR1447" i="1" s="1"/>
  <c r="F1447" i="1" s="1"/>
  <c r="AJ1448" i="1"/>
  <c r="AR1448" i="1" s="1"/>
  <c r="F1448" i="1" s="1"/>
  <c r="AJ1449" i="1"/>
  <c r="AR1449" i="1" s="1"/>
  <c r="F1449" i="1" s="1"/>
  <c r="AJ1450" i="1"/>
  <c r="AR1450" i="1" s="1"/>
  <c r="F1450" i="1" s="1"/>
  <c r="AJ1451" i="1"/>
  <c r="AR1451" i="1" s="1"/>
  <c r="F1451" i="1" s="1"/>
  <c r="AJ1452" i="1"/>
  <c r="AR1452" i="1" s="1"/>
  <c r="F1452" i="1" s="1"/>
  <c r="AJ1453" i="1"/>
  <c r="AR1453" i="1" s="1"/>
  <c r="F1453" i="1" s="1"/>
  <c r="AJ1454" i="1"/>
  <c r="AR1454" i="1" s="1"/>
  <c r="F1454" i="1" s="1"/>
  <c r="AJ1455" i="1"/>
  <c r="AR1455" i="1" s="1"/>
  <c r="F1455" i="1" s="1"/>
  <c r="AJ1456" i="1"/>
  <c r="AR1456" i="1" s="1"/>
  <c r="F1456" i="1" s="1"/>
  <c r="AJ1457" i="1"/>
  <c r="AR1457" i="1" s="1"/>
  <c r="F1457" i="1" s="1"/>
  <c r="AJ1458" i="1"/>
  <c r="AR1458" i="1" s="1"/>
  <c r="F1458" i="1" s="1"/>
  <c r="AJ1459" i="1"/>
  <c r="AR1459" i="1" s="1"/>
  <c r="F1459" i="1" s="1"/>
  <c r="AJ1460" i="1"/>
  <c r="AR1460" i="1" s="1"/>
  <c r="F1460" i="1" s="1"/>
  <c r="AJ1461" i="1"/>
  <c r="AR1461" i="1" s="1"/>
  <c r="F1461" i="1" s="1"/>
  <c r="AJ1462" i="1"/>
  <c r="AR1462" i="1" s="1"/>
  <c r="F1462" i="1" s="1"/>
  <c r="AJ1463" i="1"/>
  <c r="AR1463" i="1" s="1"/>
  <c r="F1463" i="1" s="1"/>
  <c r="AJ1464" i="1"/>
  <c r="AR1464" i="1" s="1"/>
  <c r="F1464" i="1" s="1"/>
  <c r="AJ1465" i="1"/>
  <c r="AR1465" i="1" s="1"/>
  <c r="F1465" i="1" s="1"/>
  <c r="AJ1466" i="1"/>
  <c r="AR1466" i="1" s="1"/>
  <c r="F1466" i="1" s="1"/>
  <c r="AJ1467" i="1"/>
  <c r="AR1467" i="1" s="1"/>
  <c r="F1467" i="1" s="1"/>
  <c r="AJ1468" i="1"/>
  <c r="AR1468" i="1" s="1"/>
  <c r="F1468" i="1" s="1"/>
  <c r="AJ1469" i="1"/>
  <c r="AR1469" i="1" s="1"/>
  <c r="F1469" i="1" s="1"/>
  <c r="AJ1470" i="1"/>
  <c r="AR1470" i="1" s="1"/>
  <c r="F1470" i="1" s="1"/>
  <c r="AJ1471" i="1"/>
  <c r="AR1471" i="1" s="1"/>
  <c r="F1471" i="1" s="1"/>
  <c r="AJ1472" i="1"/>
  <c r="AR1472" i="1" s="1"/>
  <c r="F1472" i="1" s="1"/>
  <c r="AJ1473" i="1"/>
  <c r="AR1473" i="1" s="1"/>
  <c r="F1473" i="1" s="1"/>
  <c r="AJ1474" i="1"/>
  <c r="AR1474" i="1" s="1"/>
  <c r="F1474" i="1" s="1"/>
  <c r="AJ1475" i="1"/>
  <c r="AR1475" i="1" s="1"/>
  <c r="F1475" i="1" s="1"/>
  <c r="AJ1476" i="1"/>
  <c r="AR1476" i="1" s="1"/>
  <c r="F1476" i="1" s="1"/>
  <c r="AJ1477" i="1"/>
  <c r="AR1477" i="1" s="1"/>
  <c r="F1477" i="1" s="1"/>
  <c r="AJ1478" i="1"/>
  <c r="AR1478" i="1" s="1"/>
  <c r="F1478" i="1" s="1"/>
  <c r="AJ1479" i="1"/>
  <c r="AR1479" i="1" s="1"/>
  <c r="F1479" i="1" s="1"/>
  <c r="AJ1480" i="1"/>
  <c r="AR1480" i="1" s="1"/>
  <c r="F1480" i="1" s="1"/>
  <c r="AJ1481" i="1"/>
  <c r="AR1481" i="1" s="1"/>
  <c r="F1481" i="1" s="1"/>
  <c r="AJ1482" i="1"/>
  <c r="AR1482" i="1" s="1"/>
  <c r="F1482" i="1" s="1"/>
  <c r="AJ1483" i="1"/>
  <c r="AR1483" i="1" s="1"/>
  <c r="F1483" i="1" s="1"/>
  <c r="AJ1484" i="1"/>
  <c r="AR1484" i="1" s="1"/>
  <c r="F1484" i="1" s="1"/>
  <c r="AJ1485" i="1"/>
  <c r="AR1485" i="1" s="1"/>
  <c r="F1485" i="1" s="1"/>
  <c r="AJ1486" i="1"/>
  <c r="AR1486" i="1" s="1"/>
  <c r="F1486" i="1" s="1"/>
  <c r="AJ1487" i="1"/>
  <c r="AR1487" i="1" s="1"/>
  <c r="F1487" i="1" s="1"/>
  <c r="AJ1488" i="1"/>
  <c r="AR1488" i="1" s="1"/>
  <c r="F1488" i="1" s="1"/>
  <c r="AJ1489" i="1"/>
  <c r="AR1489" i="1" s="1"/>
  <c r="F1489" i="1" s="1"/>
  <c r="AJ1490" i="1"/>
  <c r="AR1490" i="1" s="1"/>
  <c r="F1490" i="1" s="1"/>
  <c r="AJ1491" i="1"/>
  <c r="AR1491" i="1" s="1"/>
  <c r="F1491" i="1" s="1"/>
  <c r="AJ1492" i="1"/>
  <c r="AR1492" i="1" s="1"/>
  <c r="F1492" i="1" s="1"/>
  <c r="AJ1493" i="1"/>
  <c r="AR1493" i="1" s="1"/>
  <c r="F1493" i="1" s="1"/>
  <c r="AJ1494" i="1"/>
  <c r="AR1494" i="1" s="1"/>
  <c r="F1494" i="1" s="1"/>
  <c r="AJ1495" i="1"/>
  <c r="AR1495" i="1" s="1"/>
  <c r="F1495" i="1" s="1"/>
  <c r="AJ1496" i="1"/>
  <c r="AR1496" i="1" s="1"/>
  <c r="F1496" i="1" s="1"/>
  <c r="AJ1497" i="1"/>
  <c r="AR1497" i="1" s="1"/>
  <c r="F1497" i="1" s="1"/>
  <c r="AJ1498" i="1"/>
  <c r="AR1498" i="1" s="1"/>
  <c r="F1498" i="1" s="1"/>
  <c r="AJ1499" i="1"/>
  <c r="AR1499" i="1" s="1"/>
  <c r="F1499" i="1" s="1"/>
  <c r="AJ1500" i="1"/>
  <c r="AR1500" i="1" s="1"/>
  <c r="F1500" i="1" s="1"/>
  <c r="AJ1501" i="1"/>
  <c r="AR1501" i="1" s="1"/>
  <c r="F1501" i="1" s="1"/>
  <c r="AJ1502" i="1"/>
  <c r="AR1502" i="1" s="1"/>
  <c r="F1502" i="1" s="1"/>
  <c r="AJ1503" i="1"/>
  <c r="AR1503" i="1" s="1"/>
  <c r="F1503" i="1" s="1"/>
  <c r="AJ1504" i="1"/>
  <c r="AR1504" i="1" s="1"/>
  <c r="F1504" i="1" s="1"/>
  <c r="AJ1505" i="1"/>
  <c r="AR1505" i="1" s="1"/>
  <c r="F1505" i="1" s="1"/>
  <c r="AJ1506" i="1"/>
  <c r="AR1506" i="1" s="1"/>
  <c r="F1506" i="1" s="1"/>
  <c r="AJ1507" i="1"/>
  <c r="AR1507" i="1" s="1"/>
  <c r="F1507" i="1" s="1"/>
  <c r="AJ1508" i="1"/>
  <c r="AR1508" i="1" s="1"/>
  <c r="F1508" i="1" s="1"/>
  <c r="AJ1509" i="1"/>
  <c r="AR1509" i="1" s="1"/>
  <c r="F1509" i="1" s="1"/>
  <c r="AJ1510" i="1"/>
  <c r="AR1510" i="1" s="1"/>
  <c r="F1510" i="1" s="1"/>
  <c r="AJ1511" i="1"/>
  <c r="AR1511" i="1" s="1"/>
  <c r="F1511" i="1" s="1"/>
  <c r="AJ1512" i="1"/>
  <c r="AR1512" i="1" s="1"/>
  <c r="F1512" i="1" s="1"/>
  <c r="AJ1513" i="1"/>
  <c r="AR1513" i="1" s="1"/>
  <c r="F1513" i="1" s="1"/>
  <c r="AJ1514" i="1"/>
  <c r="AR1514" i="1" s="1"/>
  <c r="F1514" i="1" s="1"/>
  <c r="AJ1515" i="1"/>
  <c r="AR1515" i="1" s="1"/>
  <c r="F1515" i="1" s="1"/>
  <c r="AJ1516" i="1"/>
  <c r="AR1516" i="1" s="1"/>
  <c r="F1516" i="1" s="1"/>
  <c r="AJ1517" i="1"/>
  <c r="AR1517" i="1" s="1"/>
  <c r="F1517" i="1" s="1"/>
  <c r="AJ1518" i="1"/>
  <c r="AR1518" i="1" s="1"/>
  <c r="F1518" i="1" s="1"/>
  <c r="AJ1519" i="1"/>
  <c r="AR1519" i="1" s="1"/>
  <c r="F1519" i="1" s="1"/>
  <c r="AJ1520" i="1"/>
  <c r="AR1520" i="1" s="1"/>
  <c r="F1520" i="1" s="1"/>
  <c r="AJ1521" i="1"/>
  <c r="AR1521" i="1" s="1"/>
  <c r="F1521" i="1" s="1"/>
  <c r="AJ1522" i="1"/>
  <c r="AR1522" i="1" s="1"/>
  <c r="F1522" i="1" s="1"/>
  <c r="AJ1523" i="1"/>
  <c r="AR1523" i="1" s="1"/>
  <c r="F1523" i="1" s="1"/>
  <c r="AJ1524" i="1"/>
  <c r="AR1524" i="1" s="1"/>
  <c r="F1524" i="1" s="1"/>
  <c r="AJ1525" i="1"/>
  <c r="AR1525" i="1" s="1"/>
  <c r="F1525" i="1" s="1"/>
  <c r="AJ1526" i="1"/>
  <c r="AR1526" i="1" s="1"/>
  <c r="F1526" i="1" s="1"/>
  <c r="AJ1527" i="1"/>
  <c r="AR1527" i="1" s="1"/>
  <c r="F1527" i="1" s="1"/>
  <c r="AJ1528" i="1"/>
  <c r="AR1528" i="1" s="1"/>
  <c r="F1528" i="1" s="1"/>
  <c r="AJ1529" i="1"/>
  <c r="AR1529" i="1" s="1"/>
  <c r="F1529" i="1" s="1"/>
  <c r="AJ1530" i="1"/>
  <c r="AR1530" i="1" s="1"/>
  <c r="F1530" i="1" s="1"/>
  <c r="AJ1531" i="1"/>
  <c r="AR1531" i="1" s="1"/>
  <c r="F1531" i="1" s="1"/>
  <c r="AJ1532" i="1"/>
  <c r="AR1532" i="1" s="1"/>
  <c r="F1532" i="1" s="1"/>
  <c r="AJ1533" i="1"/>
  <c r="AR1533" i="1" s="1"/>
  <c r="F1533" i="1" s="1"/>
  <c r="AJ1534" i="1"/>
  <c r="AR1534" i="1" s="1"/>
  <c r="F1534" i="1" s="1"/>
  <c r="AJ1535" i="1"/>
  <c r="AR1535" i="1" s="1"/>
  <c r="F1535" i="1" s="1"/>
  <c r="AJ1536" i="1"/>
  <c r="AR1536" i="1" s="1"/>
  <c r="F1536" i="1" s="1"/>
  <c r="AJ1537" i="1"/>
  <c r="AR1537" i="1" s="1"/>
  <c r="F1537" i="1" s="1"/>
  <c r="AJ1538" i="1"/>
  <c r="AR1538" i="1" s="1"/>
  <c r="F1538" i="1" s="1"/>
  <c r="AJ1539" i="1"/>
  <c r="AR1539" i="1" s="1"/>
  <c r="F1539" i="1" s="1"/>
  <c r="AJ1540" i="1"/>
  <c r="AR1540" i="1" s="1"/>
  <c r="F1540" i="1" s="1"/>
  <c r="AJ1541" i="1"/>
  <c r="AR1541" i="1" s="1"/>
  <c r="F1541" i="1" s="1"/>
  <c r="AJ1542" i="1"/>
  <c r="AR1542" i="1" s="1"/>
  <c r="F1542" i="1" s="1"/>
  <c r="AJ1543" i="1"/>
  <c r="AR1543" i="1" s="1"/>
  <c r="F1543" i="1" s="1"/>
  <c r="AJ1544" i="1"/>
  <c r="AR1544" i="1" s="1"/>
  <c r="F1544" i="1" s="1"/>
  <c r="AJ1545" i="1"/>
  <c r="AR1545" i="1" s="1"/>
  <c r="F1545" i="1" s="1"/>
  <c r="AJ1546" i="1"/>
  <c r="AR1546" i="1" s="1"/>
  <c r="F1546" i="1" s="1"/>
  <c r="AJ1547" i="1"/>
  <c r="AR1547" i="1" s="1"/>
  <c r="F1547" i="1" s="1"/>
  <c r="AJ1548" i="1"/>
  <c r="AR1548" i="1" s="1"/>
  <c r="F1548" i="1" s="1"/>
  <c r="AJ1549" i="1"/>
  <c r="AR1549" i="1" s="1"/>
  <c r="F1549" i="1" s="1"/>
  <c r="AJ1550" i="1"/>
  <c r="AR1550" i="1" s="1"/>
  <c r="F1550" i="1" s="1"/>
  <c r="AJ1551" i="1"/>
  <c r="AR1551" i="1" s="1"/>
  <c r="F1551" i="1" s="1"/>
  <c r="AJ1552" i="1"/>
  <c r="AR1552" i="1" s="1"/>
  <c r="F1552" i="1" s="1"/>
  <c r="AJ1553" i="1"/>
  <c r="AR1553" i="1" s="1"/>
  <c r="F1553" i="1" s="1"/>
  <c r="AJ1554" i="1"/>
  <c r="AR1554" i="1" s="1"/>
  <c r="F1554" i="1" s="1"/>
  <c r="AJ1555" i="1"/>
  <c r="AR1555" i="1" s="1"/>
  <c r="F1555" i="1" s="1"/>
  <c r="AJ1556" i="1"/>
  <c r="AR1556" i="1" s="1"/>
  <c r="F1556" i="1" s="1"/>
  <c r="AJ1557" i="1"/>
  <c r="AR1557" i="1" s="1"/>
  <c r="F1557" i="1" s="1"/>
  <c r="AJ1558" i="1"/>
  <c r="AR1558" i="1" s="1"/>
  <c r="F1558" i="1" s="1"/>
  <c r="AJ1559" i="1"/>
  <c r="AR1559" i="1" s="1"/>
  <c r="F1559" i="1" s="1"/>
  <c r="AJ1560" i="1"/>
  <c r="AR1560" i="1" s="1"/>
  <c r="F1560" i="1" s="1"/>
  <c r="AJ1561" i="1"/>
  <c r="AR1561" i="1" s="1"/>
  <c r="F1561" i="1" s="1"/>
  <c r="AJ1562" i="1"/>
  <c r="AR1562" i="1" s="1"/>
  <c r="F1562" i="1" s="1"/>
  <c r="AJ1563" i="1"/>
  <c r="AR1563" i="1" s="1"/>
  <c r="F1563" i="1" s="1"/>
  <c r="AJ1564" i="1"/>
  <c r="AR1564" i="1" s="1"/>
  <c r="F1564" i="1" s="1"/>
  <c r="AJ1565" i="1"/>
  <c r="AR1565" i="1" s="1"/>
  <c r="F1565" i="1" s="1"/>
  <c r="AJ1566" i="1"/>
  <c r="AR1566" i="1" s="1"/>
  <c r="F1566" i="1" s="1"/>
  <c r="AJ1567" i="1"/>
  <c r="AR1567" i="1" s="1"/>
  <c r="F1567" i="1" s="1"/>
  <c r="AJ1568" i="1"/>
  <c r="AR1568" i="1" s="1"/>
  <c r="F1568" i="1" s="1"/>
  <c r="AJ1569" i="1"/>
  <c r="AR1569" i="1" s="1"/>
  <c r="F1569" i="1" s="1"/>
  <c r="AJ1570" i="1"/>
  <c r="AR1570" i="1" s="1"/>
  <c r="F1570" i="1" s="1"/>
  <c r="AJ1571" i="1"/>
  <c r="AR1571" i="1" s="1"/>
  <c r="F1571" i="1" s="1"/>
  <c r="AJ1572" i="1"/>
  <c r="AR1572" i="1" s="1"/>
  <c r="F1572" i="1" s="1"/>
  <c r="AJ1573" i="1"/>
  <c r="AR1573" i="1" s="1"/>
  <c r="F1573" i="1" s="1"/>
  <c r="AJ1574" i="1"/>
  <c r="AR1574" i="1" s="1"/>
  <c r="F1574" i="1" s="1"/>
  <c r="AJ1575" i="1"/>
  <c r="AR1575" i="1" s="1"/>
  <c r="F1575" i="1" s="1"/>
  <c r="AJ1576" i="1"/>
  <c r="AR1576" i="1" s="1"/>
  <c r="F1576" i="1" s="1"/>
  <c r="AJ1577" i="1"/>
  <c r="AR1577" i="1" s="1"/>
  <c r="F1577" i="1" s="1"/>
  <c r="AJ1578" i="1"/>
  <c r="AR1578" i="1" s="1"/>
  <c r="F1578" i="1" s="1"/>
  <c r="AJ1579" i="1"/>
  <c r="AR1579" i="1" s="1"/>
  <c r="F1579" i="1" s="1"/>
  <c r="AJ1580" i="1"/>
  <c r="AR1580" i="1" s="1"/>
  <c r="F1580" i="1" s="1"/>
  <c r="AJ1581" i="1"/>
  <c r="AR1581" i="1" s="1"/>
  <c r="F1581" i="1" s="1"/>
  <c r="AJ1582" i="1"/>
  <c r="AR1582" i="1" s="1"/>
  <c r="F1582" i="1" s="1"/>
  <c r="AJ1583" i="1"/>
  <c r="AR1583" i="1" s="1"/>
  <c r="F1583" i="1" s="1"/>
  <c r="AJ1584" i="1"/>
  <c r="AR1584" i="1" s="1"/>
  <c r="F1584" i="1" s="1"/>
  <c r="AJ1585" i="1"/>
  <c r="AR1585" i="1" s="1"/>
  <c r="F1585" i="1" s="1"/>
  <c r="AJ1586" i="1"/>
  <c r="AR1586" i="1" s="1"/>
  <c r="F1586" i="1" s="1"/>
  <c r="AJ1587" i="1"/>
  <c r="AR1587" i="1" s="1"/>
  <c r="F1587" i="1" s="1"/>
  <c r="AJ1588" i="1"/>
  <c r="AR1588" i="1" s="1"/>
  <c r="F1588" i="1" s="1"/>
  <c r="AJ1589" i="1"/>
  <c r="AR1589" i="1" s="1"/>
  <c r="F1589" i="1" s="1"/>
  <c r="AJ1590" i="1"/>
  <c r="AR1590" i="1" s="1"/>
  <c r="F1590" i="1" s="1"/>
  <c r="AJ1591" i="1"/>
  <c r="AR1591" i="1" s="1"/>
  <c r="F1591" i="1" s="1"/>
  <c r="AJ1592" i="1"/>
  <c r="AR1592" i="1" s="1"/>
  <c r="F1592" i="1" s="1"/>
  <c r="AJ1593" i="1"/>
  <c r="AR1593" i="1" s="1"/>
  <c r="F1593" i="1" s="1"/>
  <c r="AJ1594" i="1"/>
  <c r="AR1594" i="1" s="1"/>
  <c r="F1594" i="1" s="1"/>
  <c r="AJ1595" i="1"/>
  <c r="AR1595" i="1" s="1"/>
  <c r="F1595" i="1" s="1"/>
  <c r="AJ1596" i="1"/>
  <c r="AR1596" i="1" s="1"/>
  <c r="F1596" i="1" s="1"/>
  <c r="AJ1597" i="1"/>
  <c r="AR1597" i="1" s="1"/>
  <c r="F1597" i="1" s="1"/>
  <c r="AJ1598" i="1"/>
  <c r="AR1598" i="1" s="1"/>
  <c r="F1598" i="1" s="1"/>
  <c r="AJ1599" i="1"/>
  <c r="AR1599" i="1" s="1"/>
  <c r="F1599" i="1" s="1"/>
  <c r="AJ1600" i="1"/>
  <c r="AR1600" i="1" s="1"/>
  <c r="F1600" i="1" s="1"/>
  <c r="AJ1601" i="1"/>
  <c r="AR1601" i="1" s="1"/>
  <c r="F1601" i="1" s="1"/>
  <c r="AJ1602" i="1"/>
  <c r="AR1602" i="1" s="1"/>
  <c r="F1602" i="1" s="1"/>
  <c r="AJ1603" i="1"/>
  <c r="AR1603" i="1" s="1"/>
  <c r="F1603" i="1" s="1"/>
  <c r="AJ1604" i="1"/>
  <c r="AR1604" i="1" s="1"/>
  <c r="F1604" i="1" s="1"/>
  <c r="AJ1605" i="1"/>
  <c r="AR1605" i="1" s="1"/>
  <c r="F1605" i="1" s="1"/>
  <c r="AJ1606" i="1"/>
  <c r="AR1606" i="1" s="1"/>
  <c r="F1606" i="1" s="1"/>
  <c r="AJ1607" i="1"/>
  <c r="AR1607" i="1" s="1"/>
  <c r="F1607" i="1" s="1"/>
  <c r="AJ1608" i="1"/>
  <c r="AR1608" i="1" s="1"/>
  <c r="F1608" i="1" s="1"/>
  <c r="AJ1609" i="1"/>
  <c r="AR1609" i="1" s="1"/>
  <c r="F1609" i="1" s="1"/>
  <c r="AJ1610" i="1"/>
  <c r="AR1610" i="1" s="1"/>
  <c r="F1610" i="1" s="1"/>
  <c r="AJ1611" i="1"/>
  <c r="AR1611" i="1" s="1"/>
  <c r="F1611" i="1" s="1"/>
  <c r="AJ1612" i="1"/>
  <c r="AR1612" i="1" s="1"/>
  <c r="F1612" i="1" s="1"/>
  <c r="AJ1613" i="1"/>
  <c r="AR1613" i="1" s="1"/>
  <c r="F1613" i="1" s="1"/>
  <c r="AJ1614" i="1"/>
  <c r="AR1614" i="1" s="1"/>
  <c r="F1614" i="1" s="1"/>
  <c r="AJ1615" i="1"/>
  <c r="AR1615" i="1" s="1"/>
  <c r="F1615" i="1" s="1"/>
  <c r="AJ1616" i="1"/>
  <c r="AR1616" i="1" s="1"/>
  <c r="F1616" i="1" s="1"/>
  <c r="AJ1617" i="1"/>
  <c r="AR1617" i="1" s="1"/>
  <c r="F1617" i="1" s="1"/>
  <c r="AJ1618" i="1"/>
  <c r="AR1618" i="1" s="1"/>
  <c r="F1618" i="1" s="1"/>
  <c r="AJ1619" i="1"/>
  <c r="AR1619" i="1" s="1"/>
  <c r="F1619" i="1" s="1"/>
  <c r="AJ1620" i="1"/>
  <c r="AR1620" i="1" s="1"/>
  <c r="F1620" i="1" s="1"/>
  <c r="AJ1621" i="1"/>
  <c r="AR1621" i="1" s="1"/>
  <c r="F1621" i="1" s="1"/>
  <c r="AJ1622" i="1"/>
  <c r="AR1622" i="1" s="1"/>
  <c r="F1622" i="1" s="1"/>
  <c r="AJ1623" i="1"/>
  <c r="AR1623" i="1" s="1"/>
  <c r="F1623" i="1" s="1"/>
  <c r="AJ1624" i="1"/>
  <c r="AR1624" i="1" s="1"/>
  <c r="F1624" i="1" s="1"/>
  <c r="AJ1625" i="1"/>
  <c r="AR1625" i="1" s="1"/>
  <c r="F1625" i="1" s="1"/>
  <c r="AJ1626" i="1"/>
  <c r="AR1626" i="1" s="1"/>
  <c r="F1626" i="1" s="1"/>
  <c r="AJ1627" i="1"/>
  <c r="AR1627" i="1" s="1"/>
  <c r="F1627" i="1" s="1"/>
  <c r="AJ1628" i="1"/>
  <c r="AR1628" i="1" s="1"/>
  <c r="F1628" i="1" s="1"/>
  <c r="AJ1629" i="1"/>
  <c r="AR1629" i="1" s="1"/>
  <c r="F1629" i="1" s="1"/>
  <c r="AJ1630" i="1"/>
  <c r="AR1630" i="1" s="1"/>
  <c r="F1630" i="1" s="1"/>
  <c r="AJ1631" i="1"/>
  <c r="AR1631" i="1" s="1"/>
  <c r="F1631" i="1" s="1"/>
  <c r="AJ1632" i="1"/>
  <c r="AR1632" i="1" s="1"/>
  <c r="F1632" i="1" s="1"/>
  <c r="AJ1633" i="1"/>
  <c r="AR1633" i="1" s="1"/>
  <c r="F1633" i="1" s="1"/>
  <c r="AJ1634" i="1"/>
  <c r="AR1634" i="1" s="1"/>
  <c r="F1634" i="1" s="1"/>
  <c r="AJ1635" i="1"/>
  <c r="AR1635" i="1" s="1"/>
  <c r="F1635" i="1" s="1"/>
  <c r="AJ1636" i="1"/>
  <c r="AR1636" i="1" s="1"/>
  <c r="F1636" i="1" s="1"/>
  <c r="AJ1637" i="1"/>
  <c r="AR1637" i="1" s="1"/>
  <c r="F1637" i="1" s="1"/>
  <c r="AJ1638" i="1"/>
  <c r="AR1638" i="1" s="1"/>
  <c r="F1638" i="1" s="1"/>
  <c r="AJ1639" i="1"/>
  <c r="AR1639" i="1" s="1"/>
  <c r="F1639" i="1" s="1"/>
  <c r="AJ1640" i="1"/>
  <c r="AR1640" i="1" s="1"/>
  <c r="F1640" i="1" s="1"/>
  <c r="AJ1641" i="1"/>
  <c r="AR1641" i="1" s="1"/>
  <c r="F1641" i="1" s="1"/>
  <c r="AJ1642" i="1"/>
  <c r="AR1642" i="1" s="1"/>
  <c r="F1642" i="1" s="1"/>
  <c r="AJ1643" i="1"/>
  <c r="AR1643" i="1" s="1"/>
  <c r="F1643" i="1" s="1"/>
  <c r="AJ1644" i="1"/>
  <c r="AR1644" i="1" s="1"/>
  <c r="F1644" i="1" s="1"/>
  <c r="AJ1645" i="1"/>
  <c r="AR1645" i="1" s="1"/>
  <c r="F1645" i="1" s="1"/>
  <c r="AJ1646" i="1"/>
  <c r="AR1646" i="1" s="1"/>
  <c r="F1646" i="1" s="1"/>
  <c r="AJ1647" i="1"/>
  <c r="AR1647" i="1" s="1"/>
  <c r="F1647" i="1" s="1"/>
  <c r="AJ1648" i="1"/>
  <c r="AR1648" i="1" s="1"/>
  <c r="F1648" i="1" s="1"/>
  <c r="AJ1649" i="1"/>
  <c r="AR1649" i="1" s="1"/>
  <c r="F1649" i="1" s="1"/>
  <c r="AJ1650" i="1"/>
  <c r="AR1650" i="1" s="1"/>
  <c r="F1650" i="1" s="1"/>
  <c r="AJ1651" i="1"/>
  <c r="AR1651" i="1" s="1"/>
  <c r="F1651" i="1" s="1"/>
  <c r="AJ1652" i="1"/>
  <c r="AR1652" i="1" s="1"/>
  <c r="F1652" i="1" s="1"/>
  <c r="AJ1653" i="1"/>
  <c r="AR1653" i="1" s="1"/>
  <c r="F1653" i="1" s="1"/>
  <c r="AJ1654" i="1"/>
  <c r="AR1654" i="1" s="1"/>
  <c r="F1654" i="1" s="1"/>
  <c r="AJ1655" i="1"/>
  <c r="AR1655" i="1" s="1"/>
  <c r="F1655" i="1" s="1"/>
  <c r="AJ1656" i="1"/>
  <c r="AR1656" i="1" s="1"/>
  <c r="F1656" i="1" s="1"/>
  <c r="AJ1657" i="1"/>
  <c r="AR1657" i="1" s="1"/>
  <c r="F1657" i="1" s="1"/>
  <c r="AJ1658" i="1"/>
  <c r="AR1658" i="1" s="1"/>
  <c r="F1658" i="1" s="1"/>
  <c r="AJ1659" i="1"/>
  <c r="AR1659" i="1" s="1"/>
  <c r="F1659" i="1" s="1"/>
  <c r="AJ1660" i="1"/>
  <c r="AR1660" i="1" s="1"/>
  <c r="F1660" i="1" s="1"/>
  <c r="AJ1661" i="1"/>
  <c r="AR1661" i="1" s="1"/>
  <c r="F1661" i="1" s="1"/>
  <c r="AJ1662" i="1"/>
  <c r="AR1662" i="1" s="1"/>
  <c r="F1662" i="1" s="1"/>
  <c r="AJ1663" i="1"/>
  <c r="AR1663" i="1" s="1"/>
  <c r="F1663" i="1" s="1"/>
  <c r="AJ1664" i="1"/>
  <c r="AR1664" i="1" s="1"/>
  <c r="F1664" i="1" s="1"/>
  <c r="AJ1665" i="1"/>
  <c r="AR1665" i="1" s="1"/>
  <c r="F1665" i="1" s="1"/>
  <c r="AJ1666" i="1"/>
  <c r="AR1666" i="1" s="1"/>
  <c r="F1666" i="1" s="1"/>
  <c r="AJ1667" i="1"/>
  <c r="AR1667" i="1" s="1"/>
  <c r="F1667" i="1" s="1"/>
  <c r="AJ1668" i="1"/>
  <c r="AR1668" i="1" s="1"/>
  <c r="F1668" i="1" s="1"/>
  <c r="AJ1669" i="1"/>
  <c r="AR1669" i="1" s="1"/>
  <c r="F1669" i="1" s="1"/>
  <c r="AJ1670" i="1"/>
  <c r="AR1670" i="1" s="1"/>
  <c r="F1670" i="1" s="1"/>
  <c r="AJ1671" i="1"/>
  <c r="AR1671" i="1" s="1"/>
  <c r="F1671" i="1" s="1"/>
  <c r="AJ1672" i="1"/>
  <c r="AR1672" i="1" s="1"/>
  <c r="F1672" i="1" s="1"/>
  <c r="AJ1673" i="1"/>
  <c r="AR1673" i="1" s="1"/>
  <c r="F1673" i="1" s="1"/>
  <c r="AJ1674" i="1"/>
  <c r="AR1674" i="1" s="1"/>
  <c r="F1674" i="1" s="1"/>
  <c r="AJ1675" i="1"/>
  <c r="AR1675" i="1" s="1"/>
  <c r="F1675" i="1" s="1"/>
  <c r="AJ1676" i="1"/>
  <c r="AR1676" i="1" s="1"/>
  <c r="F1676" i="1" s="1"/>
  <c r="AJ1677" i="1"/>
  <c r="AR1677" i="1" s="1"/>
  <c r="F1677" i="1" s="1"/>
  <c r="AJ1678" i="1"/>
  <c r="AR1678" i="1" s="1"/>
  <c r="F1678" i="1" s="1"/>
  <c r="AJ1679" i="1"/>
  <c r="AR1679" i="1" s="1"/>
  <c r="F1679" i="1" s="1"/>
  <c r="AJ1680" i="1"/>
  <c r="AR1680" i="1" s="1"/>
  <c r="F1680" i="1" s="1"/>
  <c r="AJ1681" i="1"/>
  <c r="AR1681" i="1" s="1"/>
  <c r="F1681" i="1" s="1"/>
  <c r="AJ1682" i="1"/>
  <c r="AR1682" i="1" s="1"/>
  <c r="F1682" i="1" s="1"/>
  <c r="AJ1683" i="1"/>
  <c r="AR1683" i="1" s="1"/>
  <c r="F1683" i="1" s="1"/>
  <c r="AJ1684" i="1"/>
  <c r="AR1684" i="1" s="1"/>
  <c r="F1684" i="1" s="1"/>
  <c r="AJ1685" i="1"/>
  <c r="AR1685" i="1" s="1"/>
  <c r="F1685" i="1" s="1"/>
  <c r="AJ1686" i="1"/>
  <c r="AR1686" i="1" s="1"/>
  <c r="F1686" i="1" s="1"/>
  <c r="AJ1687" i="1"/>
  <c r="AR1687" i="1" s="1"/>
  <c r="F1687" i="1" s="1"/>
  <c r="AJ1688" i="1"/>
  <c r="AR1688" i="1" s="1"/>
  <c r="F1688" i="1" s="1"/>
  <c r="AJ1689" i="1"/>
  <c r="AR1689" i="1" s="1"/>
  <c r="F1689" i="1" s="1"/>
  <c r="AJ1690" i="1"/>
  <c r="AR1690" i="1" s="1"/>
  <c r="F1690" i="1" s="1"/>
  <c r="AJ1691" i="1"/>
  <c r="AR1691" i="1" s="1"/>
  <c r="F1691" i="1" s="1"/>
  <c r="AJ2" i="1"/>
  <c r="AR2" i="1" s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53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17" i="1"/>
  <c r="E1696" i="1"/>
  <c r="N1696" i="1"/>
  <c r="O1696" i="1"/>
  <c r="R1696" i="1"/>
  <c r="Z1696" i="1"/>
  <c r="AA1696" i="1"/>
  <c r="AB1696" i="1"/>
  <c r="AC1696" i="1"/>
  <c r="AD1696" i="1"/>
  <c r="AE1696" i="1"/>
  <c r="AF1696" i="1"/>
  <c r="AQ3" i="1"/>
  <c r="AI3" i="1" s="1"/>
  <c r="AQ4" i="1"/>
  <c r="AI4" i="1" s="1"/>
  <c r="AQ5" i="1"/>
  <c r="AI5" i="1" s="1"/>
  <c r="AQ6" i="1"/>
  <c r="AQ7" i="1"/>
  <c r="AQ9" i="1"/>
  <c r="AI9" i="1" s="1"/>
  <c r="AQ10" i="1"/>
  <c r="AI10" i="1" s="1"/>
  <c r="AQ11" i="1"/>
  <c r="AI11" i="1" s="1"/>
  <c r="AQ12" i="1"/>
  <c r="AI12" i="1" s="1"/>
  <c r="AQ13" i="1"/>
  <c r="AI13" i="1" s="1"/>
  <c r="AQ14" i="1"/>
  <c r="AI14" i="1" s="1"/>
  <c r="AQ16" i="1"/>
  <c r="AI16" i="1" s="1"/>
  <c r="AQ17" i="1"/>
  <c r="AI17" i="1" s="1"/>
  <c r="AQ18" i="1"/>
  <c r="AI18" i="1" s="1"/>
  <c r="AQ19" i="1"/>
  <c r="AI19" i="1" s="1"/>
  <c r="AQ21" i="1"/>
  <c r="AI21" i="1" s="1"/>
  <c r="AQ22" i="1"/>
  <c r="AI22" i="1" s="1"/>
  <c r="AQ23" i="1"/>
  <c r="AI23" i="1" s="1"/>
  <c r="AQ24" i="1"/>
  <c r="AI24" i="1" s="1"/>
  <c r="AQ25" i="1"/>
  <c r="AI25" i="1" s="1"/>
  <c r="AQ26" i="1"/>
  <c r="AI26" i="1" s="1"/>
  <c r="AQ27" i="1"/>
  <c r="AI27" i="1" s="1"/>
  <c r="AQ28" i="1"/>
  <c r="AI28" i="1" s="1"/>
  <c r="AQ29" i="1"/>
  <c r="AI29" i="1" s="1"/>
  <c r="AQ30" i="1"/>
  <c r="AI30" i="1" s="1"/>
  <c r="AQ31" i="1"/>
  <c r="AI31" i="1" s="1"/>
  <c r="AQ32" i="1"/>
  <c r="AI32" i="1" s="1"/>
  <c r="AQ33" i="1"/>
  <c r="AI33" i="1" s="1"/>
  <c r="AQ34" i="1"/>
  <c r="AI34" i="1" s="1"/>
  <c r="AQ35" i="1"/>
  <c r="AI35" i="1" s="1"/>
  <c r="AQ36" i="1"/>
  <c r="AI36" i="1" s="1"/>
  <c r="AQ37" i="1"/>
  <c r="AI37" i="1" s="1"/>
  <c r="AQ38" i="1"/>
  <c r="AI38" i="1" s="1"/>
  <c r="AQ39" i="1"/>
  <c r="AI39" i="1" s="1"/>
  <c r="AQ40" i="1"/>
  <c r="AI40" i="1" s="1"/>
  <c r="AQ41" i="1"/>
  <c r="AI41" i="1" s="1"/>
  <c r="AQ42" i="1"/>
  <c r="AI42" i="1" s="1"/>
  <c r="AQ44" i="1"/>
  <c r="AI44" i="1" s="1"/>
  <c r="AQ45" i="1"/>
  <c r="AI45" i="1" s="1"/>
  <c r="AQ46" i="1"/>
  <c r="AI46" i="1" s="1"/>
  <c r="AQ47" i="1"/>
  <c r="AI47" i="1" s="1"/>
  <c r="AQ48" i="1"/>
  <c r="AI48" i="1" s="1"/>
  <c r="AQ49" i="1"/>
  <c r="AI49" i="1" s="1"/>
  <c r="AQ50" i="1"/>
  <c r="AI50" i="1" s="1"/>
  <c r="AQ52" i="1"/>
  <c r="AI52" i="1" s="1"/>
  <c r="AQ53" i="1"/>
  <c r="AI53" i="1" s="1"/>
  <c r="AQ55" i="1"/>
  <c r="AI55" i="1" s="1"/>
  <c r="AQ56" i="1"/>
  <c r="AI56" i="1" s="1"/>
  <c r="AQ57" i="1"/>
  <c r="AQ58" i="1"/>
  <c r="AI58" i="1" s="1"/>
  <c r="AQ59" i="1"/>
  <c r="AI59" i="1" s="1"/>
  <c r="AQ60" i="1"/>
  <c r="AI60" i="1" s="1"/>
  <c r="AQ61" i="1"/>
  <c r="AI61" i="1" s="1"/>
  <c r="AQ63" i="1"/>
  <c r="AI63" i="1" s="1"/>
  <c r="AQ64" i="1"/>
  <c r="AI64" i="1" s="1"/>
  <c r="AQ65" i="1"/>
  <c r="AI65" i="1" s="1"/>
  <c r="AQ66" i="1"/>
  <c r="AQ67" i="1"/>
  <c r="AI67" i="1" s="1"/>
  <c r="AQ68" i="1"/>
  <c r="AI68" i="1" s="1"/>
  <c r="AQ69" i="1"/>
  <c r="AI69" i="1" s="1"/>
  <c r="AQ70" i="1"/>
  <c r="AI70" i="1" s="1"/>
  <c r="AQ71" i="1"/>
  <c r="AI71" i="1" s="1"/>
  <c r="AQ72" i="1"/>
  <c r="AI72" i="1" s="1"/>
  <c r="AQ73" i="1"/>
  <c r="AI73" i="1" s="1"/>
  <c r="AQ74" i="1"/>
  <c r="AI74" i="1" s="1"/>
  <c r="AQ75" i="1"/>
  <c r="AI75" i="1" s="1"/>
  <c r="AQ76" i="1"/>
  <c r="AI76" i="1" s="1"/>
  <c r="AQ77" i="1"/>
  <c r="AI77" i="1" s="1"/>
  <c r="AQ78" i="1"/>
  <c r="AI78" i="1" s="1"/>
  <c r="AQ79" i="1"/>
  <c r="AI79" i="1" s="1"/>
  <c r="AQ80" i="1"/>
  <c r="AI80" i="1" s="1"/>
  <c r="AQ81" i="1"/>
  <c r="AI81" i="1" s="1"/>
  <c r="AQ82" i="1"/>
  <c r="AI82" i="1" s="1"/>
  <c r="AQ83" i="1"/>
  <c r="AI83" i="1" s="1"/>
  <c r="AQ84" i="1"/>
  <c r="AI84" i="1" s="1"/>
  <c r="AQ85" i="1"/>
  <c r="AQ86" i="1"/>
  <c r="AI86" i="1" s="1"/>
  <c r="AQ87" i="1"/>
  <c r="AI87" i="1" s="1"/>
  <c r="AQ89" i="1"/>
  <c r="AI89" i="1" s="1"/>
  <c r="AQ90" i="1"/>
  <c r="AI90" i="1" s="1"/>
  <c r="AQ91" i="1"/>
  <c r="AI91" i="1" s="1"/>
  <c r="AQ92" i="1"/>
  <c r="AI92" i="1" s="1"/>
  <c r="AQ93" i="1"/>
  <c r="AI93" i="1" s="1"/>
  <c r="AQ95" i="1"/>
  <c r="AI95" i="1" s="1"/>
  <c r="AQ96" i="1"/>
  <c r="AI96" i="1" s="1"/>
  <c r="AQ97" i="1"/>
  <c r="AI97" i="1" s="1"/>
  <c r="AQ98" i="1"/>
  <c r="AI98" i="1" s="1"/>
  <c r="AQ99" i="1"/>
  <c r="AI99" i="1" s="1"/>
  <c r="AQ100" i="1"/>
  <c r="AI100" i="1" s="1"/>
  <c r="AQ101" i="1"/>
  <c r="AI101" i="1" s="1"/>
  <c r="AQ102" i="1"/>
  <c r="AI102" i="1" s="1"/>
  <c r="AQ103" i="1"/>
  <c r="AI103" i="1" s="1"/>
  <c r="AQ104" i="1"/>
  <c r="AI104" i="1" s="1"/>
  <c r="AQ105" i="1"/>
  <c r="AI105" i="1" s="1"/>
  <c r="AQ106" i="1"/>
  <c r="AI106" i="1" s="1"/>
  <c r="AQ107" i="1"/>
  <c r="AI107" i="1" s="1"/>
  <c r="AQ109" i="1"/>
  <c r="AI109" i="1" s="1"/>
  <c r="AQ110" i="1"/>
  <c r="AI110" i="1" s="1"/>
  <c r="AQ111" i="1"/>
  <c r="AI111" i="1" s="1"/>
  <c r="AQ112" i="1"/>
  <c r="AI112" i="1" s="1"/>
  <c r="AQ113" i="1"/>
  <c r="AI113" i="1" s="1"/>
  <c r="AQ114" i="1"/>
  <c r="AI114" i="1" s="1"/>
  <c r="AQ115" i="1"/>
  <c r="AI115" i="1" s="1"/>
  <c r="AQ117" i="1"/>
  <c r="AI117" i="1" s="1"/>
  <c r="AQ118" i="1"/>
  <c r="AI118" i="1" s="1"/>
  <c r="AQ119" i="1"/>
  <c r="AI119" i="1" s="1"/>
  <c r="AQ120" i="1"/>
  <c r="AI120" i="1" s="1"/>
  <c r="AQ121" i="1"/>
  <c r="AI121" i="1" s="1"/>
  <c r="AQ122" i="1"/>
  <c r="AI122" i="1" s="1"/>
  <c r="AQ123" i="1"/>
  <c r="AI123" i="1" s="1"/>
  <c r="AQ124" i="1"/>
  <c r="AI124" i="1" s="1"/>
  <c r="AQ125" i="1"/>
  <c r="AI125" i="1" s="1"/>
  <c r="AQ126" i="1"/>
  <c r="AI126" i="1" s="1"/>
  <c r="AQ127" i="1"/>
  <c r="AI127" i="1" s="1"/>
  <c r="AQ128" i="1"/>
  <c r="AI128" i="1" s="1"/>
  <c r="AQ129" i="1"/>
  <c r="AI129" i="1" s="1"/>
  <c r="AQ130" i="1"/>
  <c r="AI130" i="1" s="1"/>
  <c r="AQ131" i="1"/>
  <c r="AI131" i="1" s="1"/>
  <c r="AQ132" i="1"/>
  <c r="AI132" i="1" s="1"/>
  <c r="AQ133" i="1"/>
  <c r="AI133" i="1" s="1"/>
  <c r="AQ134" i="1"/>
  <c r="AI134" i="1" s="1"/>
  <c r="AQ135" i="1"/>
  <c r="AI135" i="1" s="1"/>
  <c r="AQ136" i="1"/>
  <c r="AI136" i="1" s="1"/>
  <c r="AQ137" i="1"/>
  <c r="AI137" i="1" s="1"/>
  <c r="AQ138" i="1"/>
  <c r="AI138" i="1" s="1"/>
  <c r="AQ139" i="1"/>
  <c r="AI139" i="1" s="1"/>
  <c r="AQ140" i="1"/>
  <c r="AI140" i="1" s="1"/>
  <c r="AQ141" i="1"/>
  <c r="AI141" i="1" s="1"/>
  <c r="AQ142" i="1"/>
  <c r="AI142" i="1" s="1"/>
  <c r="AQ143" i="1"/>
  <c r="AI143" i="1" s="1"/>
  <c r="AQ144" i="1"/>
  <c r="AI144" i="1" s="1"/>
  <c r="AQ145" i="1"/>
  <c r="AI145" i="1" s="1"/>
  <c r="AQ147" i="1"/>
  <c r="AQ148" i="1"/>
  <c r="AI148" i="1" s="1"/>
  <c r="AQ149" i="1"/>
  <c r="AI149" i="1" s="1"/>
  <c r="AQ150" i="1"/>
  <c r="AI150" i="1" s="1"/>
  <c r="AQ151" i="1"/>
  <c r="AI151" i="1" s="1"/>
  <c r="AQ153" i="1"/>
  <c r="AI153" i="1" s="1"/>
  <c r="AQ154" i="1"/>
  <c r="AI154" i="1" s="1"/>
  <c r="AQ155" i="1"/>
  <c r="AI155" i="1" s="1"/>
  <c r="AQ156" i="1"/>
  <c r="AI156" i="1" s="1"/>
  <c r="AQ157" i="1"/>
  <c r="AI157" i="1" s="1"/>
  <c r="AQ158" i="1"/>
  <c r="AI158" i="1" s="1"/>
  <c r="AQ159" i="1"/>
  <c r="AI159" i="1" s="1"/>
  <c r="AQ160" i="1"/>
  <c r="AI160" i="1" s="1"/>
  <c r="AQ161" i="1"/>
  <c r="AI161" i="1" s="1"/>
  <c r="AQ162" i="1"/>
  <c r="AI162" i="1" s="1"/>
  <c r="AQ163" i="1"/>
  <c r="AQ164" i="1"/>
  <c r="AI164" i="1" s="1"/>
  <c r="AQ165" i="1"/>
  <c r="AI165" i="1" s="1"/>
  <c r="AQ166" i="1"/>
  <c r="AI166" i="1" s="1"/>
  <c r="AQ167" i="1"/>
  <c r="AI167" i="1" s="1"/>
  <c r="AQ168" i="1"/>
  <c r="AI168" i="1" s="1"/>
  <c r="AQ169" i="1"/>
  <c r="AI169" i="1" s="1"/>
  <c r="AQ170" i="1"/>
  <c r="AI170" i="1" s="1"/>
  <c r="AQ171" i="1"/>
  <c r="AI171" i="1" s="1"/>
  <c r="AQ172" i="1"/>
  <c r="AI172" i="1" s="1"/>
  <c r="AQ174" i="1"/>
  <c r="AI174" i="1" s="1"/>
  <c r="AQ175" i="1"/>
  <c r="AI175" i="1" s="1"/>
  <c r="AQ176" i="1"/>
  <c r="AI176" i="1" s="1"/>
  <c r="AQ177" i="1"/>
  <c r="AI177" i="1" s="1"/>
  <c r="AQ179" i="1"/>
  <c r="AI179" i="1" s="1"/>
  <c r="AQ180" i="1"/>
  <c r="AI180" i="1" s="1"/>
  <c r="AQ181" i="1"/>
  <c r="AI181" i="1" s="1"/>
  <c r="AQ182" i="1"/>
  <c r="AI182" i="1" s="1"/>
  <c r="AQ183" i="1"/>
  <c r="AI183" i="1" s="1"/>
  <c r="AQ184" i="1"/>
  <c r="AI184" i="1" s="1"/>
  <c r="AQ185" i="1"/>
  <c r="AI185" i="1" s="1"/>
  <c r="AQ186" i="1"/>
  <c r="AI186" i="1" s="1"/>
  <c r="AQ187" i="1"/>
  <c r="AI187" i="1" s="1"/>
  <c r="AQ188" i="1"/>
  <c r="AI188" i="1" s="1"/>
  <c r="AQ189" i="1"/>
  <c r="AI189" i="1" s="1"/>
  <c r="AQ190" i="1"/>
  <c r="AI190" i="1" s="1"/>
  <c r="AQ191" i="1"/>
  <c r="AI191" i="1" s="1"/>
  <c r="AQ192" i="1"/>
  <c r="AI192" i="1" s="1"/>
  <c r="AQ193" i="1"/>
  <c r="AI193" i="1" s="1"/>
  <c r="AQ194" i="1"/>
  <c r="AI194" i="1" s="1"/>
  <c r="AQ195" i="1"/>
  <c r="AI195" i="1" s="1"/>
  <c r="AQ196" i="1"/>
  <c r="AI196" i="1" s="1"/>
  <c r="AQ197" i="1"/>
  <c r="AI197" i="1" s="1"/>
  <c r="AQ198" i="1"/>
  <c r="AI198" i="1" s="1"/>
  <c r="AQ199" i="1"/>
  <c r="AI199" i="1" s="1"/>
  <c r="AQ200" i="1"/>
  <c r="AI200" i="1" s="1"/>
  <c r="AQ201" i="1"/>
  <c r="AI201" i="1" s="1"/>
  <c r="AQ202" i="1"/>
  <c r="AI202" i="1" s="1"/>
  <c r="AQ203" i="1"/>
  <c r="AI203" i="1" s="1"/>
  <c r="AQ204" i="1"/>
  <c r="AI204" i="1" s="1"/>
  <c r="AQ205" i="1"/>
  <c r="AI205" i="1" s="1"/>
  <c r="AQ206" i="1"/>
  <c r="AI206" i="1" s="1"/>
  <c r="AQ207" i="1"/>
  <c r="AI207" i="1" s="1"/>
  <c r="AQ208" i="1"/>
  <c r="AI208" i="1" s="1"/>
  <c r="AQ209" i="1"/>
  <c r="AI209" i="1" s="1"/>
  <c r="AQ210" i="1"/>
  <c r="AI210" i="1" s="1"/>
  <c r="AQ211" i="1"/>
  <c r="AI211" i="1" s="1"/>
  <c r="AQ212" i="1"/>
  <c r="AI212" i="1" s="1"/>
  <c r="AQ213" i="1"/>
  <c r="AI213" i="1" s="1"/>
  <c r="AQ214" i="1"/>
  <c r="AI214" i="1" s="1"/>
  <c r="AQ215" i="1"/>
  <c r="AI215" i="1" s="1"/>
  <c r="AQ217" i="1"/>
  <c r="AI217" i="1" s="1"/>
  <c r="AQ218" i="1"/>
  <c r="AI218" i="1" s="1"/>
  <c r="AQ219" i="1"/>
  <c r="AI219" i="1" s="1"/>
  <c r="AQ220" i="1"/>
  <c r="AI220" i="1" s="1"/>
  <c r="AQ221" i="1"/>
  <c r="AI221" i="1" s="1"/>
  <c r="AQ222" i="1"/>
  <c r="AI222" i="1" s="1"/>
  <c r="AQ223" i="1"/>
  <c r="AQ224" i="1"/>
  <c r="AI224" i="1" s="1"/>
  <c r="AQ225" i="1"/>
  <c r="AI225" i="1" s="1"/>
  <c r="AQ226" i="1"/>
  <c r="AI226" i="1" s="1"/>
  <c r="AQ227" i="1"/>
  <c r="AI227" i="1" s="1"/>
  <c r="AQ228" i="1"/>
  <c r="AI228" i="1" s="1"/>
  <c r="AQ229" i="1"/>
  <c r="AI229" i="1" s="1"/>
  <c r="AQ230" i="1"/>
  <c r="AI230" i="1" s="1"/>
  <c r="AQ232" i="1"/>
  <c r="AI232" i="1" s="1"/>
  <c r="AQ233" i="1"/>
  <c r="AI233" i="1" s="1"/>
  <c r="AQ234" i="1"/>
  <c r="AI234" i="1" s="1"/>
  <c r="AQ235" i="1"/>
  <c r="AI235" i="1" s="1"/>
  <c r="AQ236" i="1"/>
  <c r="AI236" i="1" s="1"/>
  <c r="AQ237" i="1"/>
  <c r="AI237" i="1" s="1"/>
  <c r="AQ238" i="1"/>
  <c r="AI238" i="1" s="1"/>
  <c r="AQ239" i="1"/>
  <c r="AI239" i="1" s="1"/>
  <c r="AQ240" i="1"/>
  <c r="AQ241" i="1"/>
  <c r="AI241" i="1" s="1"/>
  <c r="AQ242" i="1"/>
  <c r="AI242" i="1" s="1"/>
  <c r="AQ243" i="1"/>
  <c r="AI243" i="1" s="1"/>
  <c r="AQ244" i="1"/>
  <c r="AI244" i="1" s="1"/>
  <c r="AQ245" i="1"/>
  <c r="AI245" i="1" s="1"/>
  <c r="AQ246" i="1"/>
  <c r="AI246" i="1" s="1"/>
  <c r="AQ247" i="1"/>
  <c r="AI247" i="1" s="1"/>
  <c r="AQ248" i="1"/>
  <c r="AI248" i="1" s="1"/>
  <c r="AQ249" i="1"/>
  <c r="AI249" i="1" s="1"/>
  <c r="AQ250" i="1"/>
  <c r="AI250" i="1" s="1"/>
  <c r="AQ251" i="1"/>
  <c r="AI251" i="1" s="1"/>
  <c r="AQ252" i="1"/>
  <c r="AI252" i="1" s="1"/>
  <c r="AQ253" i="1"/>
  <c r="AI253" i="1" s="1"/>
  <c r="AQ254" i="1"/>
  <c r="AI254" i="1" s="1"/>
  <c r="AQ255" i="1"/>
  <c r="AI255" i="1" s="1"/>
  <c r="AQ256" i="1"/>
  <c r="AI256" i="1" s="1"/>
  <c r="AQ257" i="1"/>
  <c r="AI257" i="1" s="1"/>
  <c r="AQ258" i="1"/>
  <c r="AI258" i="1" s="1"/>
  <c r="AQ259" i="1"/>
  <c r="AI259" i="1" s="1"/>
  <c r="AQ260" i="1"/>
  <c r="AI260" i="1" s="1"/>
  <c r="AQ261" i="1"/>
  <c r="AI261" i="1" s="1"/>
  <c r="AQ262" i="1"/>
  <c r="AI262" i="1" s="1"/>
  <c r="AQ263" i="1"/>
  <c r="AI263" i="1" s="1"/>
  <c r="AQ264" i="1"/>
  <c r="AI264" i="1" s="1"/>
  <c r="AQ265" i="1"/>
  <c r="AI265" i="1" s="1"/>
  <c r="AQ266" i="1"/>
  <c r="AI266" i="1" s="1"/>
  <c r="AQ267" i="1"/>
  <c r="AI267" i="1" s="1"/>
  <c r="AQ268" i="1"/>
  <c r="AI268" i="1" s="1"/>
  <c r="AQ269" i="1"/>
  <c r="AI269" i="1" s="1"/>
  <c r="AQ270" i="1"/>
  <c r="AI270" i="1" s="1"/>
  <c r="AQ271" i="1"/>
  <c r="AI271" i="1" s="1"/>
  <c r="AQ272" i="1"/>
  <c r="AQ273" i="1"/>
  <c r="AI273" i="1" s="1"/>
  <c r="AQ274" i="1"/>
  <c r="AI274" i="1" s="1"/>
  <c r="AQ275" i="1"/>
  <c r="AI275" i="1" s="1"/>
  <c r="AQ276" i="1"/>
  <c r="AI276" i="1" s="1"/>
  <c r="AQ277" i="1"/>
  <c r="AI277" i="1" s="1"/>
  <c r="AQ278" i="1"/>
  <c r="AI278" i="1" s="1"/>
  <c r="AQ279" i="1"/>
  <c r="AI279" i="1" s="1"/>
  <c r="AQ280" i="1"/>
  <c r="AI280" i="1" s="1"/>
  <c r="AQ281" i="1"/>
  <c r="AI281" i="1" s="1"/>
  <c r="AQ282" i="1"/>
  <c r="AI282" i="1" s="1"/>
  <c r="AQ283" i="1"/>
  <c r="AI283" i="1" s="1"/>
  <c r="AQ284" i="1"/>
  <c r="AI284" i="1" s="1"/>
  <c r="AQ285" i="1"/>
  <c r="AI285" i="1" s="1"/>
  <c r="AQ286" i="1"/>
  <c r="AI286" i="1" s="1"/>
  <c r="AQ287" i="1"/>
  <c r="AI287" i="1" s="1"/>
  <c r="AQ288" i="1"/>
  <c r="AI288" i="1" s="1"/>
  <c r="AQ289" i="1"/>
  <c r="AI289" i="1" s="1"/>
  <c r="AQ290" i="1"/>
  <c r="AI290" i="1" s="1"/>
  <c r="AQ291" i="1"/>
  <c r="AI291" i="1" s="1"/>
  <c r="AQ292" i="1"/>
  <c r="AI292" i="1" s="1"/>
  <c r="AQ293" i="1"/>
  <c r="AI293" i="1" s="1"/>
  <c r="AQ294" i="1"/>
  <c r="AI294" i="1" s="1"/>
  <c r="AQ295" i="1"/>
  <c r="AI295" i="1" s="1"/>
  <c r="AQ296" i="1"/>
  <c r="AI296" i="1" s="1"/>
  <c r="AQ297" i="1"/>
  <c r="AI297" i="1" s="1"/>
  <c r="AQ298" i="1"/>
  <c r="AI298" i="1" s="1"/>
  <c r="AQ299" i="1"/>
  <c r="AI299" i="1" s="1"/>
  <c r="AQ300" i="1"/>
  <c r="AI300" i="1" s="1"/>
  <c r="AQ301" i="1"/>
  <c r="AI301" i="1" s="1"/>
  <c r="AQ302" i="1"/>
  <c r="AI302" i="1" s="1"/>
  <c r="AQ303" i="1"/>
  <c r="AI303" i="1" s="1"/>
  <c r="AQ304" i="1"/>
  <c r="AI304" i="1" s="1"/>
  <c r="AQ305" i="1"/>
  <c r="AI305" i="1" s="1"/>
  <c r="AQ306" i="1"/>
  <c r="AI306" i="1" s="1"/>
  <c r="AQ307" i="1"/>
  <c r="AI307" i="1" s="1"/>
  <c r="AQ308" i="1"/>
  <c r="AI308" i="1" s="1"/>
  <c r="AQ309" i="1"/>
  <c r="AI309" i="1" s="1"/>
  <c r="AQ310" i="1"/>
  <c r="AI310" i="1" s="1"/>
  <c r="AQ311" i="1"/>
  <c r="AI311" i="1" s="1"/>
  <c r="AQ312" i="1"/>
  <c r="AI312" i="1" s="1"/>
  <c r="AQ313" i="1"/>
  <c r="AI313" i="1" s="1"/>
  <c r="AQ314" i="1"/>
  <c r="AI314" i="1" s="1"/>
  <c r="AQ316" i="1"/>
  <c r="AI316" i="1" s="1"/>
  <c r="AQ317" i="1"/>
  <c r="AI317" i="1" s="1"/>
  <c r="AQ318" i="1"/>
  <c r="AI318" i="1" s="1"/>
  <c r="AQ319" i="1"/>
  <c r="AI319" i="1" s="1"/>
  <c r="AQ320" i="1"/>
  <c r="AI320" i="1" s="1"/>
  <c r="AQ321" i="1"/>
  <c r="AI321" i="1" s="1"/>
  <c r="AQ322" i="1"/>
  <c r="AI322" i="1" s="1"/>
  <c r="AQ323" i="1"/>
  <c r="AI323" i="1" s="1"/>
  <c r="AQ324" i="1"/>
  <c r="AI324" i="1" s="1"/>
  <c r="AQ325" i="1"/>
  <c r="AI325" i="1" s="1"/>
  <c r="AQ326" i="1"/>
  <c r="AI326" i="1" s="1"/>
  <c r="AQ327" i="1"/>
  <c r="AI327" i="1" s="1"/>
  <c r="AQ328" i="1"/>
  <c r="AI328" i="1" s="1"/>
  <c r="AQ329" i="1"/>
  <c r="AI329" i="1" s="1"/>
  <c r="AQ330" i="1"/>
  <c r="AI330" i="1" s="1"/>
  <c r="AQ331" i="1"/>
  <c r="AI331" i="1" s="1"/>
  <c r="AQ332" i="1"/>
  <c r="AI332" i="1" s="1"/>
  <c r="AQ333" i="1"/>
  <c r="AI333" i="1" s="1"/>
  <c r="AQ334" i="1"/>
  <c r="AI334" i="1" s="1"/>
  <c r="AQ335" i="1"/>
  <c r="AI335" i="1" s="1"/>
  <c r="AQ337" i="1"/>
  <c r="AI337" i="1" s="1"/>
  <c r="AQ338" i="1"/>
  <c r="AI338" i="1" s="1"/>
  <c r="AQ339" i="1"/>
  <c r="AI339" i="1" s="1"/>
  <c r="AQ340" i="1"/>
  <c r="AI340" i="1" s="1"/>
  <c r="AQ341" i="1"/>
  <c r="AI341" i="1" s="1"/>
  <c r="AQ342" i="1"/>
  <c r="AI342" i="1" s="1"/>
  <c r="AQ343" i="1"/>
  <c r="AI343" i="1" s="1"/>
  <c r="AQ344" i="1"/>
  <c r="AI344" i="1" s="1"/>
  <c r="AQ345" i="1"/>
  <c r="AI345" i="1" s="1"/>
  <c r="AQ346" i="1"/>
  <c r="AI346" i="1" s="1"/>
  <c r="AQ347" i="1"/>
  <c r="AI347" i="1" s="1"/>
  <c r="AQ348" i="1"/>
  <c r="AI348" i="1" s="1"/>
  <c r="AQ349" i="1"/>
  <c r="AI349" i="1" s="1"/>
  <c r="AQ350" i="1"/>
  <c r="AI350" i="1" s="1"/>
  <c r="AQ351" i="1"/>
  <c r="AI351" i="1" s="1"/>
  <c r="AQ352" i="1"/>
  <c r="AI352" i="1" s="1"/>
  <c r="AQ353" i="1"/>
  <c r="AI353" i="1" s="1"/>
  <c r="AQ354" i="1"/>
  <c r="AQ355" i="1"/>
  <c r="AI355" i="1" s="1"/>
  <c r="AQ356" i="1"/>
  <c r="AI356" i="1" s="1"/>
  <c r="AQ357" i="1"/>
  <c r="AI357" i="1" s="1"/>
  <c r="AQ358" i="1"/>
  <c r="AI358" i="1" s="1"/>
  <c r="AQ359" i="1"/>
  <c r="AI359" i="1" s="1"/>
  <c r="AQ360" i="1"/>
  <c r="AI360" i="1" s="1"/>
  <c r="AQ361" i="1"/>
  <c r="AI361" i="1" s="1"/>
  <c r="AQ362" i="1"/>
  <c r="AI362" i="1" s="1"/>
  <c r="AQ363" i="1"/>
  <c r="AI363" i="1" s="1"/>
  <c r="AQ364" i="1"/>
  <c r="AI364" i="1" s="1"/>
  <c r="AQ365" i="1"/>
  <c r="AI365" i="1" s="1"/>
  <c r="AQ366" i="1"/>
  <c r="AI366" i="1" s="1"/>
  <c r="AQ367" i="1"/>
  <c r="AI367" i="1" s="1"/>
  <c r="AQ368" i="1"/>
  <c r="AI368" i="1" s="1"/>
  <c r="AQ370" i="1"/>
  <c r="AI370" i="1" s="1"/>
  <c r="AQ371" i="1"/>
  <c r="AI371" i="1" s="1"/>
  <c r="AQ372" i="1"/>
  <c r="AI372" i="1" s="1"/>
  <c r="AQ373" i="1"/>
  <c r="AI373" i="1" s="1"/>
  <c r="AQ374" i="1"/>
  <c r="AI374" i="1" s="1"/>
  <c r="AQ375" i="1"/>
  <c r="AI375" i="1" s="1"/>
  <c r="AQ376" i="1"/>
  <c r="AI376" i="1" s="1"/>
  <c r="AQ377" i="1"/>
  <c r="AI377" i="1" s="1"/>
  <c r="AQ378" i="1"/>
  <c r="AI378" i="1" s="1"/>
  <c r="AQ379" i="1"/>
  <c r="AI379" i="1" s="1"/>
  <c r="AQ380" i="1"/>
  <c r="AI380" i="1" s="1"/>
  <c r="AQ381" i="1"/>
  <c r="AI381" i="1" s="1"/>
  <c r="AQ382" i="1"/>
  <c r="AI382" i="1" s="1"/>
  <c r="AQ383" i="1"/>
  <c r="AI383" i="1" s="1"/>
  <c r="AQ384" i="1"/>
  <c r="AI384" i="1" s="1"/>
  <c r="AQ385" i="1"/>
  <c r="AI385" i="1" s="1"/>
  <c r="AQ386" i="1"/>
  <c r="AI386" i="1" s="1"/>
  <c r="AQ387" i="1"/>
  <c r="AI387" i="1" s="1"/>
  <c r="AQ388" i="1"/>
  <c r="AI388" i="1" s="1"/>
  <c r="AQ389" i="1"/>
  <c r="AI389" i="1" s="1"/>
  <c r="AQ390" i="1"/>
  <c r="AI390" i="1" s="1"/>
  <c r="AQ391" i="1"/>
  <c r="AI391" i="1" s="1"/>
  <c r="AQ392" i="1"/>
  <c r="AI392" i="1" s="1"/>
  <c r="AQ393" i="1"/>
  <c r="AI393" i="1" s="1"/>
  <c r="AQ394" i="1"/>
  <c r="AI394" i="1" s="1"/>
  <c r="AQ395" i="1"/>
  <c r="AI395" i="1" s="1"/>
  <c r="AQ396" i="1"/>
  <c r="AI396" i="1" s="1"/>
  <c r="AQ397" i="1"/>
  <c r="AI397" i="1" s="1"/>
  <c r="AQ398" i="1"/>
  <c r="AI398" i="1" s="1"/>
  <c r="AQ399" i="1"/>
  <c r="AI399" i="1" s="1"/>
  <c r="AQ400" i="1"/>
  <c r="AI400" i="1" s="1"/>
  <c r="AQ401" i="1"/>
  <c r="AI401" i="1" s="1"/>
  <c r="AQ402" i="1"/>
  <c r="AI402" i="1" s="1"/>
  <c r="AQ403" i="1"/>
  <c r="AQ404" i="1"/>
  <c r="AI404" i="1" s="1"/>
  <c r="AQ405" i="1"/>
  <c r="AI405" i="1" s="1"/>
  <c r="AQ406" i="1"/>
  <c r="AI406" i="1" s="1"/>
  <c r="AQ407" i="1"/>
  <c r="AI407" i="1" s="1"/>
  <c r="AQ408" i="1"/>
  <c r="AI408" i="1" s="1"/>
  <c r="AQ409" i="1"/>
  <c r="AI409" i="1" s="1"/>
  <c r="AQ410" i="1"/>
  <c r="AI410" i="1" s="1"/>
  <c r="AQ411" i="1"/>
  <c r="AI411" i="1" s="1"/>
  <c r="AQ412" i="1"/>
  <c r="AI412" i="1" s="1"/>
  <c r="AQ413" i="1"/>
  <c r="AI413" i="1" s="1"/>
  <c r="AQ414" i="1"/>
  <c r="AI414" i="1" s="1"/>
  <c r="AQ415" i="1"/>
  <c r="AI415" i="1" s="1"/>
  <c r="AQ416" i="1"/>
  <c r="AI416" i="1" s="1"/>
  <c r="AQ418" i="1"/>
  <c r="AI418" i="1" s="1"/>
  <c r="AQ419" i="1"/>
  <c r="AI419" i="1" s="1"/>
  <c r="AQ420" i="1"/>
  <c r="AI420" i="1" s="1"/>
  <c r="AQ421" i="1"/>
  <c r="AI421" i="1" s="1"/>
  <c r="AQ422" i="1"/>
  <c r="AI422" i="1" s="1"/>
  <c r="AQ423" i="1"/>
  <c r="AI423" i="1" s="1"/>
  <c r="AQ424" i="1"/>
  <c r="AI424" i="1" s="1"/>
  <c r="AQ425" i="1"/>
  <c r="AI425" i="1" s="1"/>
  <c r="AQ426" i="1"/>
  <c r="AI426" i="1" s="1"/>
  <c r="AQ427" i="1"/>
  <c r="AI427" i="1" s="1"/>
  <c r="AQ428" i="1"/>
  <c r="AI428" i="1" s="1"/>
  <c r="AQ429" i="1"/>
  <c r="AI429" i="1" s="1"/>
  <c r="AQ430" i="1"/>
  <c r="AI430" i="1" s="1"/>
  <c r="AQ431" i="1"/>
  <c r="AI431" i="1" s="1"/>
  <c r="AQ432" i="1"/>
  <c r="AI432" i="1" s="1"/>
  <c r="AQ433" i="1"/>
  <c r="AI433" i="1" s="1"/>
  <c r="AQ434" i="1"/>
  <c r="AI434" i="1" s="1"/>
  <c r="AQ435" i="1"/>
  <c r="AI435" i="1" s="1"/>
  <c r="AQ436" i="1"/>
  <c r="AI436" i="1" s="1"/>
  <c r="AQ437" i="1"/>
  <c r="AI437" i="1" s="1"/>
  <c r="AQ438" i="1"/>
  <c r="AI438" i="1" s="1"/>
  <c r="AQ439" i="1"/>
  <c r="AI439" i="1" s="1"/>
  <c r="AQ440" i="1"/>
  <c r="AI440" i="1" s="1"/>
  <c r="AQ441" i="1"/>
  <c r="AI441" i="1" s="1"/>
  <c r="AQ442" i="1"/>
  <c r="AI442" i="1" s="1"/>
  <c r="AQ443" i="1"/>
  <c r="AI443" i="1" s="1"/>
  <c r="AQ444" i="1"/>
  <c r="AI444" i="1" s="1"/>
  <c r="AQ445" i="1"/>
  <c r="AI445" i="1" s="1"/>
  <c r="AQ447" i="1"/>
  <c r="AI447" i="1" s="1"/>
  <c r="AQ448" i="1"/>
  <c r="AI448" i="1" s="1"/>
  <c r="AQ449" i="1"/>
  <c r="AI449" i="1" s="1"/>
  <c r="AQ450" i="1"/>
  <c r="AI450" i="1" s="1"/>
  <c r="AQ452" i="1"/>
  <c r="AI452" i="1" s="1"/>
  <c r="AQ453" i="1"/>
  <c r="AI453" i="1" s="1"/>
  <c r="AQ454" i="1"/>
  <c r="AI454" i="1" s="1"/>
  <c r="AQ455" i="1"/>
  <c r="AI455" i="1" s="1"/>
  <c r="AQ456" i="1"/>
  <c r="AI456" i="1" s="1"/>
  <c r="AQ457" i="1"/>
  <c r="AI457" i="1" s="1"/>
  <c r="AQ458" i="1"/>
  <c r="AI458" i="1" s="1"/>
  <c r="AQ459" i="1"/>
  <c r="AI459" i="1" s="1"/>
  <c r="AQ460" i="1"/>
  <c r="AI460" i="1" s="1"/>
  <c r="AQ461" i="1"/>
  <c r="AI461" i="1" s="1"/>
  <c r="AQ462" i="1"/>
  <c r="AI462" i="1" s="1"/>
  <c r="AQ463" i="1"/>
  <c r="AI463" i="1" s="1"/>
  <c r="AQ464" i="1"/>
  <c r="AI464" i="1" s="1"/>
  <c r="AQ465" i="1"/>
  <c r="AI465" i="1" s="1"/>
  <c r="AQ466" i="1"/>
  <c r="AI466" i="1" s="1"/>
  <c r="AQ467" i="1"/>
  <c r="AI467" i="1" s="1"/>
  <c r="AQ468" i="1"/>
  <c r="AI468" i="1" s="1"/>
  <c r="AQ469" i="1"/>
  <c r="AI469" i="1" s="1"/>
  <c r="AQ470" i="1"/>
  <c r="AI470" i="1" s="1"/>
  <c r="AQ471" i="1"/>
  <c r="AI471" i="1" s="1"/>
  <c r="AQ472" i="1"/>
  <c r="AI472" i="1" s="1"/>
  <c r="AQ473" i="1"/>
  <c r="AI473" i="1" s="1"/>
  <c r="AQ474" i="1"/>
  <c r="AI474" i="1" s="1"/>
  <c r="AQ475" i="1"/>
  <c r="AI475" i="1" s="1"/>
  <c r="AQ476" i="1"/>
  <c r="AI476" i="1" s="1"/>
  <c r="AQ478" i="1"/>
  <c r="AI478" i="1" s="1"/>
  <c r="AQ479" i="1"/>
  <c r="AQ480" i="1"/>
  <c r="AI480" i="1" s="1"/>
  <c r="AQ481" i="1"/>
  <c r="AI481" i="1" s="1"/>
  <c r="AQ482" i="1"/>
  <c r="AI482" i="1" s="1"/>
  <c r="AQ483" i="1"/>
  <c r="AI483" i="1" s="1"/>
  <c r="AQ484" i="1"/>
  <c r="AI484" i="1" s="1"/>
  <c r="AQ485" i="1"/>
  <c r="AI485" i="1" s="1"/>
  <c r="AQ486" i="1"/>
  <c r="AI486" i="1" s="1"/>
  <c r="AQ487" i="1"/>
  <c r="AI487" i="1" s="1"/>
  <c r="AQ488" i="1"/>
  <c r="AI488" i="1" s="1"/>
  <c r="AQ489" i="1"/>
  <c r="AI489" i="1" s="1"/>
  <c r="AQ490" i="1"/>
  <c r="AI490" i="1" s="1"/>
  <c r="AQ491" i="1"/>
  <c r="AI491" i="1" s="1"/>
  <c r="AQ492" i="1"/>
  <c r="AI492" i="1" s="1"/>
  <c r="AQ494" i="1"/>
  <c r="AI494" i="1" s="1"/>
  <c r="AQ495" i="1"/>
  <c r="AI495" i="1" s="1"/>
  <c r="AQ496" i="1"/>
  <c r="AI496" i="1" s="1"/>
  <c r="AQ497" i="1"/>
  <c r="AI497" i="1" s="1"/>
  <c r="AQ498" i="1"/>
  <c r="AI498" i="1" s="1"/>
  <c r="AQ499" i="1"/>
  <c r="AI499" i="1" s="1"/>
  <c r="AQ500" i="1"/>
  <c r="AI500" i="1" s="1"/>
  <c r="AQ501" i="1"/>
  <c r="AI501" i="1" s="1"/>
  <c r="AQ502" i="1"/>
  <c r="AI502" i="1" s="1"/>
  <c r="AQ503" i="1"/>
  <c r="AI503" i="1" s="1"/>
  <c r="AQ504" i="1"/>
  <c r="AI504" i="1" s="1"/>
  <c r="AQ505" i="1"/>
  <c r="AI505" i="1" s="1"/>
  <c r="AQ506" i="1"/>
  <c r="AI506" i="1" s="1"/>
  <c r="AQ507" i="1"/>
  <c r="AI507" i="1" s="1"/>
  <c r="AQ508" i="1"/>
  <c r="AI508" i="1" s="1"/>
  <c r="AQ509" i="1"/>
  <c r="AI509" i="1" s="1"/>
  <c r="AQ511" i="1"/>
  <c r="AI511" i="1" s="1"/>
  <c r="AQ512" i="1"/>
  <c r="AI512" i="1" s="1"/>
  <c r="AQ513" i="1"/>
  <c r="AI513" i="1" s="1"/>
  <c r="AQ514" i="1"/>
  <c r="AI514" i="1" s="1"/>
  <c r="AQ515" i="1"/>
  <c r="AI515" i="1" s="1"/>
  <c r="AQ516" i="1"/>
  <c r="AI516" i="1" s="1"/>
  <c r="AQ517" i="1"/>
  <c r="AI517" i="1" s="1"/>
  <c r="AQ518" i="1"/>
  <c r="AI518" i="1" s="1"/>
  <c r="AQ519" i="1"/>
  <c r="AI519" i="1" s="1"/>
  <c r="AQ520" i="1"/>
  <c r="AI520" i="1" s="1"/>
  <c r="AQ522" i="1"/>
  <c r="AI522" i="1" s="1"/>
  <c r="AQ523" i="1"/>
  <c r="AI523" i="1" s="1"/>
  <c r="AQ524" i="1"/>
  <c r="AI524" i="1" s="1"/>
  <c r="AQ525" i="1"/>
  <c r="AI525" i="1" s="1"/>
  <c r="AQ526" i="1"/>
  <c r="AI526" i="1" s="1"/>
  <c r="AQ527" i="1"/>
  <c r="AI527" i="1" s="1"/>
  <c r="AQ528" i="1"/>
  <c r="AI528" i="1" s="1"/>
  <c r="AQ529" i="1"/>
  <c r="AI529" i="1" s="1"/>
  <c r="AQ530" i="1"/>
  <c r="AI530" i="1" s="1"/>
  <c r="AQ531" i="1"/>
  <c r="AI531" i="1" s="1"/>
  <c r="AQ532" i="1"/>
  <c r="AI532" i="1" s="1"/>
  <c r="AQ533" i="1"/>
  <c r="AI533" i="1" s="1"/>
  <c r="AQ534" i="1"/>
  <c r="AI534" i="1" s="1"/>
  <c r="AQ535" i="1"/>
  <c r="AI535" i="1" s="1"/>
  <c r="AQ536" i="1"/>
  <c r="AI536" i="1" s="1"/>
  <c r="AQ537" i="1"/>
  <c r="AI537" i="1" s="1"/>
  <c r="AQ538" i="1"/>
  <c r="AI538" i="1" s="1"/>
  <c r="AQ539" i="1"/>
  <c r="AI539" i="1" s="1"/>
  <c r="AQ540" i="1"/>
  <c r="AI540" i="1" s="1"/>
  <c r="AQ541" i="1"/>
  <c r="AI541" i="1" s="1"/>
  <c r="AQ542" i="1"/>
  <c r="AI542" i="1" s="1"/>
  <c r="AQ543" i="1"/>
  <c r="AI543" i="1" s="1"/>
  <c r="AQ544" i="1"/>
  <c r="AI544" i="1" s="1"/>
  <c r="AQ545" i="1"/>
  <c r="AI545" i="1" s="1"/>
  <c r="AQ546" i="1"/>
  <c r="AI546" i="1" s="1"/>
  <c r="AQ547" i="1"/>
  <c r="AI547" i="1" s="1"/>
  <c r="AQ548" i="1"/>
  <c r="AI548" i="1" s="1"/>
  <c r="AQ549" i="1"/>
  <c r="AI549" i="1" s="1"/>
  <c r="AQ550" i="1"/>
  <c r="AI550" i="1" s="1"/>
  <c r="AQ551" i="1"/>
  <c r="AI551" i="1" s="1"/>
  <c r="AQ552" i="1"/>
  <c r="AI552" i="1" s="1"/>
  <c r="AQ553" i="1"/>
  <c r="AI553" i="1" s="1"/>
  <c r="AQ554" i="1"/>
  <c r="AI554" i="1" s="1"/>
  <c r="AQ555" i="1"/>
  <c r="AI555" i="1" s="1"/>
  <c r="AQ556" i="1"/>
  <c r="AI556" i="1" s="1"/>
  <c r="AQ557" i="1"/>
  <c r="AI557" i="1" s="1"/>
  <c r="AQ558" i="1"/>
  <c r="AI558" i="1" s="1"/>
  <c r="AQ559" i="1"/>
  <c r="AI559" i="1" s="1"/>
  <c r="AQ560" i="1"/>
  <c r="AI560" i="1" s="1"/>
  <c r="AQ561" i="1"/>
  <c r="AI561" i="1" s="1"/>
  <c r="AQ562" i="1"/>
  <c r="AI562" i="1" s="1"/>
  <c r="AQ563" i="1"/>
  <c r="AI563" i="1" s="1"/>
  <c r="AQ564" i="1"/>
  <c r="AI564" i="1" s="1"/>
  <c r="AQ565" i="1"/>
  <c r="AI565" i="1" s="1"/>
  <c r="AQ566" i="1"/>
  <c r="AI566" i="1" s="1"/>
  <c r="AQ567" i="1"/>
  <c r="AI567" i="1" s="1"/>
  <c r="AQ568" i="1"/>
  <c r="AI568" i="1" s="1"/>
  <c r="AQ569" i="1"/>
  <c r="AI569" i="1" s="1"/>
  <c r="AQ570" i="1"/>
  <c r="AI570" i="1" s="1"/>
  <c r="AQ571" i="1"/>
  <c r="AI571" i="1" s="1"/>
  <c r="AQ572" i="1"/>
  <c r="AI572" i="1" s="1"/>
  <c r="AQ573" i="1"/>
  <c r="AI573" i="1" s="1"/>
  <c r="AQ574" i="1"/>
  <c r="AI574" i="1" s="1"/>
  <c r="AQ575" i="1"/>
  <c r="AI575" i="1" s="1"/>
  <c r="AQ576" i="1"/>
  <c r="AI576" i="1" s="1"/>
  <c r="AQ577" i="1"/>
  <c r="AI577" i="1" s="1"/>
  <c r="AQ578" i="1"/>
  <c r="AI578" i="1" s="1"/>
  <c r="AQ579" i="1"/>
  <c r="AI579" i="1" s="1"/>
  <c r="AQ580" i="1"/>
  <c r="AI580" i="1" s="1"/>
  <c r="AQ581" i="1"/>
  <c r="AI581" i="1" s="1"/>
  <c r="AQ582" i="1"/>
  <c r="AI582" i="1" s="1"/>
  <c r="AQ583" i="1"/>
  <c r="AI583" i="1" s="1"/>
  <c r="AQ584" i="1"/>
  <c r="AI584" i="1" s="1"/>
  <c r="AQ585" i="1"/>
  <c r="AI585" i="1" s="1"/>
  <c r="AQ587" i="1"/>
  <c r="AI587" i="1" s="1"/>
  <c r="AQ588" i="1"/>
  <c r="AI588" i="1" s="1"/>
  <c r="AQ589" i="1"/>
  <c r="AI589" i="1" s="1"/>
  <c r="AQ590" i="1"/>
  <c r="AI590" i="1" s="1"/>
  <c r="AQ591" i="1"/>
  <c r="AI591" i="1" s="1"/>
  <c r="AQ592" i="1"/>
  <c r="AI592" i="1" s="1"/>
  <c r="AQ593" i="1"/>
  <c r="AI593" i="1" s="1"/>
  <c r="AQ594" i="1"/>
  <c r="AI594" i="1" s="1"/>
  <c r="AQ595" i="1"/>
  <c r="AI595" i="1" s="1"/>
  <c r="AQ596" i="1"/>
  <c r="AI596" i="1" s="1"/>
  <c r="AQ597" i="1"/>
  <c r="AI597" i="1" s="1"/>
  <c r="AQ598" i="1"/>
  <c r="AI598" i="1" s="1"/>
  <c r="AQ599" i="1"/>
  <c r="AI599" i="1" s="1"/>
  <c r="AQ600" i="1"/>
  <c r="AI600" i="1" s="1"/>
  <c r="AQ601" i="1"/>
  <c r="AI601" i="1" s="1"/>
  <c r="AQ602" i="1"/>
  <c r="AI602" i="1" s="1"/>
  <c r="AQ603" i="1"/>
  <c r="AI603" i="1" s="1"/>
  <c r="AQ604" i="1"/>
  <c r="AI604" i="1" s="1"/>
  <c r="AQ605" i="1"/>
  <c r="AI605" i="1" s="1"/>
  <c r="AQ607" i="1"/>
  <c r="AI607" i="1" s="1"/>
  <c r="AQ608" i="1"/>
  <c r="AI608" i="1" s="1"/>
  <c r="AQ609" i="1"/>
  <c r="AI609" i="1" s="1"/>
  <c r="AQ610" i="1"/>
  <c r="AI610" i="1" s="1"/>
  <c r="AQ611" i="1"/>
  <c r="AI611" i="1" s="1"/>
  <c r="AQ612" i="1"/>
  <c r="AI612" i="1" s="1"/>
  <c r="AQ613" i="1"/>
  <c r="AI613" i="1" s="1"/>
  <c r="AQ614" i="1"/>
  <c r="AI614" i="1" s="1"/>
  <c r="AQ615" i="1"/>
  <c r="AI615" i="1" s="1"/>
  <c r="AQ616" i="1"/>
  <c r="AI616" i="1" s="1"/>
  <c r="AQ617" i="1"/>
  <c r="AI617" i="1" s="1"/>
  <c r="AQ618" i="1"/>
  <c r="AI618" i="1" s="1"/>
  <c r="AQ619" i="1"/>
  <c r="AI619" i="1" s="1"/>
  <c r="AQ620" i="1"/>
  <c r="AI620" i="1" s="1"/>
  <c r="AQ621" i="1"/>
  <c r="AI621" i="1" s="1"/>
  <c r="AQ622" i="1"/>
  <c r="AI622" i="1" s="1"/>
  <c r="AQ623" i="1"/>
  <c r="AI623" i="1" s="1"/>
  <c r="AQ624" i="1"/>
  <c r="AI624" i="1" s="1"/>
  <c r="AQ625" i="1"/>
  <c r="AI625" i="1" s="1"/>
  <c r="AQ626" i="1"/>
  <c r="AI626" i="1" s="1"/>
  <c r="AQ627" i="1"/>
  <c r="AI627" i="1" s="1"/>
  <c r="AQ628" i="1"/>
  <c r="AI628" i="1" s="1"/>
  <c r="AQ629" i="1"/>
  <c r="AI629" i="1" s="1"/>
  <c r="AQ630" i="1"/>
  <c r="AI630" i="1" s="1"/>
  <c r="AQ631" i="1"/>
  <c r="AI631" i="1" s="1"/>
  <c r="AQ632" i="1"/>
  <c r="AI632" i="1" s="1"/>
  <c r="AQ633" i="1"/>
  <c r="AI633" i="1" s="1"/>
  <c r="AQ634" i="1"/>
  <c r="AI634" i="1" s="1"/>
  <c r="AQ635" i="1"/>
  <c r="AI635" i="1" s="1"/>
  <c r="AQ636" i="1"/>
  <c r="AI636" i="1" s="1"/>
  <c r="AQ637" i="1"/>
  <c r="AI637" i="1" s="1"/>
  <c r="AQ638" i="1"/>
  <c r="AI638" i="1" s="1"/>
  <c r="AQ639" i="1"/>
  <c r="AI639" i="1" s="1"/>
  <c r="AQ640" i="1"/>
  <c r="AI640" i="1" s="1"/>
  <c r="AQ641" i="1"/>
  <c r="AI641" i="1" s="1"/>
  <c r="AQ642" i="1"/>
  <c r="AI642" i="1" s="1"/>
  <c r="AQ643" i="1"/>
  <c r="AI643" i="1" s="1"/>
  <c r="AQ644" i="1"/>
  <c r="AI644" i="1" s="1"/>
  <c r="AQ645" i="1"/>
  <c r="AI645" i="1" s="1"/>
  <c r="AQ646" i="1"/>
  <c r="AI646" i="1" s="1"/>
  <c r="AQ647" i="1"/>
  <c r="AI647" i="1" s="1"/>
  <c r="AQ648" i="1"/>
  <c r="AI648" i="1" s="1"/>
  <c r="AQ649" i="1"/>
  <c r="AI649" i="1" s="1"/>
  <c r="AQ650" i="1"/>
  <c r="AI650" i="1" s="1"/>
  <c r="AQ651" i="1"/>
  <c r="AI651" i="1" s="1"/>
  <c r="AQ652" i="1"/>
  <c r="AI652" i="1" s="1"/>
  <c r="AQ653" i="1"/>
  <c r="AI653" i="1" s="1"/>
  <c r="AQ654" i="1"/>
  <c r="AI654" i="1" s="1"/>
  <c r="AQ655" i="1"/>
  <c r="AI655" i="1" s="1"/>
  <c r="AQ656" i="1"/>
  <c r="AI656" i="1" s="1"/>
  <c r="AQ657" i="1"/>
  <c r="AI657" i="1" s="1"/>
  <c r="AQ658" i="1"/>
  <c r="AI658" i="1" s="1"/>
  <c r="AQ659" i="1"/>
  <c r="AI659" i="1" s="1"/>
  <c r="AQ660" i="1"/>
  <c r="AI660" i="1" s="1"/>
  <c r="AQ661" i="1"/>
  <c r="AI661" i="1" s="1"/>
  <c r="AQ662" i="1"/>
  <c r="AI662" i="1" s="1"/>
  <c r="AQ663" i="1"/>
  <c r="AI663" i="1" s="1"/>
  <c r="AQ664" i="1"/>
  <c r="AI664" i="1" s="1"/>
  <c r="AQ665" i="1"/>
  <c r="AI665" i="1" s="1"/>
  <c r="AQ666" i="1"/>
  <c r="AI666" i="1" s="1"/>
  <c r="AQ667" i="1"/>
  <c r="AI667" i="1" s="1"/>
  <c r="AQ668" i="1"/>
  <c r="AI668" i="1" s="1"/>
  <c r="AQ669" i="1"/>
  <c r="AI669" i="1" s="1"/>
  <c r="AQ670" i="1"/>
  <c r="AI670" i="1" s="1"/>
  <c r="AQ671" i="1"/>
  <c r="AI671" i="1" s="1"/>
  <c r="AQ672" i="1"/>
  <c r="AI672" i="1" s="1"/>
  <c r="AQ673" i="1"/>
  <c r="AI673" i="1" s="1"/>
  <c r="AQ674" i="1"/>
  <c r="AI674" i="1" s="1"/>
  <c r="AQ675" i="1"/>
  <c r="AI675" i="1" s="1"/>
  <c r="AQ676" i="1"/>
  <c r="AI676" i="1" s="1"/>
  <c r="AQ677" i="1"/>
  <c r="AI677" i="1" s="1"/>
  <c r="AQ678" i="1"/>
  <c r="AI678" i="1" s="1"/>
  <c r="AQ679" i="1"/>
  <c r="AI679" i="1" s="1"/>
  <c r="AQ680" i="1"/>
  <c r="AI680" i="1" s="1"/>
  <c r="AQ681" i="1"/>
  <c r="AI681" i="1" s="1"/>
  <c r="AQ682" i="1"/>
  <c r="AI682" i="1" s="1"/>
  <c r="AQ683" i="1"/>
  <c r="AI683" i="1" s="1"/>
  <c r="AQ684" i="1"/>
  <c r="AI684" i="1" s="1"/>
  <c r="AQ685" i="1"/>
  <c r="AI685" i="1" s="1"/>
  <c r="AQ686" i="1"/>
  <c r="AI686" i="1" s="1"/>
  <c r="AQ687" i="1"/>
  <c r="AI687" i="1" s="1"/>
  <c r="AQ688" i="1"/>
  <c r="AI688" i="1" s="1"/>
  <c r="AQ689" i="1"/>
  <c r="AI689" i="1" s="1"/>
  <c r="AQ690" i="1"/>
  <c r="AI690" i="1" s="1"/>
  <c r="AQ691" i="1"/>
  <c r="AI691" i="1" s="1"/>
  <c r="AQ692" i="1"/>
  <c r="AI692" i="1" s="1"/>
  <c r="AQ693" i="1"/>
  <c r="AI693" i="1" s="1"/>
  <c r="AQ694" i="1"/>
  <c r="AI694" i="1" s="1"/>
  <c r="AQ695" i="1"/>
  <c r="AI695" i="1" s="1"/>
  <c r="AQ696" i="1"/>
  <c r="AI696" i="1" s="1"/>
  <c r="AQ697" i="1"/>
  <c r="AI697" i="1" s="1"/>
  <c r="AQ698" i="1"/>
  <c r="AI698" i="1" s="1"/>
  <c r="AQ700" i="1"/>
  <c r="AI700" i="1" s="1"/>
  <c r="AQ701" i="1"/>
  <c r="AI701" i="1" s="1"/>
  <c r="AQ702" i="1"/>
  <c r="AI702" i="1" s="1"/>
  <c r="AQ703" i="1"/>
  <c r="AI703" i="1" s="1"/>
  <c r="AQ704" i="1"/>
  <c r="AI704" i="1" s="1"/>
  <c r="AQ705" i="1"/>
  <c r="AI705" i="1" s="1"/>
  <c r="AQ706" i="1"/>
  <c r="AI706" i="1" s="1"/>
  <c r="AQ707" i="1"/>
  <c r="AI707" i="1" s="1"/>
  <c r="AQ708" i="1"/>
  <c r="AI708" i="1" s="1"/>
  <c r="AQ709" i="1"/>
  <c r="AI709" i="1" s="1"/>
  <c r="AQ710" i="1"/>
  <c r="AI710" i="1" s="1"/>
  <c r="AQ712" i="1"/>
  <c r="AI712" i="1" s="1"/>
  <c r="AQ713" i="1"/>
  <c r="AI713" i="1" s="1"/>
  <c r="AQ714" i="1"/>
  <c r="AI714" i="1" s="1"/>
  <c r="AQ715" i="1"/>
  <c r="AI715" i="1" s="1"/>
  <c r="AQ716" i="1"/>
  <c r="AI716" i="1" s="1"/>
  <c r="AQ717" i="1"/>
  <c r="AI717" i="1" s="1"/>
  <c r="AQ718" i="1"/>
  <c r="AI718" i="1" s="1"/>
  <c r="AQ719" i="1"/>
  <c r="AI719" i="1" s="1"/>
  <c r="AQ720" i="1"/>
  <c r="AI720" i="1" s="1"/>
  <c r="AQ721" i="1"/>
  <c r="AI721" i="1" s="1"/>
  <c r="AQ722" i="1"/>
  <c r="AI722" i="1" s="1"/>
  <c r="AQ723" i="1"/>
  <c r="AI723" i="1" s="1"/>
  <c r="AQ724" i="1"/>
  <c r="AI724" i="1" s="1"/>
  <c r="AQ725" i="1"/>
  <c r="AI725" i="1" s="1"/>
  <c r="AQ726" i="1"/>
  <c r="AI726" i="1" s="1"/>
  <c r="AQ727" i="1"/>
  <c r="AI727" i="1" s="1"/>
  <c r="AQ728" i="1"/>
  <c r="AI728" i="1" s="1"/>
  <c r="AQ729" i="1"/>
  <c r="AI729" i="1" s="1"/>
  <c r="AQ730" i="1"/>
  <c r="AI730" i="1" s="1"/>
  <c r="AQ731" i="1"/>
  <c r="AI731" i="1" s="1"/>
  <c r="AQ732" i="1"/>
  <c r="AI732" i="1" s="1"/>
  <c r="AQ733" i="1"/>
  <c r="AI733" i="1" s="1"/>
  <c r="AQ734" i="1"/>
  <c r="AI734" i="1" s="1"/>
  <c r="AQ735" i="1"/>
  <c r="AI735" i="1" s="1"/>
  <c r="AQ736" i="1"/>
  <c r="AI736" i="1" s="1"/>
  <c r="AQ737" i="1"/>
  <c r="AI737" i="1" s="1"/>
  <c r="AQ738" i="1"/>
  <c r="AI738" i="1" s="1"/>
  <c r="AQ739" i="1"/>
  <c r="AI739" i="1" s="1"/>
  <c r="AQ740" i="1"/>
  <c r="AI740" i="1" s="1"/>
  <c r="AQ741" i="1"/>
  <c r="AI741" i="1" s="1"/>
  <c r="AQ742" i="1"/>
  <c r="AI742" i="1" s="1"/>
  <c r="AQ743" i="1"/>
  <c r="AI743" i="1" s="1"/>
  <c r="AQ744" i="1"/>
  <c r="AI744" i="1" s="1"/>
  <c r="AQ745" i="1"/>
  <c r="AI745" i="1" s="1"/>
  <c r="AQ746" i="1"/>
  <c r="AI746" i="1" s="1"/>
  <c r="AQ747" i="1"/>
  <c r="AI747" i="1" s="1"/>
  <c r="AQ748" i="1"/>
  <c r="AI748" i="1" s="1"/>
  <c r="AQ749" i="1"/>
  <c r="AI749" i="1" s="1"/>
  <c r="AQ750" i="1"/>
  <c r="AI750" i="1" s="1"/>
  <c r="AQ751" i="1"/>
  <c r="AI751" i="1" s="1"/>
  <c r="AQ752" i="1"/>
  <c r="AI752" i="1" s="1"/>
  <c r="AQ753" i="1"/>
  <c r="AI753" i="1" s="1"/>
  <c r="AQ754" i="1"/>
  <c r="AI754" i="1" s="1"/>
  <c r="AQ755" i="1"/>
  <c r="AI755" i="1" s="1"/>
  <c r="AQ756" i="1"/>
  <c r="AI756" i="1" s="1"/>
  <c r="AQ757" i="1"/>
  <c r="AI757" i="1" s="1"/>
  <c r="AQ758" i="1"/>
  <c r="AI758" i="1" s="1"/>
  <c r="AQ759" i="1"/>
  <c r="AI759" i="1" s="1"/>
  <c r="AQ760" i="1"/>
  <c r="AI760" i="1" s="1"/>
  <c r="AQ761" i="1"/>
  <c r="AI761" i="1" s="1"/>
  <c r="AQ762" i="1"/>
  <c r="AI762" i="1" s="1"/>
  <c r="AQ763" i="1"/>
  <c r="AI763" i="1" s="1"/>
  <c r="AQ764" i="1"/>
  <c r="AI764" i="1" s="1"/>
  <c r="AQ765" i="1"/>
  <c r="AI765" i="1" s="1"/>
  <c r="AQ766" i="1"/>
  <c r="AI766" i="1" s="1"/>
  <c r="AQ767" i="1"/>
  <c r="AI767" i="1" s="1"/>
  <c r="AQ768" i="1"/>
  <c r="AI768" i="1" s="1"/>
  <c r="AQ769" i="1"/>
  <c r="AI769" i="1" s="1"/>
  <c r="AQ770" i="1"/>
  <c r="AI770" i="1" s="1"/>
  <c r="AQ771" i="1"/>
  <c r="AI771" i="1" s="1"/>
  <c r="AQ772" i="1"/>
  <c r="AI772" i="1" s="1"/>
  <c r="AQ773" i="1"/>
  <c r="AI773" i="1" s="1"/>
  <c r="AQ774" i="1"/>
  <c r="AI774" i="1" s="1"/>
  <c r="AQ775" i="1"/>
  <c r="AI775" i="1" s="1"/>
  <c r="AQ776" i="1"/>
  <c r="AI776" i="1" s="1"/>
  <c r="AQ777" i="1"/>
  <c r="AI777" i="1" s="1"/>
  <c r="AQ778" i="1"/>
  <c r="AI778" i="1" s="1"/>
  <c r="AQ780" i="1"/>
  <c r="AI780" i="1" s="1"/>
  <c r="AQ781" i="1"/>
  <c r="AI781" i="1" s="1"/>
  <c r="AQ782" i="1"/>
  <c r="AI782" i="1" s="1"/>
  <c r="AQ783" i="1"/>
  <c r="AI783" i="1" s="1"/>
  <c r="AQ784" i="1"/>
  <c r="AI784" i="1" s="1"/>
  <c r="AQ785" i="1"/>
  <c r="AI785" i="1" s="1"/>
  <c r="AQ786" i="1"/>
  <c r="AI786" i="1" s="1"/>
  <c r="AQ787" i="1"/>
  <c r="AI787" i="1" s="1"/>
  <c r="AQ788" i="1"/>
  <c r="AI788" i="1" s="1"/>
  <c r="AQ789" i="1"/>
  <c r="AI789" i="1" s="1"/>
  <c r="AQ790" i="1"/>
  <c r="AI790" i="1" s="1"/>
  <c r="AQ791" i="1"/>
  <c r="AI791" i="1" s="1"/>
  <c r="AQ792" i="1"/>
  <c r="AI792" i="1" s="1"/>
  <c r="AQ793" i="1"/>
  <c r="AI793" i="1" s="1"/>
  <c r="AQ794" i="1"/>
  <c r="AI794" i="1" s="1"/>
  <c r="AQ795" i="1"/>
  <c r="AI795" i="1" s="1"/>
  <c r="AQ796" i="1"/>
  <c r="AI796" i="1" s="1"/>
  <c r="AQ797" i="1"/>
  <c r="AI797" i="1" s="1"/>
  <c r="AQ798" i="1"/>
  <c r="AI798" i="1" s="1"/>
  <c r="AQ799" i="1"/>
  <c r="AI799" i="1" s="1"/>
  <c r="AQ800" i="1"/>
  <c r="AI800" i="1" s="1"/>
  <c r="AQ801" i="1"/>
  <c r="AI801" i="1" s="1"/>
  <c r="AQ802" i="1"/>
  <c r="AI802" i="1" s="1"/>
  <c r="AQ803" i="1"/>
  <c r="AI803" i="1" s="1"/>
  <c r="AQ804" i="1"/>
  <c r="AI804" i="1" s="1"/>
  <c r="AQ805" i="1"/>
  <c r="AI805" i="1" s="1"/>
  <c r="AQ806" i="1"/>
  <c r="AI806" i="1" s="1"/>
  <c r="AQ807" i="1"/>
  <c r="AI807" i="1" s="1"/>
  <c r="AQ808" i="1"/>
  <c r="AI808" i="1" s="1"/>
  <c r="AQ809" i="1"/>
  <c r="AI809" i="1" s="1"/>
  <c r="AQ810" i="1"/>
  <c r="AI810" i="1" s="1"/>
  <c r="AQ811" i="1"/>
  <c r="AI811" i="1" s="1"/>
  <c r="AQ813" i="1"/>
  <c r="AI813" i="1" s="1"/>
  <c r="AQ814" i="1"/>
  <c r="AI814" i="1" s="1"/>
  <c r="AQ815" i="1"/>
  <c r="AI815" i="1" s="1"/>
  <c r="AQ816" i="1"/>
  <c r="AI816" i="1" s="1"/>
  <c r="AQ817" i="1"/>
  <c r="AI817" i="1" s="1"/>
  <c r="AQ818" i="1"/>
  <c r="AI818" i="1" s="1"/>
  <c r="AQ819" i="1"/>
  <c r="AI819" i="1" s="1"/>
  <c r="AQ820" i="1"/>
  <c r="AI820" i="1" s="1"/>
  <c r="AQ821" i="1"/>
  <c r="AI821" i="1" s="1"/>
  <c r="AQ822" i="1"/>
  <c r="AI822" i="1" s="1"/>
  <c r="AQ823" i="1"/>
  <c r="AI823" i="1" s="1"/>
  <c r="AQ824" i="1"/>
  <c r="AI824" i="1" s="1"/>
  <c r="AQ825" i="1"/>
  <c r="AI825" i="1" s="1"/>
  <c r="AQ826" i="1"/>
  <c r="AI826" i="1" s="1"/>
  <c r="AQ827" i="1"/>
  <c r="AI827" i="1" s="1"/>
  <c r="AQ828" i="1"/>
  <c r="AI828" i="1" s="1"/>
  <c r="AQ829" i="1"/>
  <c r="AI829" i="1" s="1"/>
  <c r="AQ830" i="1"/>
  <c r="AI830" i="1" s="1"/>
  <c r="AQ831" i="1"/>
  <c r="AI831" i="1" s="1"/>
  <c r="AQ832" i="1"/>
  <c r="AI832" i="1" s="1"/>
  <c r="AQ833" i="1"/>
  <c r="AI833" i="1" s="1"/>
  <c r="AQ834" i="1"/>
  <c r="AI834" i="1" s="1"/>
  <c r="AQ835" i="1"/>
  <c r="AI835" i="1" s="1"/>
  <c r="AQ836" i="1"/>
  <c r="AI836" i="1" s="1"/>
  <c r="AQ837" i="1"/>
  <c r="AI837" i="1" s="1"/>
  <c r="AQ838" i="1"/>
  <c r="AI838" i="1" s="1"/>
  <c r="AQ839" i="1"/>
  <c r="AI839" i="1" s="1"/>
  <c r="AQ840" i="1"/>
  <c r="AI840" i="1" s="1"/>
  <c r="AQ841" i="1"/>
  <c r="AI841" i="1" s="1"/>
  <c r="AQ842" i="1"/>
  <c r="AI842" i="1" s="1"/>
  <c r="AQ843" i="1"/>
  <c r="AI843" i="1" s="1"/>
  <c r="AQ844" i="1"/>
  <c r="AI844" i="1" s="1"/>
  <c r="AQ845" i="1"/>
  <c r="AI845" i="1" s="1"/>
  <c r="AQ846" i="1"/>
  <c r="AI846" i="1" s="1"/>
  <c r="AQ847" i="1"/>
  <c r="AI847" i="1" s="1"/>
  <c r="AQ848" i="1"/>
  <c r="AI848" i="1" s="1"/>
  <c r="AQ849" i="1"/>
  <c r="AI849" i="1" s="1"/>
  <c r="AQ850" i="1"/>
  <c r="AI850" i="1" s="1"/>
  <c r="AQ851" i="1"/>
  <c r="AI851" i="1" s="1"/>
  <c r="AQ852" i="1"/>
  <c r="AI852" i="1" s="1"/>
  <c r="AQ853" i="1"/>
  <c r="AI853" i="1" s="1"/>
  <c r="AQ854" i="1"/>
  <c r="AI854" i="1" s="1"/>
  <c r="AQ855" i="1"/>
  <c r="AI855" i="1" s="1"/>
  <c r="AQ856" i="1"/>
  <c r="AI856" i="1" s="1"/>
  <c r="AQ857" i="1"/>
  <c r="AI857" i="1" s="1"/>
  <c r="AQ858" i="1"/>
  <c r="AI858" i="1" s="1"/>
  <c r="AQ859" i="1"/>
  <c r="AI859" i="1" s="1"/>
  <c r="AQ860" i="1"/>
  <c r="AI860" i="1" s="1"/>
  <c r="AQ861" i="1"/>
  <c r="AI861" i="1" s="1"/>
  <c r="AQ862" i="1"/>
  <c r="AI862" i="1" s="1"/>
  <c r="AQ863" i="1"/>
  <c r="AI863" i="1" s="1"/>
  <c r="AQ864" i="1"/>
  <c r="AI864" i="1" s="1"/>
  <c r="AQ865" i="1"/>
  <c r="AI865" i="1" s="1"/>
  <c r="AQ866" i="1"/>
  <c r="AI866" i="1" s="1"/>
  <c r="AQ867" i="1"/>
  <c r="AI867" i="1" s="1"/>
  <c r="AQ868" i="1"/>
  <c r="AI868" i="1" s="1"/>
  <c r="AQ869" i="1"/>
  <c r="AI869" i="1" s="1"/>
  <c r="AQ870" i="1"/>
  <c r="AI870" i="1" s="1"/>
  <c r="AQ871" i="1"/>
  <c r="AI871" i="1" s="1"/>
  <c r="AQ872" i="1"/>
  <c r="AI872" i="1" s="1"/>
  <c r="AQ873" i="1"/>
  <c r="AI873" i="1" s="1"/>
  <c r="AQ874" i="1"/>
  <c r="AI874" i="1" s="1"/>
  <c r="AQ875" i="1"/>
  <c r="AI875" i="1" s="1"/>
  <c r="AQ876" i="1"/>
  <c r="AI876" i="1" s="1"/>
  <c r="AQ877" i="1"/>
  <c r="AI877" i="1" s="1"/>
  <c r="AQ878" i="1"/>
  <c r="AI878" i="1" s="1"/>
  <c r="AQ879" i="1"/>
  <c r="AI879" i="1" s="1"/>
  <c r="AQ880" i="1"/>
  <c r="AI880" i="1" s="1"/>
  <c r="AQ881" i="1"/>
  <c r="AI881" i="1" s="1"/>
  <c r="AQ882" i="1"/>
  <c r="AI882" i="1" s="1"/>
  <c r="AQ883" i="1"/>
  <c r="AI883" i="1" s="1"/>
  <c r="AQ884" i="1"/>
  <c r="AI884" i="1" s="1"/>
  <c r="AQ885" i="1"/>
  <c r="AI885" i="1" s="1"/>
  <c r="AQ886" i="1"/>
  <c r="AI886" i="1" s="1"/>
  <c r="AQ887" i="1"/>
  <c r="AI887" i="1" s="1"/>
  <c r="AQ888" i="1"/>
  <c r="AI888" i="1" s="1"/>
  <c r="AQ889" i="1"/>
  <c r="AI889" i="1" s="1"/>
  <c r="AQ890" i="1"/>
  <c r="AI890" i="1" s="1"/>
  <c r="AQ891" i="1"/>
  <c r="AI891" i="1" s="1"/>
  <c r="AQ892" i="1"/>
  <c r="AI892" i="1" s="1"/>
  <c r="AQ893" i="1"/>
  <c r="AI893" i="1" s="1"/>
  <c r="AQ894" i="1"/>
  <c r="AI894" i="1" s="1"/>
  <c r="AQ895" i="1"/>
  <c r="AI895" i="1" s="1"/>
  <c r="AQ896" i="1"/>
  <c r="AI896" i="1" s="1"/>
  <c r="AQ897" i="1"/>
  <c r="AI897" i="1" s="1"/>
  <c r="AQ898" i="1"/>
  <c r="AI898" i="1" s="1"/>
  <c r="AQ899" i="1"/>
  <c r="AI899" i="1" s="1"/>
  <c r="AQ900" i="1"/>
  <c r="AI900" i="1" s="1"/>
  <c r="AQ901" i="1"/>
  <c r="AI901" i="1" s="1"/>
  <c r="AQ902" i="1"/>
  <c r="AI902" i="1" s="1"/>
  <c r="AQ903" i="1"/>
  <c r="AI903" i="1" s="1"/>
  <c r="AQ904" i="1"/>
  <c r="AI904" i="1" s="1"/>
  <c r="AQ905" i="1"/>
  <c r="AI905" i="1" s="1"/>
  <c r="AQ906" i="1"/>
  <c r="AI906" i="1" s="1"/>
  <c r="AQ907" i="1"/>
  <c r="AI907" i="1" s="1"/>
  <c r="AQ908" i="1"/>
  <c r="AI908" i="1" s="1"/>
  <c r="AQ909" i="1"/>
  <c r="AI909" i="1" s="1"/>
  <c r="AQ910" i="1"/>
  <c r="AI910" i="1" s="1"/>
  <c r="AQ911" i="1"/>
  <c r="AI911" i="1" s="1"/>
  <c r="AQ912" i="1"/>
  <c r="AI912" i="1" s="1"/>
  <c r="AQ913" i="1"/>
  <c r="AI913" i="1" s="1"/>
  <c r="AQ914" i="1"/>
  <c r="AI914" i="1" s="1"/>
  <c r="AQ915" i="1"/>
  <c r="AI915" i="1" s="1"/>
  <c r="AQ916" i="1"/>
  <c r="AI916" i="1" s="1"/>
  <c r="AQ917" i="1"/>
  <c r="AI917" i="1" s="1"/>
  <c r="AQ918" i="1"/>
  <c r="AI918" i="1" s="1"/>
  <c r="AQ919" i="1"/>
  <c r="AI919" i="1" s="1"/>
  <c r="AQ920" i="1"/>
  <c r="AI920" i="1" s="1"/>
  <c r="AQ921" i="1"/>
  <c r="AI921" i="1" s="1"/>
  <c r="AQ923" i="1"/>
  <c r="AI923" i="1" s="1"/>
  <c r="AQ924" i="1"/>
  <c r="AI924" i="1" s="1"/>
  <c r="AQ925" i="1"/>
  <c r="AI925" i="1" s="1"/>
  <c r="AQ926" i="1"/>
  <c r="AI926" i="1" s="1"/>
  <c r="AQ927" i="1"/>
  <c r="AI927" i="1" s="1"/>
  <c r="AQ928" i="1"/>
  <c r="AI928" i="1" s="1"/>
  <c r="AQ929" i="1"/>
  <c r="AI929" i="1" s="1"/>
  <c r="AQ930" i="1"/>
  <c r="AI930" i="1" s="1"/>
  <c r="AQ931" i="1"/>
  <c r="AI931" i="1" s="1"/>
  <c r="AQ932" i="1"/>
  <c r="AI932" i="1" s="1"/>
  <c r="AQ933" i="1"/>
  <c r="AI933" i="1" s="1"/>
  <c r="AQ934" i="1"/>
  <c r="AI934" i="1" s="1"/>
  <c r="AQ935" i="1"/>
  <c r="AI935" i="1" s="1"/>
  <c r="AQ936" i="1"/>
  <c r="AI936" i="1" s="1"/>
  <c r="AQ937" i="1"/>
  <c r="AI937" i="1" s="1"/>
  <c r="AQ938" i="1"/>
  <c r="AI938" i="1" s="1"/>
  <c r="AQ939" i="1"/>
  <c r="AI939" i="1" s="1"/>
  <c r="AQ940" i="1"/>
  <c r="AI940" i="1" s="1"/>
  <c r="AQ941" i="1"/>
  <c r="AI941" i="1" s="1"/>
  <c r="AQ942" i="1"/>
  <c r="AI942" i="1" s="1"/>
  <c r="AQ943" i="1"/>
  <c r="AI943" i="1" s="1"/>
  <c r="AQ944" i="1"/>
  <c r="AI944" i="1" s="1"/>
  <c r="AQ945" i="1"/>
  <c r="AI945" i="1" s="1"/>
  <c r="AQ946" i="1"/>
  <c r="AI946" i="1" s="1"/>
  <c r="AQ947" i="1"/>
  <c r="AI947" i="1" s="1"/>
  <c r="AQ948" i="1"/>
  <c r="AI948" i="1" s="1"/>
  <c r="AQ949" i="1"/>
  <c r="AI949" i="1" s="1"/>
  <c r="AQ950" i="1"/>
  <c r="AI950" i="1" s="1"/>
  <c r="AQ951" i="1"/>
  <c r="AI951" i="1" s="1"/>
  <c r="AQ952" i="1"/>
  <c r="AI952" i="1" s="1"/>
  <c r="AQ953" i="1"/>
  <c r="AI953" i="1" s="1"/>
  <c r="AQ954" i="1"/>
  <c r="AI954" i="1" s="1"/>
  <c r="AQ955" i="1"/>
  <c r="AI955" i="1" s="1"/>
  <c r="AQ956" i="1"/>
  <c r="AI956" i="1" s="1"/>
  <c r="AQ957" i="1"/>
  <c r="AI957" i="1" s="1"/>
  <c r="AQ958" i="1"/>
  <c r="AI958" i="1" s="1"/>
  <c r="AQ959" i="1"/>
  <c r="AI959" i="1" s="1"/>
  <c r="AQ960" i="1"/>
  <c r="AI960" i="1" s="1"/>
  <c r="AQ961" i="1"/>
  <c r="AI961" i="1" s="1"/>
  <c r="AQ962" i="1"/>
  <c r="AI962" i="1" s="1"/>
  <c r="AQ963" i="1"/>
  <c r="AI963" i="1" s="1"/>
  <c r="AQ964" i="1"/>
  <c r="AI964" i="1" s="1"/>
  <c r="AQ965" i="1"/>
  <c r="AI965" i="1" s="1"/>
  <c r="AQ966" i="1"/>
  <c r="AI966" i="1" s="1"/>
  <c r="AQ967" i="1"/>
  <c r="AI967" i="1" s="1"/>
  <c r="AQ968" i="1"/>
  <c r="AI968" i="1" s="1"/>
  <c r="AQ969" i="1"/>
  <c r="AI969" i="1" s="1"/>
  <c r="AQ970" i="1"/>
  <c r="AI970" i="1" s="1"/>
  <c r="AQ971" i="1"/>
  <c r="AI971" i="1" s="1"/>
  <c r="AQ972" i="1"/>
  <c r="AI972" i="1" s="1"/>
  <c r="AQ973" i="1"/>
  <c r="AI973" i="1" s="1"/>
  <c r="AQ974" i="1"/>
  <c r="AI974" i="1" s="1"/>
  <c r="AQ975" i="1"/>
  <c r="AI975" i="1" s="1"/>
  <c r="AQ977" i="1"/>
  <c r="AI977" i="1" s="1"/>
  <c r="AQ978" i="1"/>
  <c r="AI978" i="1" s="1"/>
  <c r="AQ979" i="1"/>
  <c r="AI979" i="1" s="1"/>
  <c r="AQ980" i="1"/>
  <c r="AI980" i="1" s="1"/>
  <c r="AQ981" i="1"/>
  <c r="AI981" i="1" s="1"/>
  <c r="AQ982" i="1"/>
  <c r="AI982" i="1" s="1"/>
  <c r="AQ983" i="1"/>
  <c r="AI983" i="1" s="1"/>
  <c r="AQ984" i="1"/>
  <c r="AI984" i="1" s="1"/>
  <c r="AQ985" i="1"/>
  <c r="AI985" i="1" s="1"/>
  <c r="AQ986" i="1"/>
  <c r="AI986" i="1" s="1"/>
  <c r="AQ987" i="1"/>
  <c r="AI987" i="1" s="1"/>
  <c r="AQ988" i="1"/>
  <c r="AI988" i="1" s="1"/>
  <c r="AQ989" i="1"/>
  <c r="AI989" i="1" s="1"/>
  <c r="AQ990" i="1"/>
  <c r="AI990" i="1" s="1"/>
  <c r="AQ991" i="1"/>
  <c r="AI991" i="1" s="1"/>
  <c r="AQ992" i="1"/>
  <c r="AI992" i="1" s="1"/>
  <c r="AQ993" i="1"/>
  <c r="AI993" i="1" s="1"/>
  <c r="AQ994" i="1"/>
  <c r="AI994" i="1" s="1"/>
  <c r="AQ995" i="1"/>
  <c r="AI995" i="1" s="1"/>
  <c r="AQ996" i="1"/>
  <c r="AI996" i="1" s="1"/>
  <c r="AQ997" i="1"/>
  <c r="AI997" i="1" s="1"/>
  <c r="AQ998" i="1"/>
  <c r="AI998" i="1" s="1"/>
  <c r="AQ999" i="1"/>
  <c r="AI999" i="1" s="1"/>
  <c r="AQ1000" i="1"/>
  <c r="AI1000" i="1" s="1"/>
  <c r="AQ1001" i="1"/>
  <c r="AI1001" i="1" s="1"/>
  <c r="AQ1002" i="1"/>
  <c r="AI1002" i="1" s="1"/>
  <c r="AQ1003" i="1"/>
  <c r="AI1003" i="1" s="1"/>
  <c r="AQ1004" i="1"/>
  <c r="AI1004" i="1" s="1"/>
  <c r="AQ1005" i="1"/>
  <c r="AI1005" i="1" s="1"/>
  <c r="AQ1006" i="1"/>
  <c r="AI1006" i="1" s="1"/>
  <c r="AQ1007" i="1"/>
  <c r="AI1007" i="1" s="1"/>
  <c r="AQ1008" i="1"/>
  <c r="AI1008" i="1" s="1"/>
  <c r="AQ1009" i="1"/>
  <c r="AI1009" i="1" s="1"/>
  <c r="AQ1010" i="1"/>
  <c r="AI1010" i="1" s="1"/>
  <c r="AQ1011" i="1"/>
  <c r="AI1011" i="1" s="1"/>
  <c r="AQ1012" i="1"/>
  <c r="AI1012" i="1" s="1"/>
  <c r="AQ1013" i="1"/>
  <c r="AI1013" i="1" s="1"/>
  <c r="AQ1014" i="1"/>
  <c r="AI1014" i="1" s="1"/>
  <c r="AQ1015" i="1"/>
  <c r="AI1015" i="1" s="1"/>
  <c r="AQ1016" i="1"/>
  <c r="AI1016" i="1" s="1"/>
  <c r="AQ1017" i="1"/>
  <c r="AI1017" i="1" s="1"/>
  <c r="AQ1018" i="1"/>
  <c r="AI1018" i="1" s="1"/>
  <c r="AQ1019" i="1"/>
  <c r="AI1019" i="1" s="1"/>
  <c r="AQ1020" i="1"/>
  <c r="AI1020" i="1" s="1"/>
  <c r="AQ1021" i="1"/>
  <c r="AI1021" i="1" s="1"/>
  <c r="AQ1022" i="1"/>
  <c r="AI1022" i="1" s="1"/>
  <c r="AQ1023" i="1"/>
  <c r="AI1023" i="1" s="1"/>
  <c r="AQ1024" i="1"/>
  <c r="AI1024" i="1" s="1"/>
  <c r="AQ1025" i="1"/>
  <c r="AI1025" i="1" s="1"/>
  <c r="AQ1026" i="1"/>
  <c r="AI1026" i="1" s="1"/>
  <c r="AQ1027" i="1"/>
  <c r="AI1027" i="1" s="1"/>
  <c r="AQ1028" i="1"/>
  <c r="AI1028" i="1" s="1"/>
  <c r="AQ1029" i="1"/>
  <c r="AI1029" i="1" s="1"/>
  <c r="AQ1030" i="1"/>
  <c r="AI1030" i="1" s="1"/>
  <c r="AQ1031" i="1"/>
  <c r="AI1031" i="1" s="1"/>
  <c r="AQ1032" i="1"/>
  <c r="AI1032" i="1" s="1"/>
  <c r="AQ1033" i="1"/>
  <c r="AI1033" i="1" s="1"/>
  <c r="AQ1034" i="1"/>
  <c r="AI1034" i="1" s="1"/>
  <c r="AQ1035" i="1"/>
  <c r="AI1035" i="1" s="1"/>
  <c r="AQ1036" i="1"/>
  <c r="AI1036" i="1" s="1"/>
  <c r="AQ1037" i="1"/>
  <c r="AI1037" i="1" s="1"/>
  <c r="AQ1038" i="1"/>
  <c r="AI1038" i="1" s="1"/>
  <c r="AQ1039" i="1"/>
  <c r="AI1039" i="1" s="1"/>
  <c r="AQ1040" i="1"/>
  <c r="AI1040" i="1" s="1"/>
  <c r="AQ1041" i="1"/>
  <c r="AI1041" i="1" s="1"/>
  <c r="AQ1042" i="1"/>
  <c r="AI1042" i="1" s="1"/>
  <c r="AQ1043" i="1"/>
  <c r="AI1043" i="1" s="1"/>
  <c r="AQ1044" i="1"/>
  <c r="AI1044" i="1" s="1"/>
  <c r="AQ1045" i="1"/>
  <c r="AI1045" i="1" s="1"/>
  <c r="AQ1046" i="1"/>
  <c r="AI1046" i="1" s="1"/>
  <c r="AQ1047" i="1"/>
  <c r="AI1047" i="1" s="1"/>
  <c r="AQ1048" i="1"/>
  <c r="AI1048" i="1" s="1"/>
  <c r="AQ1049" i="1"/>
  <c r="AI1049" i="1" s="1"/>
  <c r="AQ1050" i="1"/>
  <c r="AI1050" i="1" s="1"/>
  <c r="AQ1051" i="1"/>
  <c r="AI1051" i="1" s="1"/>
  <c r="AQ1052" i="1"/>
  <c r="AI1052" i="1" s="1"/>
  <c r="AQ1053" i="1"/>
  <c r="AI1053" i="1" s="1"/>
  <c r="AQ1054" i="1"/>
  <c r="AI1054" i="1" s="1"/>
  <c r="AQ1055" i="1"/>
  <c r="AI1055" i="1" s="1"/>
  <c r="AQ1056" i="1"/>
  <c r="AI1056" i="1" s="1"/>
  <c r="AQ1057" i="1"/>
  <c r="AI1057" i="1" s="1"/>
  <c r="AQ1058" i="1"/>
  <c r="AI1058" i="1" s="1"/>
  <c r="AQ1059" i="1"/>
  <c r="AI1059" i="1" s="1"/>
  <c r="AQ1060" i="1"/>
  <c r="AI1060" i="1" s="1"/>
  <c r="AQ1061" i="1"/>
  <c r="AI1061" i="1" s="1"/>
  <c r="AQ1062" i="1"/>
  <c r="AI1062" i="1" s="1"/>
  <c r="AQ1063" i="1"/>
  <c r="AI1063" i="1" s="1"/>
  <c r="AQ1064" i="1"/>
  <c r="AI1064" i="1" s="1"/>
  <c r="AQ1065" i="1"/>
  <c r="AI1065" i="1" s="1"/>
  <c r="AQ1066" i="1"/>
  <c r="AI1066" i="1" s="1"/>
  <c r="AQ1067" i="1"/>
  <c r="AI1067" i="1" s="1"/>
  <c r="AQ1068" i="1"/>
  <c r="AI1068" i="1" s="1"/>
  <c r="AQ1069" i="1"/>
  <c r="AI1069" i="1" s="1"/>
  <c r="AQ1070" i="1"/>
  <c r="AI1070" i="1" s="1"/>
  <c r="AQ1071" i="1"/>
  <c r="AI1071" i="1" s="1"/>
  <c r="AQ1072" i="1"/>
  <c r="AI1072" i="1" s="1"/>
  <c r="AQ1073" i="1"/>
  <c r="AI1073" i="1" s="1"/>
  <c r="AQ1074" i="1"/>
  <c r="AI1074" i="1" s="1"/>
  <c r="AQ1075" i="1"/>
  <c r="AI1075" i="1" s="1"/>
  <c r="AQ1076" i="1"/>
  <c r="AI1076" i="1" s="1"/>
  <c r="AQ1077" i="1"/>
  <c r="AI1077" i="1" s="1"/>
  <c r="AQ1078" i="1"/>
  <c r="AI1078" i="1" s="1"/>
  <c r="AQ1079" i="1"/>
  <c r="AI1079" i="1" s="1"/>
  <c r="AQ1080" i="1"/>
  <c r="AI1080" i="1" s="1"/>
  <c r="AQ1081" i="1"/>
  <c r="AI1081" i="1" s="1"/>
  <c r="AQ1082" i="1"/>
  <c r="AI1082" i="1" s="1"/>
  <c r="AQ1083" i="1"/>
  <c r="AI1083" i="1" s="1"/>
  <c r="AQ1084" i="1"/>
  <c r="AI1084" i="1" s="1"/>
  <c r="AQ1085" i="1"/>
  <c r="AI1085" i="1" s="1"/>
  <c r="AQ1086" i="1"/>
  <c r="AI1086" i="1" s="1"/>
  <c r="AQ1087" i="1"/>
  <c r="AI1087" i="1" s="1"/>
  <c r="AQ1088" i="1"/>
  <c r="AI1088" i="1" s="1"/>
  <c r="AQ1089" i="1"/>
  <c r="AI1089" i="1" s="1"/>
  <c r="AQ1090" i="1"/>
  <c r="AI1090" i="1" s="1"/>
  <c r="AQ1091" i="1"/>
  <c r="AI1091" i="1" s="1"/>
  <c r="AQ1092" i="1"/>
  <c r="AI1092" i="1" s="1"/>
  <c r="AQ1093" i="1"/>
  <c r="AI1093" i="1" s="1"/>
  <c r="AQ1094" i="1"/>
  <c r="AI1094" i="1" s="1"/>
  <c r="AQ1095" i="1"/>
  <c r="AI1095" i="1" s="1"/>
  <c r="AQ1096" i="1"/>
  <c r="AI1096" i="1" s="1"/>
  <c r="AQ1097" i="1"/>
  <c r="AI1097" i="1" s="1"/>
  <c r="AQ1098" i="1"/>
  <c r="AI1098" i="1" s="1"/>
  <c r="AQ1099" i="1"/>
  <c r="AI1099" i="1" s="1"/>
  <c r="AQ1100" i="1"/>
  <c r="AI1100" i="1" s="1"/>
  <c r="AQ1101" i="1"/>
  <c r="AI1101" i="1" s="1"/>
  <c r="AQ1102" i="1"/>
  <c r="AI1102" i="1" s="1"/>
  <c r="AQ1103" i="1"/>
  <c r="AI1103" i="1" s="1"/>
  <c r="AQ1104" i="1"/>
  <c r="AI1104" i="1" s="1"/>
  <c r="AQ1105" i="1"/>
  <c r="AI1105" i="1" s="1"/>
  <c r="AQ1106" i="1"/>
  <c r="AI1106" i="1" s="1"/>
  <c r="AQ1107" i="1"/>
  <c r="AI1107" i="1" s="1"/>
  <c r="AQ1108" i="1"/>
  <c r="AI1108" i="1" s="1"/>
  <c r="AQ1109" i="1"/>
  <c r="AI1109" i="1" s="1"/>
  <c r="AQ1110" i="1"/>
  <c r="AI1110" i="1" s="1"/>
  <c r="AQ1111" i="1"/>
  <c r="AI1111" i="1" s="1"/>
  <c r="AQ1112" i="1"/>
  <c r="AI1112" i="1" s="1"/>
  <c r="AQ1113" i="1"/>
  <c r="AI1113" i="1" s="1"/>
  <c r="AQ1114" i="1"/>
  <c r="AI1114" i="1" s="1"/>
  <c r="AQ1115" i="1"/>
  <c r="AI1115" i="1" s="1"/>
  <c r="AQ1116" i="1"/>
  <c r="AI1116" i="1" s="1"/>
  <c r="AQ1117" i="1"/>
  <c r="AI1117" i="1" s="1"/>
  <c r="AQ1118" i="1"/>
  <c r="AI1118" i="1" s="1"/>
  <c r="AQ1119" i="1"/>
  <c r="AI1119" i="1" s="1"/>
  <c r="AQ1120" i="1"/>
  <c r="AI1120" i="1" s="1"/>
  <c r="AQ1121" i="1"/>
  <c r="AI1121" i="1" s="1"/>
  <c r="AQ1122" i="1"/>
  <c r="AI1122" i="1" s="1"/>
  <c r="AQ1123" i="1"/>
  <c r="AI1123" i="1" s="1"/>
  <c r="AQ1124" i="1"/>
  <c r="AI1124" i="1" s="1"/>
  <c r="AQ1125" i="1"/>
  <c r="AI1125" i="1" s="1"/>
  <c r="AQ1126" i="1"/>
  <c r="AI1126" i="1" s="1"/>
  <c r="AQ1127" i="1"/>
  <c r="AI1127" i="1" s="1"/>
  <c r="AQ1128" i="1"/>
  <c r="AI1128" i="1" s="1"/>
  <c r="AQ1129" i="1"/>
  <c r="AI1129" i="1" s="1"/>
  <c r="AQ1130" i="1"/>
  <c r="AI1130" i="1" s="1"/>
  <c r="AQ1131" i="1"/>
  <c r="AI1131" i="1" s="1"/>
  <c r="AQ1132" i="1"/>
  <c r="AI1132" i="1" s="1"/>
  <c r="AQ1133" i="1"/>
  <c r="AI1133" i="1" s="1"/>
  <c r="AQ1134" i="1"/>
  <c r="AI1134" i="1" s="1"/>
  <c r="AQ1135" i="1"/>
  <c r="AI1135" i="1" s="1"/>
  <c r="AQ1136" i="1"/>
  <c r="AI1136" i="1" s="1"/>
  <c r="AQ1137" i="1"/>
  <c r="AI1137" i="1" s="1"/>
  <c r="AQ1138" i="1"/>
  <c r="AI1138" i="1" s="1"/>
  <c r="AQ1139" i="1"/>
  <c r="AI1139" i="1" s="1"/>
  <c r="AQ1140" i="1"/>
  <c r="AI1140" i="1" s="1"/>
  <c r="AQ1141" i="1"/>
  <c r="AI1141" i="1" s="1"/>
  <c r="AQ1142" i="1"/>
  <c r="AI1142" i="1" s="1"/>
  <c r="AQ1143" i="1"/>
  <c r="AI1143" i="1" s="1"/>
  <c r="AQ1144" i="1"/>
  <c r="AI1144" i="1" s="1"/>
  <c r="AQ1145" i="1"/>
  <c r="AI1145" i="1" s="1"/>
  <c r="AQ1146" i="1"/>
  <c r="AI1146" i="1" s="1"/>
  <c r="AQ1147" i="1"/>
  <c r="AI1147" i="1" s="1"/>
  <c r="AQ1148" i="1"/>
  <c r="AI1148" i="1" s="1"/>
  <c r="AQ1149" i="1"/>
  <c r="AI1149" i="1" s="1"/>
  <c r="AQ1150" i="1"/>
  <c r="AI1150" i="1" s="1"/>
  <c r="AQ1151" i="1"/>
  <c r="AI1151" i="1" s="1"/>
  <c r="AQ1152" i="1"/>
  <c r="AI1152" i="1" s="1"/>
  <c r="AQ1153" i="1"/>
  <c r="AI1153" i="1" s="1"/>
  <c r="AQ1154" i="1"/>
  <c r="AI1154" i="1" s="1"/>
  <c r="AQ1155" i="1"/>
  <c r="AI1155" i="1" s="1"/>
  <c r="AQ1157" i="1"/>
  <c r="AI1157" i="1" s="1"/>
  <c r="AQ1158" i="1"/>
  <c r="AI1158" i="1" s="1"/>
  <c r="AQ1159" i="1"/>
  <c r="AI1159" i="1" s="1"/>
  <c r="AQ1160" i="1"/>
  <c r="AI1160" i="1" s="1"/>
  <c r="AQ1161" i="1"/>
  <c r="AI1161" i="1" s="1"/>
  <c r="AQ1162" i="1"/>
  <c r="AI1162" i="1" s="1"/>
  <c r="AQ1163" i="1"/>
  <c r="AI1163" i="1" s="1"/>
  <c r="AQ1164" i="1"/>
  <c r="AI1164" i="1" s="1"/>
  <c r="AQ1165" i="1"/>
  <c r="AI1165" i="1" s="1"/>
  <c r="AQ1156" i="1"/>
  <c r="AI1156" i="1" s="1"/>
  <c r="AQ1166" i="1"/>
  <c r="AI1166" i="1" s="1"/>
  <c r="AQ1167" i="1"/>
  <c r="AI1167" i="1" s="1"/>
  <c r="AQ1168" i="1"/>
  <c r="AI1168" i="1" s="1"/>
  <c r="AQ1169" i="1"/>
  <c r="AI1169" i="1" s="1"/>
  <c r="AQ1170" i="1"/>
  <c r="AI1170" i="1" s="1"/>
  <c r="AQ1171" i="1"/>
  <c r="AI1171" i="1" s="1"/>
  <c r="AQ1172" i="1"/>
  <c r="AI1172" i="1" s="1"/>
  <c r="AQ1173" i="1"/>
  <c r="AI1173" i="1" s="1"/>
  <c r="AQ1174" i="1"/>
  <c r="AI1174" i="1" s="1"/>
  <c r="AQ1175" i="1"/>
  <c r="AI1175" i="1" s="1"/>
  <c r="AQ1176" i="1"/>
  <c r="AI1176" i="1" s="1"/>
  <c r="AQ1177" i="1"/>
  <c r="AI1177" i="1" s="1"/>
  <c r="AQ1178" i="1"/>
  <c r="AI1178" i="1" s="1"/>
  <c r="AQ1179" i="1"/>
  <c r="AI1179" i="1" s="1"/>
  <c r="AQ1180" i="1"/>
  <c r="AI1180" i="1" s="1"/>
  <c r="AQ1181" i="1"/>
  <c r="AI1181" i="1" s="1"/>
  <c r="AQ1182" i="1"/>
  <c r="AI1182" i="1" s="1"/>
  <c r="AQ1183" i="1"/>
  <c r="AI1183" i="1" s="1"/>
  <c r="AQ1184" i="1"/>
  <c r="AI1184" i="1" s="1"/>
  <c r="AQ1185" i="1"/>
  <c r="AI1185" i="1" s="1"/>
  <c r="AQ1186" i="1"/>
  <c r="AI1186" i="1" s="1"/>
  <c r="AQ1187" i="1"/>
  <c r="AI1187" i="1" s="1"/>
  <c r="AQ1188" i="1"/>
  <c r="AI1188" i="1" s="1"/>
  <c r="AQ1189" i="1"/>
  <c r="AI1189" i="1" s="1"/>
  <c r="AQ1190" i="1"/>
  <c r="AI1190" i="1" s="1"/>
  <c r="AQ1191" i="1"/>
  <c r="AI1191" i="1" s="1"/>
  <c r="AQ1192" i="1"/>
  <c r="AI1192" i="1" s="1"/>
  <c r="AQ1193" i="1"/>
  <c r="AI1193" i="1" s="1"/>
  <c r="AQ1194" i="1"/>
  <c r="AI1194" i="1" s="1"/>
  <c r="AQ1195" i="1"/>
  <c r="AI1195" i="1" s="1"/>
  <c r="AQ1196" i="1"/>
  <c r="AI1196" i="1" s="1"/>
  <c r="AQ1197" i="1"/>
  <c r="AI1197" i="1" s="1"/>
  <c r="AQ1198" i="1"/>
  <c r="AI1198" i="1" s="1"/>
  <c r="AQ1199" i="1"/>
  <c r="AI1199" i="1" s="1"/>
  <c r="AQ1200" i="1"/>
  <c r="AI1200" i="1" s="1"/>
  <c r="AQ1201" i="1"/>
  <c r="AI1201" i="1" s="1"/>
  <c r="AQ1202" i="1"/>
  <c r="AI1202" i="1" s="1"/>
  <c r="AQ1203" i="1"/>
  <c r="AI1203" i="1" s="1"/>
  <c r="AQ1204" i="1"/>
  <c r="AI1204" i="1" s="1"/>
  <c r="AQ1205" i="1"/>
  <c r="AI1205" i="1" s="1"/>
  <c r="AQ1206" i="1"/>
  <c r="AI1206" i="1" s="1"/>
  <c r="AQ1207" i="1"/>
  <c r="AI1207" i="1" s="1"/>
  <c r="AQ1208" i="1"/>
  <c r="AI1208" i="1" s="1"/>
  <c r="AQ1209" i="1"/>
  <c r="AI1209" i="1" s="1"/>
  <c r="AQ1210" i="1"/>
  <c r="AI1210" i="1" s="1"/>
  <c r="AQ1211" i="1"/>
  <c r="AI1211" i="1" s="1"/>
  <c r="AQ1212" i="1"/>
  <c r="AI1212" i="1" s="1"/>
  <c r="AQ1213" i="1"/>
  <c r="AI1213" i="1" s="1"/>
  <c r="AQ1214" i="1"/>
  <c r="AI1214" i="1" s="1"/>
  <c r="AQ1215" i="1"/>
  <c r="AI1215" i="1" s="1"/>
  <c r="AQ1216" i="1"/>
  <c r="AI1216" i="1" s="1"/>
  <c r="AQ1217" i="1"/>
  <c r="AI1217" i="1" s="1"/>
  <c r="AQ1218" i="1"/>
  <c r="AI1218" i="1" s="1"/>
  <c r="AQ1219" i="1"/>
  <c r="AI1219" i="1" s="1"/>
  <c r="AQ1220" i="1"/>
  <c r="AI1220" i="1" s="1"/>
  <c r="AQ1221" i="1"/>
  <c r="AI1221" i="1" s="1"/>
  <c r="AQ1222" i="1"/>
  <c r="AI1222" i="1" s="1"/>
  <c r="AQ1223" i="1"/>
  <c r="AI1223" i="1" s="1"/>
  <c r="AQ1224" i="1"/>
  <c r="AI1224" i="1" s="1"/>
  <c r="AQ1225" i="1"/>
  <c r="AI1225" i="1" s="1"/>
  <c r="AQ1226" i="1"/>
  <c r="AI1226" i="1" s="1"/>
  <c r="AQ1227" i="1"/>
  <c r="AI1227" i="1" s="1"/>
  <c r="AQ1228" i="1"/>
  <c r="AI1228" i="1" s="1"/>
  <c r="AQ1229" i="1"/>
  <c r="AI1229" i="1" s="1"/>
  <c r="AQ1230" i="1"/>
  <c r="AI1230" i="1" s="1"/>
  <c r="AQ1231" i="1"/>
  <c r="AI1231" i="1" s="1"/>
  <c r="AQ1232" i="1"/>
  <c r="AI1232" i="1" s="1"/>
  <c r="AQ1233" i="1"/>
  <c r="AI1233" i="1" s="1"/>
  <c r="AQ1234" i="1"/>
  <c r="AI1234" i="1" s="1"/>
  <c r="AQ1235" i="1"/>
  <c r="AI1235" i="1" s="1"/>
  <c r="AQ1236" i="1"/>
  <c r="AI1236" i="1" s="1"/>
  <c r="AQ1237" i="1"/>
  <c r="AI1237" i="1" s="1"/>
  <c r="AQ1238" i="1"/>
  <c r="AI1238" i="1" s="1"/>
  <c r="AQ1239" i="1"/>
  <c r="AI1239" i="1" s="1"/>
  <c r="AQ1240" i="1"/>
  <c r="AI1240" i="1" s="1"/>
  <c r="AQ1241" i="1"/>
  <c r="AI1241" i="1" s="1"/>
  <c r="AQ1242" i="1"/>
  <c r="AI1242" i="1" s="1"/>
  <c r="AQ1243" i="1"/>
  <c r="AI1243" i="1" s="1"/>
  <c r="AQ1244" i="1"/>
  <c r="AI1244" i="1" s="1"/>
  <c r="AQ1245" i="1"/>
  <c r="AI1245" i="1" s="1"/>
  <c r="AQ1246" i="1"/>
  <c r="AI1246" i="1" s="1"/>
  <c r="AQ1247" i="1"/>
  <c r="AI1247" i="1" s="1"/>
  <c r="AQ1248" i="1"/>
  <c r="AI1248" i="1" s="1"/>
  <c r="AQ1249" i="1"/>
  <c r="AI1249" i="1" s="1"/>
  <c r="AQ1250" i="1"/>
  <c r="AI1250" i="1" s="1"/>
  <c r="AQ1251" i="1"/>
  <c r="AI1251" i="1" s="1"/>
  <c r="AQ1252" i="1"/>
  <c r="AI1252" i="1" s="1"/>
  <c r="AQ1253" i="1"/>
  <c r="AI1253" i="1" s="1"/>
  <c r="AQ1254" i="1"/>
  <c r="AI1254" i="1" s="1"/>
  <c r="AQ1255" i="1"/>
  <c r="AI1255" i="1" s="1"/>
  <c r="AQ1256" i="1"/>
  <c r="AI1256" i="1" s="1"/>
  <c r="AQ1257" i="1"/>
  <c r="AI1257" i="1" s="1"/>
  <c r="AQ1258" i="1"/>
  <c r="AI1258" i="1" s="1"/>
  <c r="AQ1259" i="1"/>
  <c r="AI1259" i="1" s="1"/>
  <c r="AQ1260" i="1"/>
  <c r="AI1260" i="1" s="1"/>
  <c r="AQ1261" i="1"/>
  <c r="AI1261" i="1" s="1"/>
  <c r="AQ1262" i="1"/>
  <c r="AI1262" i="1" s="1"/>
  <c r="AQ1263" i="1"/>
  <c r="AI1263" i="1" s="1"/>
  <c r="AQ1264" i="1"/>
  <c r="AI1264" i="1" s="1"/>
  <c r="AQ1265" i="1"/>
  <c r="AI1265" i="1" s="1"/>
  <c r="AQ1266" i="1"/>
  <c r="AI1266" i="1" s="1"/>
  <c r="AQ1267" i="1"/>
  <c r="AI1267" i="1" s="1"/>
  <c r="AQ1268" i="1"/>
  <c r="AI1268" i="1" s="1"/>
  <c r="AQ1269" i="1"/>
  <c r="AI1269" i="1" s="1"/>
  <c r="AQ1270" i="1"/>
  <c r="AI1270" i="1" s="1"/>
  <c r="AQ1271" i="1"/>
  <c r="AI1271" i="1" s="1"/>
  <c r="AQ1272" i="1"/>
  <c r="AI1272" i="1" s="1"/>
  <c r="AQ1273" i="1"/>
  <c r="AI1273" i="1" s="1"/>
  <c r="AQ1274" i="1"/>
  <c r="AI1274" i="1" s="1"/>
  <c r="AQ1275" i="1"/>
  <c r="AI1275" i="1" s="1"/>
  <c r="AQ1276" i="1"/>
  <c r="AI1276" i="1" s="1"/>
  <c r="AQ1277" i="1"/>
  <c r="AI1277" i="1" s="1"/>
  <c r="AQ1278" i="1"/>
  <c r="AI1278" i="1" s="1"/>
  <c r="AQ1279" i="1"/>
  <c r="AI1279" i="1" s="1"/>
  <c r="AQ1280" i="1"/>
  <c r="AI1280" i="1" s="1"/>
  <c r="AQ1281" i="1"/>
  <c r="AI1281" i="1" s="1"/>
  <c r="AQ1282" i="1"/>
  <c r="AI1282" i="1" s="1"/>
  <c r="AQ1283" i="1"/>
  <c r="AI1283" i="1" s="1"/>
  <c r="AQ1284" i="1"/>
  <c r="AI1284" i="1" s="1"/>
  <c r="AQ1285" i="1"/>
  <c r="AI1285" i="1" s="1"/>
  <c r="AQ1286" i="1"/>
  <c r="AI1286" i="1" s="1"/>
  <c r="AQ1287" i="1"/>
  <c r="AI1287" i="1" s="1"/>
  <c r="AQ1288" i="1"/>
  <c r="AI1288" i="1" s="1"/>
  <c r="AQ1289" i="1"/>
  <c r="AI1289" i="1" s="1"/>
  <c r="AQ1290" i="1"/>
  <c r="AI1290" i="1" s="1"/>
  <c r="AQ1291" i="1"/>
  <c r="AI1291" i="1" s="1"/>
  <c r="AQ1292" i="1"/>
  <c r="AI1292" i="1" s="1"/>
  <c r="AQ1293" i="1"/>
  <c r="AI1293" i="1" s="1"/>
  <c r="AQ1294" i="1"/>
  <c r="AI1294" i="1" s="1"/>
  <c r="AQ1295" i="1"/>
  <c r="AI1295" i="1" s="1"/>
  <c r="AQ1296" i="1"/>
  <c r="AI1296" i="1" s="1"/>
  <c r="AQ1297" i="1"/>
  <c r="AI1297" i="1" s="1"/>
  <c r="AQ1298" i="1"/>
  <c r="AI1298" i="1" s="1"/>
  <c r="AQ1299" i="1"/>
  <c r="AI1299" i="1" s="1"/>
  <c r="AQ1300" i="1"/>
  <c r="AI1300" i="1" s="1"/>
  <c r="AQ1301" i="1"/>
  <c r="AI1301" i="1" s="1"/>
  <c r="AQ1302" i="1"/>
  <c r="AI1302" i="1" s="1"/>
  <c r="AQ1303" i="1"/>
  <c r="AI1303" i="1" s="1"/>
  <c r="AQ1304" i="1"/>
  <c r="AI1304" i="1" s="1"/>
  <c r="AQ1305" i="1"/>
  <c r="AI1305" i="1" s="1"/>
  <c r="AQ1306" i="1"/>
  <c r="AI1306" i="1" s="1"/>
  <c r="AQ1307" i="1"/>
  <c r="AI1307" i="1" s="1"/>
  <c r="AQ1308" i="1"/>
  <c r="AI1308" i="1" s="1"/>
  <c r="AQ1309" i="1"/>
  <c r="AI1309" i="1" s="1"/>
  <c r="AQ1310" i="1"/>
  <c r="AI1310" i="1" s="1"/>
  <c r="AQ1311" i="1"/>
  <c r="AI1311" i="1" s="1"/>
  <c r="AQ1312" i="1"/>
  <c r="AI1312" i="1" s="1"/>
  <c r="AQ1313" i="1"/>
  <c r="AI1313" i="1" s="1"/>
  <c r="AQ1314" i="1"/>
  <c r="AI1314" i="1" s="1"/>
  <c r="AQ1315" i="1"/>
  <c r="AI1315" i="1" s="1"/>
  <c r="AQ1316" i="1"/>
  <c r="AI1316" i="1" s="1"/>
  <c r="AQ1317" i="1"/>
  <c r="AI1317" i="1" s="1"/>
  <c r="AQ1318" i="1"/>
  <c r="AI1318" i="1" s="1"/>
  <c r="AQ1319" i="1"/>
  <c r="AI1319" i="1" s="1"/>
  <c r="AQ1320" i="1"/>
  <c r="AI1320" i="1" s="1"/>
  <c r="AQ1321" i="1"/>
  <c r="AI1321" i="1" s="1"/>
  <c r="AQ1322" i="1"/>
  <c r="AI1322" i="1" s="1"/>
  <c r="AQ1323" i="1"/>
  <c r="AI1323" i="1" s="1"/>
  <c r="AQ1324" i="1"/>
  <c r="AI1324" i="1" s="1"/>
  <c r="AQ1325" i="1"/>
  <c r="AI1325" i="1" s="1"/>
  <c r="AQ1326" i="1"/>
  <c r="AI1326" i="1" s="1"/>
  <c r="AQ1327" i="1"/>
  <c r="AI1327" i="1" s="1"/>
  <c r="AQ1328" i="1"/>
  <c r="AI1328" i="1" s="1"/>
  <c r="AQ1329" i="1"/>
  <c r="AI1329" i="1" s="1"/>
  <c r="AQ1330" i="1"/>
  <c r="AI1330" i="1" s="1"/>
  <c r="AQ1331" i="1"/>
  <c r="AI1331" i="1" s="1"/>
  <c r="AQ1332" i="1"/>
  <c r="AI1332" i="1" s="1"/>
  <c r="AQ1333" i="1"/>
  <c r="AI1333" i="1" s="1"/>
  <c r="AQ1334" i="1"/>
  <c r="AI1334" i="1" s="1"/>
  <c r="AQ1335" i="1"/>
  <c r="AI1335" i="1" s="1"/>
  <c r="AQ1336" i="1"/>
  <c r="AI1336" i="1" s="1"/>
  <c r="AQ1337" i="1"/>
  <c r="AI1337" i="1" s="1"/>
  <c r="AQ1338" i="1"/>
  <c r="AI1338" i="1" s="1"/>
  <c r="AQ1339" i="1"/>
  <c r="AI1339" i="1" s="1"/>
  <c r="AQ1340" i="1"/>
  <c r="AI1340" i="1" s="1"/>
  <c r="AQ1341" i="1"/>
  <c r="AI1341" i="1" s="1"/>
  <c r="AQ1342" i="1"/>
  <c r="AI1342" i="1" s="1"/>
  <c r="AQ1343" i="1"/>
  <c r="AI1343" i="1" s="1"/>
  <c r="AQ1344" i="1"/>
  <c r="AI1344" i="1" s="1"/>
  <c r="AQ1345" i="1"/>
  <c r="AI1345" i="1" s="1"/>
  <c r="AQ1346" i="1"/>
  <c r="AI1346" i="1" s="1"/>
  <c r="AQ1347" i="1"/>
  <c r="AI1347" i="1" s="1"/>
  <c r="AQ1348" i="1"/>
  <c r="AI1348" i="1" s="1"/>
  <c r="AQ1349" i="1"/>
  <c r="AI1349" i="1" s="1"/>
  <c r="AQ1350" i="1"/>
  <c r="AI1350" i="1" s="1"/>
  <c r="AQ1351" i="1"/>
  <c r="AI1351" i="1" s="1"/>
  <c r="AQ1352" i="1"/>
  <c r="AI1352" i="1" s="1"/>
  <c r="AQ1353" i="1"/>
  <c r="AI1353" i="1" s="1"/>
  <c r="AQ1354" i="1"/>
  <c r="AI1354" i="1" s="1"/>
  <c r="AQ1355" i="1"/>
  <c r="AI1355" i="1" s="1"/>
  <c r="AQ1356" i="1"/>
  <c r="AI1356" i="1" s="1"/>
  <c r="AQ1357" i="1"/>
  <c r="AI1357" i="1" s="1"/>
  <c r="AQ1358" i="1"/>
  <c r="AI1358" i="1" s="1"/>
  <c r="AQ1359" i="1"/>
  <c r="AI1359" i="1" s="1"/>
  <c r="AQ1360" i="1"/>
  <c r="AI1360" i="1" s="1"/>
  <c r="AQ1361" i="1"/>
  <c r="AI1361" i="1" s="1"/>
  <c r="AQ1362" i="1"/>
  <c r="AI1362" i="1" s="1"/>
  <c r="AQ1363" i="1"/>
  <c r="AI1363" i="1" s="1"/>
  <c r="AQ1364" i="1"/>
  <c r="AI1364" i="1" s="1"/>
  <c r="AQ1365" i="1"/>
  <c r="AI1365" i="1" s="1"/>
  <c r="AQ1366" i="1"/>
  <c r="AI1366" i="1" s="1"/>
  <c r="AQ1367" i="1"/>
  <c r="AI1367" i="1" s="1"/>
  <c r="AQ1368" i="1"/>
  <c r="AI1368" i="1" s="1"/>
  <c r="AQ1369" i="1"/>
  <c r="AI1369" i="1" s="1"/>
  <c r="AQ1370" i="1"/>
  <c r="AI1370" i="1" s="1"/>
  <c r="AQ1371" i="1"/>
  <c r="AI1371" i="1" s="1"/>
  <c r="AQ1372" i="1"/>
  <c r="AI1372" i="1" s="1"/>
  <c r="AQ1373" i="1"/>
  <c r="AI1373" i="1" s="1"/>
  <c r="AQ1374" i="1"/>
  <c r="AI1374" i="1" s="1"/>
  <c r="AQ1375" i="1"/>
  <c r="AI1375" i="1" s="1"/>
  <c r="AQ1376" i="1"/>
  <c r="AI1376" i="1" s="1"/>
  <c r="AQ1377" i="1"/>
  <c r="AI1377" i="1" s="1"/>
  <c r="AQ1378" i="1"/>
  <c r="AI1378" i="1" s="1"/>
  <c r="AQ1379" i="1"/>
  <c r="AI1379" i="1" s="1"/>
  <c r="AQ1380" i="1"/>
  <c r="AI1380" i="1" s="1"/>
  <c r="AQ1381" i="1"/>
  <c r="AI1381" i="1" s="1"/>
  <c r="AQ1382" i="1"/>
  <c r="AI1382" i="1" s="1"/>
  <c r="AQ1383" i="1"/>
  <c r="AI1383" i="1" s="1"/>
  <c r="AQ1384" i="1"/>
  <c r="AI1384" i="1" s="1"/>
  <c r="AQ1385" i="1"/>
  <c r="AI1385" i="1" s="1"/>
  <c r="AQ1386" i="1"/>
  <c r="AI1386" i="1" s="1"/>
  <c r="AQ1387" i="1"/>
  <c r="AI1387" i="1" s="1"/>
  <c r="AQ1388" i="1"/>
  <c r="AI1388" i="1" s="1"/>
  <c r="AQ1389" i="1"/>
  <c r="AI1389" i="1" s="1"/>
  <c r="AQ1390" i="1"/>
  <c r="AI1390" i="1" s="1"/>
  <c r="AQ1391" i="1"/>
  <c r="AI1391" i="1" s="1"/>
  <c r="AQ1392" i="1"/>
  <c r="AI1392" i="1" s="1"/>
  <c r="AQ1393" i="1"/>
  <c r="AI1393" i="1" s="1"/>
  <c r="AQ1394" i="1"/>
  <c r="AI1394" i="1" s="1"/>
  <c r="AQ1395" i="1"/>
  <c r="AI1395" i="1" s="1"/>
  <c r="AQ1396" i="1"/>
  <c r="AI1396" i="1" s="1"/>
  <c r="AQ1397" i="1"/>
  <c r="AI1397" i="1" s="1"/>
  <c r="AQ1398" i="1"/>
  <c r="AI1398" i="1" s="1"/>
  <c r="AQ1399" i="1"/>
  <c r="AI1399" i="1" s="1"/>
  <c r="AQ1400" i="1"/>
  <c r="AI1400" i="1" s="1"/>
  <c r="AQ1401" i="1"/>
  <c r="AI1401" i="1" s="1"/>
  <c r="AQ1402" i="1"/>
  <c r="AI1402" i="1" s="1"/>
  <c r="AQ1403" i="1"/>
  <c r="AI1403" i="1" s="1"/>
  <c r="AQ1404" i="1"/>
  <c r="AI1404" i="1" s="1"/>
  <c r="AQ1405" i="1"/>
  <c r="AI1405" i="1" s="1"/>
  <c r="AQ1406" i="1"/>
  <c r="AI1406" i="1" s="1"/>
  <c r="AQ1407" i="1"/>
  <c r="AI1407" i="1" s="1"/>
  <c r="AQ1408" i="1"/>
  <c r="AI1408" i="1" s="1"/>
  <c r="AQ1409" i="1"/>
  <c r="AI1409" i="1" s="1"/>
  <c r="AQ1410" i="1"/>
  <c r="AI1410" i="1" s="1"/>
  <c r="AQ1411" i="1"/>
  <c r="AI1411" i="1" s="1"/>
  <c r="AQ1412" i="1"/>
  <c r="AI1412" i="1" s="1"/>
  <c r="AQ1413" i="1"/>
  <c r="AI1413" i="1" s="1"/>
  <c r="AQ1414" i="1"/>
  <c r="AI1414" i="1" s="1"/>
  <c r="AQ1415" i="1"/>
  <c r="AI1415" i="1" s="1"/>
  <c r="AQ1416" i="1"/>
  <c r="AI1416" i="1" s="1"/>
  <c r="AQ1417" i="1"/>
  <c r="AI1417" i="1" s="1"/>
  <c r="AQ1418" i="1"/>
  <c r="AI1418" i="1" s="1"/>
  <c r="AQ1419" i="1"/>
  <c r="AI1419" i="1" s="1"/>
  <c r="AQ1420" i="1"/>
  <c r="AI1420" i="1" s="1"/>
  <c r="AQ1421" i="1"/>
  <c r="AI1421" i="1" s="1"/>
  <c r="AQ1422" i="1"/>
  <c r="AI1422" i="1" s="1"/>
  <c r="AQ1423" i="1"/>
  <c r="AI1423" i="1" s="1"/>
  <c r="AQ1424" i="1"/>
  <c r="AI1424" i="1" s="1"/>
  <c r="AQ1425" i="1"/>
  <c r="AI1425" i="1" s="1"/>
  <c r="AQ1426" i="1"/>
  <c r="AI1426" i="1" s="1"/>
  <c r="AQ1427" i="1"/>
  <c r="AI1427" i="1" s="1"/>
  <c r="AQ1428" i="1"/>
  <c r="AI1428" i="1" s="1"/>
  <c r="AQ1429" i="1"/>
  <c r="AI1429" i="1" s="1"/>
  <c r="AQ1430" i="1"/>
  <c r="AI1430" i="1" s="1"/>
  <c r="AQ1431" i="1"/>
  <c r="AI1431" i="1" s="1"/>
  <c r="AQ1432" i="1"/>
  <c r="AI1432" i="1" s="1"/>
  <c r="AQ1433" i="1"/>
  <c r="AI1433" i="1" s="1"/>
  <c r="AQ1434" i="1"/>
  <c r="AI1434" i="1" s="1"/>
  <c r="AQ1435" i="1"/>
  <c r="AI1435" i="1" s="1"/>
  <c r="AQ1436" i="1"/>
  <c r="AI1436" i="1" s="1"/>
  <c r="AQ1437" i="1"/>
  <c r="AI1437" i="1" s="1"/>
  <c r="AQ1438" i="1"/>
  <c r="AI1438" i="1" s="1"/>
  <c r="AQ1439" i="1"/>
  <c r="AI1439" i="1" s="1"/>
  <c r="AQ1440" i="1"/>
  <c r="AI1440" i="1" s="1"/>
  <c r="AQ1441" i="1"/>
  <c r="AI1441" i="1" s="1"/>
  <c r="AQ1442" i="1"/>
  <c r="AI1442" i="1" s="1"/>
  <c r="AQ1443" i="1"/>
  <c r="AI1443" i="1" s="1"/>
  <c r="AQ1444" i="1"/>
  <c r="AI1444" i="1" s="1"/>
  <c r="AQ1445" i="1"/>
  <c r="AI1445" i="1" s="1"/>
  <c r="AQ1446" i="1"/>
  <c r="AI1446" i="1" s="1"/>
  <c r="AQ1447" i="1"/>
  <c r="AI1447" i="1" s="1"/>
  <c r="AQ1448" i="1"/>
  <c r="AI1448" i="1" s="1"/>
  <c r="AQ1449" i="1"/>
  <c r="AI1449" i="1" s="1"/>
  <c r="AQ1450" i="1"/>
  <c r="AI1450" i="1" s="1"/>
  <c r="AQ1451" i="1"/>
  <c r="AI1451" i="1" s="1"/>
  <c r="AQ1452" i="1"/>
  <c r="AI1452" i="1" s="1"/>
  <c r="AQ1453" i="1"/>
  <c r="AI1453" i="1" s="1"/>
  <c r="AQ1454" i="1"/>
  <c r="AI1454" i="1" s="1"/>
  <c r="AQ1455" i="1"/>
  <c r="AI1455" i="1" s="1"/>
  <c r="AQ1456" i="1"/>
  <c r="AI1456" i="1" s="1"/>
  <c r="AQ1457" i="1"/>
  <c r="AI1457" i="1" s="1"/>
  <c r="AQ1458" i="1"/>
  <c r="AI1458" i="1" s="1"/>
  <c r="AQ1459" i="1"/>
  <c r="AI1459" i="1" s="1"/>
  <c r="AQ1460" i="1"/>
  <c r="AI1460" i="1" s="1"/>
  <c r="AQ1461" i="1"/>
  <c r="AI1461" i="1" s="1"/>
  <c r="AQ1462" i="1"/>
  <c r="AI1462" i="1" s="1"/>
  <c r="AQ1463" i="1"/>
  <c r="AI1463" i="1" s="1"/>
  <c r="AQ1464" i="1"/>
  <c r="AI1464" i="1" s="1"/>
  <c r="AQ1465" i="1"/>
  <c r="AI1465" i="1" s="1"/>
  <c r="AQ1466" i="1"/>
  <c r="AI1466" i="1" s="1"/>
  <c r="AQ1467" i="1"/>
  <c r="AI1467" i="1" s="1"/>
  <c r="AQ1468" i="1"/>
  <c r="AI1468" i="1" s="1"/>
  <c r="AQ1469" i="1"/>
  <c r="AI1469" i="1" s="1"/>
  <c r="AQ1470" i="1"/>
  <c r="AI1470" i="1" s="1"/>
  <c r="AQ1471" i="1"/>
  <c r="AI1471" i="1" s="1"/>
  <c r="AQ1472" i="1"/>
  <c r="AI1472" i="1" s="1"/>
  <c r="AQ1473" i="1"/>
  <c r="AI1473" i="1" s="1"/>
  <c r="AQ1474" i="1"/>
  <c r="AI1474" i="1" s="1"/>
  <c r="AQ1475" i="1"/>
  <c r="AI1475" i="1" s="1"/>
  <c r="AQ1476" i="1"/>
  <c r="AI1476" i="1" s="1"/>
  <c r="AQ1477" i="1"/>
  <c r="AI1477" i="1" s="1"/>
  <c r="AQ1478" i="1"/>
  <c r="AI1478" i="1" s="1"/>
  <c r="AQ1479" i="1"/>
  <c r="AI1479" i="1" s="1"/>
  <c r="AQ1480" i="1"/>
  <c r="AI1480" i="1" s="1"/>
  <c r="AQ1481" i="1"/>
  <c r="AI1481" i="1" s="1"/>
  <c r="AQ1482" i="1"/>
  <c r="AI1482" i="1" s="1"/>
  <c r="AQ1483" i="1"/>
  <c r="AI1483" i="1" s="1"/>
  <c r="AQ1484" i="1"/>
  <c r="AI1484" i="1" s="1"/>
  <c r="AQ1485" i="1"/>
  <c r="AI1485" i="1" s="1"/>
  <c r="AQ1486" i="1"/>
  <c r="AI1486" i="1" s="1"/>
  <c r="AQ1487" i="1"/>
  <c r="AI1487" i="1" s="1"/>
  <c r="AQ1488" i="1"/>
  <c r="AI1488" i="1" s="1"/>
  <c r="AQ1489" i="1"/>
  <c r="AI1489" i="1" s="1"/>
  <c r="AQ1490" i="1"/>
  <c r="AI1490" i="1" s="1"/>
  <c r="AQ1491" i="1"/>
  <c r="AI1491" i="1" s="1"/>
  <c r="AQ1492" i="1"/>
  <c r="AI1492" i="1" s="1"/>
  <c r="AQ1493" i="1"/>
  <c r="AI1493" i="1" s="1"/>
  <c r="AQ1494" i="1"/>
  <c r="AI1494" i="1" s="1"/>
  <c r="AQ1495" i="1"/>
  <c r="AI1495" i="1" s="1"/>
  <c r="AQ1496" i="1"/>
  <c r="AI1496" i="1" s="1"/>
  <c r="AQ1497" i="1"/>
  <c r="AI1497" i="1" s="1"/>
  <c r="AQ1498" i="1"/>
  <c r="AI1498" i="1" s="1"/>
  <c r="AQ1499" i="1"/>
  <c r="AI1499" i="1" s="1"/>
  <c r="AQ1500" i="1"/>
  <c r="AI1500" i="1" s="1"/>
  <c r="AQ1501" i="1"/>
  <c r="AI1501" i="1" s="1"/>
  <c r="AQ1502" i="1"/>
  <c r="AI1502" i="1" s="1"/>
  <c r="AQ1503" i="1"/>
  <c r="AI1503" i="1" s="1"/>
  <c r="AQ1504" i="1"/>
  <c r="AI1504" i="1" s="1"/>
  <c r="AQ1505" i="1"/>
  <c r="AI1505" i="1" s="1"/>
  <c r="AQ1506" i="1"/>
  <c r="AI1506" i="1" s="1"/>
  <c r="AQ1507" i="1"/>
  <c r="AI1507" i="1" s="1"/>
  <c r="AQ1508" i="1"/>
  <c r="AI1508" i="1" s="1"/>
  <c r="AQ1509" i="1"/>
  <c r="AI1509" i="1" s="1"/>
  <c r="AQ1510" i="1"/>
  <c r="AI1510" i="1" s="1"/>
  <c r="AQ1511" i="1"/>
  <c r="AI1511" i="1" s="1"/>
  <c r="AQ1512" i="1"/>
  <c r="AI1512" i="1" s="1"/>
  <c r="AQ1513" i="1"/>
  <c r="AI1513" i="1" s="1"/>
  <c r="AQ1514" i="1"/>
  <c r="AI1514" i="1" s="1"/>
  <c r="AQ1515" i="1"/>
  <c r="AI1515" i="1" s="1"/>
  <c r="AQ1516" i="1"/>
  <c r="AI1516" i="1" s="1"/>
  <c r="AQ1517" i="1"/>
  <c r="AI1517" i="1" s="1"/>
  <c r="AQ1518" i="1"/>
  <c r="AI1518" i="1" s="1"/>
  <c r="AQ1519" i="1"/>
  <c r="AI1519" i="1" s="1"/>
  <c r="AQ1520" i="1"/>
  <c r="AI1520" i="1" s="1"/>
  <c r="AQ1521" i="1"/>
  <c r="AI1521" i="1" s="1"/>
  <c r="AQ1522" i="1"/>
  <c r="AI1522" i="1" s="1"/>
  <c r="AQ1523" i="1"/>
  <c r="AI1523" i="1" s="1"/>
  <c r="AQ1524" i="1"/>
  <c r="AI1524" i="1" s="1"/>
  <c r="AQ1525" i="1"/>
  <c r="AI1525" i="1" s="1"/>
  <c r="AQ1526" i="1"/>
  <c r="AI1526" i="1" s="1"/>
  <c r="AQ1527" i="1"/>
  <c r="AI1527" i="1" s="1"/>
  <c r="AQ1528" i="1"/>
  <c r="AI1528" i="1" s="1"/>
  <c r="AQ1529" i="1"/>
  <c r="AI1529" i="1" s="1"/>
  <c r="AQ1530" i="1"/>
  <c r="AI1530" i="1" s="1"/>
  <c r="AQ1531" i="1"/>
  <c r="AI1531" i="1" s="1"/>
  <c r="AQ1532" i="1"/>
  <c r="AI1532" i="1" s="1"/>
  <c r="AQ1533" i="1"/>
  <c r="AI1533" i="1" s="1"/>
  <c r="AQ1534" i="1"/>
  <c r="AI1534" i="1" s="1"/>
  <c r="AQ1535" i="1"/>
  <c r="AI1535" i="1" s="1"/>
  <c r="AQ1536" i="1"/>
  <c r="AI1536" i="1" s="1"/>
  <c r="AQ1537" i="1"/>
  <c r="AI1537" i="1" s="1"/>
  <c r="AQ1538" i="1"/>
  <c r="AI1538" i="1" s="1"/>
  <c r="AQ1539" i="1"/>
  <c r="AI1539" i="1" s="1"/>
  <c r="AQ1540" i="1"/>
  <c r="AI1540" i="1" s="1"/>
  <c r="AQ1541" i="1"/>
  <c r="AI1541" i="1" s="1"/>
  <c r="AQ1542" i="1"/>
  <c r="AI1542" i="1" s="1"/>
  <c r="AQ1543" i="1"/>
  <c r="AI1543" i="1" s="1"/>
  <c r="AQ1544" i="1"/>
  <c r="AI1544" i="1" s="1"/>
  <c r="AQ1545" i="1"/>
  <c r="AI1545" i="1" s="1"/>
  <c r="AQ1546" i="1"/>
  <c r="AI1546" i="1" s="1"/>
  <c r="AQ1547" i="1"/>
  <c r="AI1547" i="1" s="1"/>
  <c r="AQ1548" i="1"/>
  <c r="AI1548" i="1" s="1"/>
  <c r="AQ1549" i="1"/>
  <c r="AI1549" i="1" s="1"/>
  <c r="AQ1550" i="1"/>
  <c r="AI1550" i="1" s="1"/>
  <c r="AQ1551" i="1"/>
  <c r="AI1551" i="1" s="1"/>
  <c r="AQ1552" i="1"/>
  <c r="AI1552" i="1" s="1"/>
  <c r="AQ1553" i="1"/>
  <c r="AI1553" i="1" s="1"/>
  <c r="AQ1554" i="1"/>
  <c r="AI1554" i="1" s="1"/>
  <c r="AQ1555" i="1"/>
  <c r="AI1555" i="1" s="1"/>
  <c r="AQ1556" i="1"/>
  <c r="AI1556" i="1" s="1"/>
  <c r="AQ1557" i="1"/>
  <c r="AI1557" i="1" s="1"/>
  <c r="AQ1558" i="1"/>
  <c r="AI1558" i="1" s="1"/>
  <c r="AQ1559" i="1"/>
  <c r="AI1559" i="1" s="1"/>
  <c r="AQ1560" i="1"/>
  <c r="AI1560" i="1" s="1"/>
  <c r="AQ1561" i="1"/>
  <c r="AI1561" i="1" s="1"/>
  <c r="AQ1562" i="1"/>
  <c r="AI1562" i="1" s="1"/>
  <c r="AQ1563" i="1"/>
  <c r="AI1563" i="1" s="1"/>
  <c r="AQ1564" i="1"/>
  <c r="AI1564" i="1" s="1"/>
  <c r="AQ1565" i="1"/>
  <c r="AI1565" i="1" s="1"/>
  <c r="AQ1566" i="1"/>
  <c r="AI1566" i="1" s="1"/>
  <c r="AQ1567" i="1"/>
  <c r="AI1567" i="1" s="1"/>
  <c r="AQ1568" i="1"/>
  <c r="AI1568" i="1" s="1"/>
  <c r="AQ1569" i="1"/>
  <c r="AI1569" i="1" s="1"/>
  <c r="AQ1570" i="1"/>
  <c r="AI1570" i="1" s="1"/>
  <c r="AQ1571" i="1"/>
  <c r="AI1571" i="1" s="1"/>
  <c r="AQ1572" i="1"/>
  <c r="AI1572" i="1" s="1"/>
  <c r="AQ1573" i="1"/>
  <c r="AI1573" i="1" s="1"/>
  <c r="AQ1574" i="1"/>
  <c r="AI1574" i="1" s="1"/>
  <c r="AQ1575" i="1"/>
  <c r="AI1575" i="1" s="1"/>
  <c r="AQ1576" i="1"/>
  <c r="AI1576" i="1" s="1"/>
  <c r="AQ1577" i="1"/>
  <c r="AI1577" i="1" s="1"/>
  <c r="AQ1578" i="1"/>
  <c r="AI1578" i="1" s="1"/>
  <c r="AQ1579" i="1"/>
  <c r="AI1579" i="1" s="1"/>
  <c r="AQ1580" i="1"/>
  <c r="AI1580" i="1" s="1"/>
  <c r="AQ1581" i="1"/>
  <c r="AI1581" i="1" s="1"/>
  <c r="AQ1582" i="1"/>
  <c r="AI1582" i="1" s="1"/>
  <c r="AQ1583" i="1"/>
  <c r="AI1583" i="1" s="1"/>
  <c r="AQ1584" i="1"/>
  <c r="AI1584" i="1" s="1"/>
  <c r="AQ1585" i="1"/>
  <c r="AI1585" i="1" s="1"/>
  <c r="AQ1586" i="1"/>
  <c r="AI1586" i="1" s="1"/>
  <c r="AQ1587" i="1"/>
  <c r="AI1587" i="1" s="1"/>
  <c r="AQ1588" i="1"/>
  <c r="AI1588" i="1" s="1"/>
  <c r="AQ1589" i="1"/>
  <c r="AI1589" i="1" s="1"/>
  <c r="AQ1590" i="1"/>
  <c r="AI1590" i="1" s="1"/>
  <c r="AQ1591" i="1"/>
  <c r="AI1591" i="1" s="1"/>
  <c r="AQ1592" i="1"/>
  <c r="AI1592" i="1" s="1"/>
  <c r="AQ1593" i="1"/>
  <c r="AI1593" i="1" s="1"/>
  <c r="AQ1594" i="1"/>
  <c r="AI1594" i="1" s="1"/>
  <c r="AQ1595" i="1"/>
  <c r="AI1595" i="1" s="1"/>
  <c r="AQ1596" i="1"/>
  <c r="AI1596" i="1" s="1"/>
  <c r="AQ1597" i="1"/>
  <c r="AI1597" i="1" s="1"/>
  <c r="AQ1598" i="1"/>
  <c r="AI1598" i="1" s="1"/>
  <c r="AQ1599" i="1"/>
  <c r="AI1599" i="1" s="1"/>
  <c r="AQ1600" i="1"/>
  <c r="AI1600" i="1" s="1"/>
  <c r="AQ1601" i="1"/>
  <c r="AI1601" i="1" s="1"/>
  <c r="AQ1602" i="1"/>
  <c r="AI1602" i="1" s="1"/>
  <c r="AQ1603" i="1"/>
  <c r="AI1603" i="1" s="1"/>
  <c r="AQ1604" i="1"/>
  <c r="AI1604" i="1" s="1"/>
  <c r="AQ1605" i="1"/>
  <c r="AI1605" i="1" s="1"/>
  <c r="AQ1606" i="1"/>
  <c r="AI1606" i="1" s="1"/>
  <c r="AQ1607" i="1"/>
  <c r="AI1607" i="1" s="1"/>
  <c r="AQ1608" i="1"/>
  <c r="AI1608" i="1" s="1"/>
  <c r="AQ1609" i="1"/>
  <c r="AI1609" i="1" s="1"/>
  <c r="AQ1610" i="1"/>
  <c r="AI1610" i="1" s="1"/>
  <c r="AQ1611" i="1"/>
  <c r="AI1611" i="1" s="1"/>
  <c r="AQ1612" i="1"/>
  <c r="AI1612" i="1" s="1"/>
  <c r="AQ1613" i="1"/>
  <c r="AI1613" i="1" s="1"/>
  <c r="AQ1614" i="1"/>
  <c r="AI1614" i="1" s="1"/>
  <c r="AQ1615" i="1"/>
  <c r="AI1615" i="1" s="1"/>
  <c r="AQ1616" i="1"/>
  <c r="AI1616" i="1" s="1"/>
  <c r="AQ1617" i="1"/>
  <c r="AI1617" i="1" s="1"/>
  <c r="AQ1618" i="1"/>
  <c r="AI1618" i="1" s="1"/>
  <c r="AQ1619" i="1"/>
  <c r="AI1619" i="1" s="1"/>
  <c r="AQ1620" i="1"/>
  <c r="AI1620" i="1" s="1"/>
  <c r="AQ1621" i="1"/>
  <c r="AI1621" i="1" s="1"/>
  <c r="AQ1622" i="1"/>
  <c r="AI1622" i="1" s="1"/>
  <c r="AQ1623" i="1"/>
  <c r="AI1623" i="1" s="1"/>
  <c r="AQ1624" i="1"/>
  <c r="AI1624" i="1" s="1"/>
  <c r="AQ1625" i="1"/>
  <c r="AI1625" i="1" s="1"/>
  <c r="AQ1626" i="1"/>
  <c r="AI1626" i="1" s="1"/>
  <c r="AQ1627" i="1"/>
  <c r="AI1627" i="1" s="1"/>
  <c r="AQ1628" i="1"/>
  <c r="AI1628" i="1" s="1"/>
  <c r="AQ1629" i="1"/>
  <c r="AI1629" i="1" s="1"/>
  <c r="AQ1630" i="1"/>
  <c r="AI1630" i="1" s="1"/>
  <c r="AQ1631" i="1"/>
  <c r="AI1631" i="1" s="1"/>
  <c r="AQ1632" i="1"/>
  <c r="AI1632" i="1" s="1"/>
  <c r="AQ1633" i="1"/>
  <c r="AI1633" i="1" s="1"/>
  <c r="AQ1634" i="1"/>
  <c r="AI1634" i="1" s="1"/>
  <c r="AQ1635" i="1"/>
  <c r="AI1635" i="1" s="1"/>
  <c r="AQ1636" i="1"/>
  <c r="AI1636" i="1" s="1"/>
  <c r="AQ1637" i="1"/>
  <c r="AI1637" i="1" s="1"/>
  <c r="AQ1638" i="1"/>
  <c r="AI1638" i="1" s="1"/>
  <c r="AQ1639" i="1"/>
  <c r="AI1639" i="1" s="1"/>
  <c r="AQ1640" i="1"/>
  <c r="AI1640" i="1" s="1"/>
  <c r="AQ1641" i="1"/>
  <c r="AI1641" i="1" s="1"/>
  <c r="AQ1642" i="1"/>
  <c r="AI1642" i="1" s="1"/>
  <c r="AQ1643" i="1"/>
  <c r="AI1643" i="1" s="1"/>
  <c r="AQ1644" i="1"/>
  <c r="AI1644" i="1" s="1"/>
  <c r="AQ1645" i="1"/>
  <c r="AI1645" i="1" s="1"/>
  <c r="AQ1646" i="1"/>
  <c r="AI1646" i="1" s="1"/>
  <c r="AQ1647" i="1"/>
  <c r="AI1647" i="1" s="1"/>
  <c r="AQ1648" i="1"/>
  <c r="AI1648" i="1" s="1"/>
  <c r="AQ1649" i="1"/>
  <c r="AI1649" i="1" s="1"/>
  <c r="AQ1650" i="1"/>
  <c r="AI1650" i="1" s="1"/>
  <c r="AQ1651" i="1"/>
  <c r="AI1651" i="1" s="1"/>
  <c r="AQ1652" i="1"/>
  <c r="AI1652" i="1" s="1"/>
  <c r="AQ1653" i="1"/>
  <c r="AI1653" i="1" s="1"/>
  <c r="AQ1654" i="1"/>
  <c r="AI1654" i="1" s="1"/>
  <c r="AQ1655" i="1"/>
  <c r="AI1655" i="1" s="1"/>
  <c r="AQ1656" i="1"/>
  <c r="AI1656" i="1" s="1"/>
  <c r="AQ1657" i="1"/>
  <c r="AI1657" i="1" s="1"/>
  <c r="AQ1658" i="1"/>
  <c r="AI1658" i="1" s="1"/>
  <c r="AQ1659" i="1"/>
  <c r="AI1659" i="1" s="1"/>
  <c r="AQ1660" i="1"/>
  <c r="AI1660" i="1" s="1"/>
  <c r="AQ1661" i="1"/>
  <c r="AI1661" i="1" s="1"/>
  <c r="AQ1662" i="1"/>
  <c r="AI1662" i="1" s="1"/>
  <c r="AQ1663" i="1"/>
  <c r="AI1663" i="1" s="1"/>
  <c r="AQ1664" i="1"/>
  <c r="AI1664" i="1" s="1"/>
  <c r="AQ1665" i="1"/>
  <c r="AI1665" i="1" s="1"/>
  <c r="AQ1666" i="1"/>
  <c r="AI1666" i="1" s="1"/>
  <c r="AQ1667" i="1"/>
  <c r="AI1667" i="1" s="1"/>
  <c r="AQ1668" i="1"/>
  <c r="AI1668" i="1" s="1"/>
  <c r="AQ1669" i="1"/>
  <c r="AI1669" i="1" s="1"/>
  <c r="AQ1670" i="1"/>
  <c r="AI1670" i="1" s="1"/>
  <c r="AQ1671" i="1"/>
  <c r="AI1671" i="1" s="1"/>
  <c r="AQ1672" i="1"/>
  <c r="AI1672" i="1" s="1"/>
  <c r="AQ1673" i="1"/>
  <c r="AI1673" i="1" s="1"/>
  <c r="AQ1674" i="1"/>
  <c r="AI1674" i="1" s="1"/>
  <c r="AQ1675" i="1"/>
  <c r="AI1675" i="1" s="1"/>
  <c r="AQ1676" i="1"/>
  <c r="AI1676" i="1" s="1"/>
  <c r="AQ1677" i="1"/>
  <c r="AI1677" i="1" s="1"/>
  <c r="AQ1678" i="1"/>
  <c r="AI1678" i="1" s="1"/>
  <c r="AQ1679" i="1"/>
  <c r="AI1679" i="1" s="1"/>
  <c r="AQ1680" i="1"/>
  <c r="AI1680" i="1" s="1"/>
  <c r="AQ1681" i="1"/>
  <c r="AI1681" i="1" s="1"/>
  <c r="AQ1682" i="1"/>
  <c r="AI1682" i="1" s="1"/>
  <c r="AQ1683" i="1"/>
  <c r="AI1683" i="1" s="1"/>
  <c r="AQ1684" i="1"/>
  <c r="AI1684" i="1" s="1"/>
  <c r="AQ1685" i="1"/>
  <c r="AI1685" i="1" s="1"/>
  <c r="AQ1686" i="1"/>
  <c r="AI1686" i="1" s="1"/>
  <c r="AQ1687" i="1"/>
  <c r="AI1687" i="1" s="1"/>
  <c r="AQ1688" i="1"/>
  <c r="AI1688" i="1" s="1"/>
  <c r="AQ1689" i="1"/>
  <c r="AI1689" i="1" s="1"/>
  <c r="AQ1690" i="1"/>
  <c r="AI1690" i="1" s="1"/>
  <c r="AQ1691" i="1"/>
  <c r="AI1691" i="1" s="1"/>
  <c r="AQ2" i="1"/>
  <c r="AI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AI66" i="1" l="1"/>
  <c r="J66" i="1"/>
  <c r="K66" i="1"/>
  <c r="K2" i="1"/>
  <c r="F2" i="1"/>
  <c r="K861" i="1"/>
  <c r="F861" i="1"/>
  <c r="AG85" i="1"/>
  <c r="AI85" i="1"/>
  <c r="K1686" i="1"/>
  <c r="G1686" i="1"/>
  <c r="K1678" i="1"/>
  <c r="G1678" i="1"/>
  <c r="K1670" i="1"/>
  <c r="G1670" i="1"/>
  <c r="K1662" i="1"/>
  <c r="G1662" i="1"/>
  <c r="K1654" i="1"/>
  <c r="G1654" i="1"/>
  <c r="K1646" i="1"/>
  <c r="G1646" i="1"/>
  <c r="K1638" i="1"/>
  <c r="G1638" i="1"/>
  <c r="K1630" i="1"/>
  <c r="G1630" i="1"/>
  <c r="K1622" i="1"/>
  <c r="G1622" i="1"/>
  <c r="K1614" i="1"/>
  <c r="G1614" i="1"/>
  <c r="K1606" i="1"/>
  <c r="G1606" i="1"/>
  <c r="K1598" i="1"/>
  <c r="G1598" i="1"/>
  <c r="K1590" i="1"/>
  <c r="G1590" i="1"/>
  <c r="K1582" i="1"/>
  <c r="G1582" i="1"/>
  <c r="K1574" i="1"/>
  <c r="G1574" i="1"/>
  <c r="K1566" i="1"/>
  <c r="G1566" i="1"/>
  <c r="K1558" i="1"/>
  <c r="G1558" i="1"/>
  <c r="K1550" i="1"/>
  <c r="G1550" i="1"/>
  <c r="K1542" i="1"/>
  <c r="G1542" i="1"/>
  <c r="K1534" i="1"/>
  <c r="G1534" i="1"/>
  <c r="K1526" i="1"/>
  <c r="G1526" i="1"/>
  <c r="K1518" i="1"/>
  <c r="G1518" i="1"/>
  <c r="K1510" i="1"/>
  <c r="G1510" i="1"/>
  <c r="K1502" i="1"/>
  <c r="G1502" i="1"/>
  <c r="K1494" i="1"/>
  <c r="G1494" i="1"/>
  <c r="K1486" i="1"/>
  <c r="G1486" i="1"/>
  <c r="K1478" i="1"/>
  <c r="G1478" i="1"/>
  <c r="K1470" i="1"/>
  <c r="G1470" i="1"/>
  <c r="K1462" i="1"/>
  <c r="G1462" i="1"/>
  <c r="K1454" i="1"/>
  <c r="G1454" i="1"/>
  <c r="K1446" i="1"/>
  <c r="G1446" i="1"/>
  <c r="K1438" i="1"/>
  <c r="G1438" i="1"/>
  <c r="K1430" i="1"/>
  <c r="G1430" i="1"/>
  <c r="K1422" i="1"/>
  <c r="G1422" i="1"/>
  <c r="K1414" i="1"/>
  <c r="G1414" i="1"/>
  <c r="K1406" i="1"/>
  <c r="G1406" i="1"/>
  <c r="K1398" i="1"/>
  <c r="G1398" i="1"/>
  <c r="K1390" i="1"/>
  <c r="G1390" i="1"/>
  <c r="K1382" i="1"/>
  <c r="G1382" i="1"/>
  <c r="K1374" i="1"/>
  <c r="G1374" i="1"/>
  <c r="K1366" i="1"/>
  <c r="G1366" i="1"/>
  <c r="K1358" i="1"/>
  <c r="G1358" i="1"/>
  <c r="K1350" i="1"/>
  <c r="G1350" i="1"/>
  <c r="K1342" i="1"/>
  <c r="G1342" i="1"/>
  <c r="K1334" i="1"/>
  <c r="G1334" i="1"/>
  <c r="K1326" i="1"/>
  <c r="G1326" i="1"/>
  <c r="K1318" i="1"/>
  <c r="G1318" i="1"/>
  <c r="K1310" i="1"/>
  <c r="G1310" i="1"/>
  <c r="K1302" i="1"/>
  <c r="G1302" i="1"/>
  <c r="K1294" i="1"/>
  <c r="G1294" i="1"/>
  <c r="K1286" i="1"/>
  <c r="G1286" i="1"/>
  <c r="K1278" i="1"/>
  <c r="G1278" i="1"/>
  <c r="K1270" i="1"/>
  <c r="G1270" i="1"/>
  <c r="K1262" i="1"/>
  <c r="G1262" i="1"/>
  <c r="K1254" i="1"/>
  <c r="G1254" i="1"/>
  <c r="K1246" i="1"/>
  <c r="G1246" i="1"/>
  <c r="K1238" i="1"/>
  <c r="G1238" i="1"/>
  <c r="K1230" i="1"/>
  <c r="G1230" i="1"/>
  <c r="K1222" i="1"/>
  <c r="G1222" i="1"/>
  <c r="K1214" i="1"/>
  <c r="G1214" i="1"/>
  <c r="K1206" i="1"/>
  <c r="G1206" i="1"/>
  <c r="K1198" i="1"/>
  <c r="G1198" i="1"/>
  <c r="K1190" i="1"/>
  <c r="G1190" i="1"/>
  <c r="K1182" i="1"/>
  <c r="G1182" i="1"/>
  <c r="K1174" i="1"/>
  <c r="G1174" i="1"/>
  <c r="K1166" i="1"/>
  <c r="G1166" i="1"/>
  <c r="K1159" i="1"/>
  <c r="G1159" i="1"/>
  <c r="K1150" i="1"/>
  <c r="G1150" i="1"/>
  <c r="K1142" i="1"/>
  <c r="G1142" i="1"/>
  <c r="K1134" i="1"/>
  <c r="G1134" i="1"/>
  <c r="K1126" i="1"/>
  <c r="G1126" i="1"/>
  <c r="K1118" i="1"/>
  <c r="G1118" i="1"/>
  <c r="K1110" i="1"/>
  <c r="G1110" i="1"/>
  <c r="K1102" i="1"/>
  <c r="G1102" i="1"/>
  <c r="K1094" i="1"/>
  <c r="G1094" i="1"/>
  <c r="K1086" i="1"/>
  <c r="G1086" i="1"/>
  <c r="K1078" i="1"/>
  <c r="G1078" i="1"/>
  <c r="K1070" i="1"/>
  <c r="G1070" i="1"/>
  <c r="K1062" i="1"/>
  <c r="G1062" i="1"/>
  <c r="K1054" i="1"/>
  <c r="G1054" i="1"/>
  <c r="K1046" i="1"/>
  <c r="G1046" i="1"/>
  <c r="K1038" i="1"/>
  <c r="G1038" i="1"/>
  <c r="K1030" i="1"/>
  <c r="G1030" i="1"/>
  <c r="K1022" i="1"/>
  <c r="G1022" i="1"/>
  <c r="K1014" i="1"/>
  <c r="G1014" i="1"/>
  <c r="K1006" i="1"/>
  <c r="G1006" i="1"/>
  <c r="K998" i="1"/>
  <c r="G998" i="1"/>
  <c r="K990" i="1"/>
  <c r="G990" i="1"/>
  <c r="K982" i="1"/>
  <c r="G982" i="1"/>
  <c r="K973" i="1"/>
  <c r="G973" i="1"/>
  <c r="K965" i="1"/>
  <c r="G965" i="1"/>
  <c r="K957" i="1"/>
  <c r="G957" i="1"/>
  <c r="K949" i="1"/>
  <c r="G949" i="1"/>
  <c r="K941" i="1"/>
  <c r="G941" i="1"/>
  <c r="K933" i="1"/>
  <c r="G933" i="1"/>
  <c r="K925" i="1"/>
  <c r="G925" i="1"/>
  <c r="K916" i="1"/>
  <c r="G916" i="1"/>
  <c r="K908" i="1"/>
  <c r="G908" i="1"/>
  <c r="K900" i="1"/>
  <c r="G900" i="1"/>
  <c r="K892" i="1"/>
  <c r="G892" i="1"/>
  <c r="K884" i="1"/>
  <c r="G884" i="1"/>
  <c r="K876" i="1"/>
  <c r="G876" i="1"/>
  <c r="K868" i="1"/>
  <c r="G868" i="1"/>
  <c r="K860" i="1"/>
  <c r="G860" i="1"/>
  <c r="K852" i="1"/>
  <c r="G852" i="1"/>
  <c r="K844" i="1"/>
  <c r="G844" i="1"/>
  <c r="K836" i="1"/>
  <c r="G836" i="1"/>
  <c r="K828" i="1"/>
  <c r="G828" i="1"/>
  <c r="K820" i="1"/>
  <c r="G820" i="1"/>
  <c r="K811" i="1"/>
  <c r="G811" i="1"/>
  <c r="K803" i="1"/>
  <c r="G803" i="1"/>
  <c r="K795" i="1"/>
  <c r="G795" i="1"/>
  <c r="K787" i="1"/>
  <c r="G787" i="1"/>
  <c r="K778" i="1"/>
  <c r="G778" i="1"/>
  <c r="K770" i="1"/>
  <c r="G770" i="1"/>
  <c r="K762" i="1"/>
  <c r="G762" i="1"/>
  <c r="K754" i="1"/>
  <c r="G754" i="1"/>
  <c r="K746" i="1"/>
  <c r="G746" i="1"/>
  <c r="K738" i="1"/>
  <c r="G738" i="1"/>
  <c r="K730" i="1"/>
  <c r="G730" i="1"/>
  <c r="K722" i="1"/>
  <c r="G722" i="1"/>
  <c r="K714" i="1"/>
  <c r="G714" i="1"/>
  <c r="K705" i="1"/>
  <c r="G705" i="1"/>
  <c r="K696" i="1"/>
  <c r="G696" i="1"/>
  <c r="K688" i="1"/>
  <c r="G688" i="1"/>
  <c r="K680" i="1"/>
  <c r="G680" i="1"/>
  <c r="K672" i="1"/>
  <c r="G672" i="1"/>
  <c r="K664" i="1"/>
  <c r="G664" i="1"/>
  <c r="K656" i="1"/>
  <c r="G656" i="1"/>
  <c r="K648" i="1"/>
  <c r="G648" i="1"/>
  <c r="K640" i="1"/>
  <c r="G640" i="1"/>
  <c r="K632" i="1"/>
  <c r="G632" i="1"/>
  <c r="K624" i="1"/>
  <c r="G624" i="1"/>
  <c r="K616" i="1"/>
  <c r="G616" i="1"/>
  <c r="K608" i="1"/>
  <c r="G608" i="1"/>
  <c r="K599" i="1"/>
  <c r="G599" i="1"/>
  <c r="K591" i="1"/>
  <c r="G591" i="1"/>
  <c r="K582" i="1"/>
  <c r="G582" i="1"/>
  <c r="K574" i="1"/>
  <c r="G574" i="1"/>
  <c r="K566" i="1"/>
  <c r="G566" i="1"/>
  <c r="K558" i="1"/>
  <c r="G558" i="1"/>
  <c r="K550" i="1"/>
  <c r="G550" i="1"/>
  <c r="K542" i="1"/>
  <c r="G542" i="1"/>
  <c r="K534" i="1"/>
  <c r="G534" i="1"/>
  <c r="K526" i="1"/>
  <c r="G526" i="1"/>
  <c r="K517" i="1"/>
  <c r="G517" i="1"/>
  <c r="K508" i="1"/>
  <c r="G508" i="1"/>
  <c r="K500" i="1"/>
  <c r="G500" i="1"/>
  <c r="K491" i="1"/>
  <c r="G491" i="1"/>
  <c r="K483" i="1"/>
  <c r="G483" i="1"/>
  <c r="K474" i="1"/>
  <c r="G474" i="1"/>
  <c r="K466" i="1"/>
  <c r="G466" i="1"/>
  <c r="K458" i="1"/>
  <c r="G458" i="1"/>
  <c r="K449" i="1"/>
  <c r="G449" i="1"/>
  <c r="K440" i="1"/>
  <c r="G440" i="1"/>
  <c r="K432" i="1"/>
  <c r="G432" i="1"/>
  <c r="K424" i="1"/>
  <c r="G424" i="1"/>
  <c r="K415" i="1"/>
  <c r="G415" i="1"/>
  <c r="K407" i="1"/>
  <c r="G407" i="1"/>
  <c r="K399" i="1"/>
  <c r="G399" i="1"/>
  <c r="K391" i="1"/>
  <c r="G391" i="1"/>
  <c r="K383" i="1"/>
  <c r="G383" i="1"/>
  <c r="K375" i="1"/>
  <c r="G375" i="1"/>
  <c r="K366" i="1"/>
  <c r="G366" i="1"/>
  <c r="K358" i="1"/>
  <c r="G358" i="1"/>
  <c r="K350" i="1"/>
  <c r="G350" i="1"/>
  <c r="K342" i="1"/>
  <c r="G342" i="1"/>
  <c r="K333" i="1"/>
  <c r="G333" i="1"/>
  <c r="K325" i="1"/>
  <c r="G325" i="1"/>
  <c r="K317" i="1"/>
  <c r="G317" i="1"/>
  <c r="K308" i="1"/>
  <c r="G308" i="1"/>
  <c r="K300" i="1"/>
  <c r="G300" i="1"/>
  <c r="K292" i="1"/>
  <c r="G292" i="1"/>
  <c r="K284" i="1"/>
  <c r="G284" i="1"/>
  <c r="K276" i="1"/>
  <c r="G276" i="1"/>
  <c r="K268" i="1"/>
  <c r="G268" i="1"/>
  <c r="K260" i="1"/>
  <c r="G260" i="1"/>
  <c r="K252" i="1"/>
  <c r="G252" i="1"/>
  <c r="K244" i="1"/>
  <c r="G244" i="1"/>
  <c r="K236" i="1"/>
  <c r="G236" i="1"/>
  <c r="K227" i="1"/>
  <c r="G227" i="1"/>
  <c r="K219" i="1"/>
  <c r="G219" i="1"/>
  <c r="K210" i="1"/>
  <c r="G210" i="1"/>
  <c r="K202" i="1"/>
  <c r="G202" i="1"/>
  <c r="K194" i="1"/>
  <c r="G194" i="1"/>
  <c r="K186" i="1"/>
  <c r="G186" i="1"/>
  <c r="K177" i="1"/>
  <c r="G177" i="1"/>
  <c r="K168" i="1"/>
  <c r="G168" i="1"/>
  <c r="K160" i="1"/>
  <c r="G160" i="1"/>
  <c r="K151" i="1"/>
  <c r="G151" i="1"/>
  <c r="K142" i="1"/>
  <c r="G142" i="1"/>
  <c r="K134" i="1"/>
  <c r="G134" i="1"/>
  <c r="K126" i="1"/>
  <c r="G126" i="1"/>
  <c r="K118" i="1"/>
  <c r="G118" i="1"/>
  <c r="K109" i="1"/>
  <c r="G109" i="1"/>
  <c r="K100" i="1"/>
  <c r="G100" i="1"/>
  <c r="K91" i="1"/>
  <c r="G91" i="1"/>
  <c r="K82" i="1"/>
  <c r="G82" i="1"/>
  <c r="K74" i="1"/>
  <c r="G74" i="1"/>
  <c r="G66" i="1"/>
  <c r="K57" i="1"/>
  <c r="G57" i="1"/>
  <c r="K47" i="1"/>
  <c r="G47" i="1"/>
  <c r="K38" i="1"/>
  <c r="G38" i="1"/>
  <c r="K30" i="1"/>
  <c r="G30" i="1"/>
  <c r="K22" i="1"/>
  <c r="G22" i="1"/>
  <c r="K12" i="1"/>
  <c r="G12" i="1"/>
  <c r="K3" i="1"/>
  <c r="G3" i="1"/>
  <c r="K1653" i="1"/>
  <c r="G1653" i="1"/>
  <c r="K1509" i="1"/>
  <c r="G1509" i="1"/>
  <c r="K1668" i="1"/>
  <c r="G1668" i="1"/>
  <c r="K1644" i="1"/>
  <c r="G1644" i="1"/>
  <c r="K1636" i="1"/>
  <c r="G1636" i="1"/>
  <c r="K1628" i="1"/>
  <c r="G1628" i="1"/>
  <c r="K1620" i="1"/>
  <c r="G1620" i="1"/>
  <c r="K1612" i="1"/>
  <c r="G1612" i="1"/>
  <c r="K1604" i="1"/>
  <c r="G1604" i="1"/>
  <c r="K1596" i="1"/>
  <c r="G1596" i="1"/>
  <c r="K1588" i="1"/>
  <c r="G1588" i="1"/>
  <c r="K1580" i="1"/>
  <c r="G1580" i="1"/>
  <c r="K1572" i="1"/>
  <c r="G1572" i="1"/>
  <c r="K1564" i="1"/>
  <c r="G1564" i="1"/>
  <c r="K1540" i="1"/>
  <c r="G1540" i="1"/>
  <c r="K1532" i="1"/>
  <c r="G1532" i="1"/>
  <c r="K1524" i="1"/>
  <c r="G1524" i="1"/>
  <c r="K1516" i="1"/>
  <c r="G1516" i="1"/>
  <c r="K1508" i="1"/>
  <c r="G1508" i="1"/>
  <c r="G1500" i="1"/>
  <c r="K1500" i="1"/>
  <c r="K1492" i="1"/>
  <c r="G1492" i="1"/>
  <c r="K1484" i="1"/>
  <c r="G1484" i="1"/>
  <c r="K1476" i="1"/>
  <c r="G1476" i="1"/>
  <c r="K1468" i="1"/>
  <c r="G1468" i="1"/>
  <c r="K1460" i="1"/>
  <c r="G1460" i="1"/>
  <c r="K1452" i="1"/>
  <c r="G1452" i="1"/>
  <c r="K1444" i="1"/>
  <c r="G1444" i="1"/>
  <c r="K1436" i="1"/>
  <c r="G1436" i="1"/>
  <c r="K1428" i="1"/>
  <c r="G1428" i="1"/>
  <c r="G1420" i="1"/>
  <c r="K1420" i="1"/>
  <c r="K1412" i="1"/>
  <c r="G1412" i="1"/>
  <c r="K1404" i="1"/>
  <c r="G1404" i="1"/>
  <c r="K1396" i="1"/>
  <c r="G1396" i="1"/>
  <c r="K1388" i="1"/>
  <c r="G1388" i="1"/>
  <c r="K1380" i="1"/>
  <c r="G1380" i="1"/>
  <c r="G1372" i="1"/>
  <c r="K1372" i="1"/>
  <c r="K1364" i="1"/>
  <c r="G1364" i="1"/>
  <c r="K1356" i="1"/>
  <c r="G1356" i="1"/>
  <c r="K1348" i="1"/>
  <c r="G1348" i="1"/>
  <c r="K1340" i="1"/>
  <c r="G1340" i="1"/>
  <c r="K1332" i="1"/>
  <c r="G1332" i="1"/>
  <c r="K1324" i="1"/>
  <c r="G1324" i="1"/>
  <c r="K1316" i="1"/>
  <c r="G1316" i="1"/>
  <c r="K1308" i="1"/>
  <c r="G1308" i="1"/>
  <c r="K1300" i="1"/>
  <c r="G1300" i="1"/>
  <c r="K1292" i="1"/>
  <c r="G1292" i="1"/>
  <c r="K1284" i="1"/>
  <c r="G1284" i="1"/>
  <c r="K1276" i="1"/>
  <c r="G1276" i="1"/>
  <c r="K1268" i="1"/>
  <c r="G1268" i="1"/>
  <c r="K1260" i="1"/>
  <c r="G1260" i="1"/>
  <c r="K1252" i="1"/>
  <c r="G1252" i="1"/>
  <c r="K1244" i="1"/>
  <c r="G1244" i="1"/>
  <c r="K1236" i="1"/>
  <c r="G1236" i="1"/>
  <c r="K1228" i="1"/>
  <c r="G1228" i="1"/>
  <c r="K1220" i="1"/>
  <c r="G1220" i="1"/>
  <c r="K1212" i="1"/>
  <c r="G1212" i="1"/>
  <c r="K1204" i="1"/>
  <c r="G1204" i="1"/>
  <c r="K1196" i="1"/>
  <c r="G1196" i="1"/>
  <c r="K1188" i="1"/>
  <c r="G1188" i="1"/>
  <c r="K1180" i="1"/>
  <c r="G1180" i="1"/>
  <c r="K1172" i="1"/>
  <c r="G1172" i="1"/>
  <c r="K1165" i="1"/>
  <c r="G1165" i="1"/>
  <c r="K1157" i="1"/>
  <c r="G1157" i="1"/>
  <c r="K1148" i="1"/>
  <c r="G1148" i="1"/>
  <c r="K1140" i="1"/>
  <c r="G1140" i="1"/>
  <c r="K1132" i="1"/>
  <c r="G1132" i="1"/>
  <c r="K1124" i="1"/>
  <c r="G1124" i="1"/>
  <c r="K1116" i="1"/>
  <c r="G1116" i="1"/>
  <c r="K1108" i="1"/>
  <c r="G1108" i="1"/>
  <c r="K1100" i="1"/>
  <c r="G1100" i="1"/>
  <c r="K1092" i="1"/>
  <c r="G1092" i="1"/>
  <c r="K1084" i="1"/>
  <c r="G1084" i="1"/>
  <c r="K1076" i="1"/>
  <c r="G1076" i="1"/>
  <c r="K1068" i="1"/>
  <c r="G1068" i="1"/>
  <c r="K1060" i="1"/>
  <c r="G1060" i="1"/>
  <c r="K1052" i="1"/>
  <c r="G1052" i="1"/>
  <c r="K1044" i="1"/>
  <c r="G1044" i="1"/>
  <c r="K1036" i="1"/>
  <c r="G1036" i="1"/>
  <c r="K1028" i="1"/>
  <c r="G1028" i="1"/>
  <c r="K1020" i="1"/>
  <c r="G1020" i="1"/>
  <c r="K1012" i="1"/>
  <c r="G1012" i="1"/>
  <c r="K1004" i="1"/>
  <c r="G1004" i="1"/>
  <c r="K996" i="1"/>
  <c r="G996" i="1"/>
  <c r="K988" i="1"/>
  <c r="G988" i="1"/>
  <c r="K980" i="1"/>
  <c r="G980" i="1"/>
  <c r="K971" i="1"/>
  <c r="G971" i="1"/>
  <c r="K963" i="1"/>
  <c r="G963" i="1"/>
  <c r="K955" i="1"/>
  <c r="G955" i="1"/>
  <c r="K947" i="1"/>
  <c r="G947" i="1"/>
  <c r="K939" i="1"/>
  <c r="G939" i="1"/>
  <c r="K931" i="1"/>
  <c r="G931" i="1"/>
  <c r="K923" i="1"/>
  <c r="G923" i="1"/>
  <c r="K914" i="1"/>
  <c r="G914" i="1"/>
  <c r="K906" i="1"/>
  <c r="G906" i="1"/>
  <c r="K898" i="1"/>
  <c r="G898" i="1"/>
  <c r="K890" i="1"/>
  <c r="G890" i="1"/>
  <c r="K882" i="1"/>
  <c r="G882" i="1"/>
  <c r="K874" i="1"/>
  <c r="G874" i="1"/>
  <c r="K866" i="1"/>
  <c r="G866" i="1"/>
  <c r="K858" i="1"/>
  <c r="G858" i="1"/>
  <c r="K850" i="1"/>
  <c r="G850" i="1"/>
  <c r="K842" i="1"/>
  <c r="G842" i="1"/>
  <c r="K834" i="1"/>
  <c r="G834" i="1"/>
  <c r="K826" i="1"/>
  <c r="G826" i="1"/>
  <c r="K818" i="1"/>
  <c r="G818" i="1"/>
  <c r="K809" i="1"/>
  <c r="G809" i="1"/>
  <c r="K801" i="1"/>
  <c r="G801" i="1"/>
  <c r="K793" i="1"/>
  <c r="G793" i="1"/>
  <c r="K785" i="1"/>
  <c r="G785" i="1"/>
  <c r="K776" i="1"/>
  <c r="G776" i="1"/>
  <c r="K768" i="1"/>
  <c r="G768" i="1"/>
  <c r="K760" i="1"/>
  <c r="G760" i="1"/>
  <c r="K752" i="1"/>
  <c r="G752" i="1"/>
  <c r="K744" i="1"/>
  <c r="G744" i="1"/>
  <c r="K736" i="1"/>
  <c r="G736" i="1"/>
  <c r="K728" i="1"/>
  <c r="G728" i="1"/>
  <c r="K720" i="1"/>
  <c r="G720" i="1"/>
  <c r="K712" i="1"/>
  <c r="G712" i="1"/>
  <c r="K703" i="1"/>
  <c r="G703" i="1"/>
  <c r="K694" i="1"/>
  <c r="G694" i="1"/>
  <c r="K686" i="1"/>
  <c r="G686" i="1"/>
  <c r="K678" i="1"/>
  <c r="G678" i="1"/>
  <c r="K670" i="1"/>
  <c r="G670" i="1"/>
  <c r="K662" i="1"/>
  <c r="G662" i="1"/>
  <c r="K654" i="1"/>
  <c r="G654" i="1"/>
  <c r="K646" i="1"/>
  <c r="G646" i="1"/>
  <c r="K638" i="1"/>
  <c r="G638" i="1"/>
  <c r="K630" i="1"/>
  <c r="G630" i="1"/>
  <c r="K622" i="1"/>
  <c r="G622" i="1"/>
  <c r="K614" i="1"/>
  <c r="G614" i="1"/>
  <c r="K605" i="1"/>
  <c r="G605" i="1"/>
  <c r="K597" i="1"/>
  <c r="G597" i="1"/>
  <c r="K589" i="1"/>
  <c r="G589" i="1"/>
  <c r="K580" i="1"/>
  <c r="G580" i="1"/>
  <c r="K572" i="1"/>
  <c r="G572" i="1"/>
  <c r="K564" i="1"/>
  <c r="G564" i="1"/>
  <c r="K556" i="1"/>
  <c r="G556" i="1"/>
  <c r="K548" i="1"/>
  <c r="G548" i="1"/>
  <c r="K540" i="1"/>
  <c r="G540" i="1"/>
  <c r="K532" i="1"/>
  <c r="G532" i="1"/>
  <c r="K524" i="1"/>
  <c r="G524" i="1"/>
  <c r="K515" i="1"/>
  <c r="G515" i="1"/>
  <c r="K506" i="1"/>
  <c r="G506" i="1"/>
  <c r="K498" i="1"/>
  <c r="G498" i="1"/>
  <c r="K489" i="1"/>
  <c r="G489" i="1"/>
  <c r="K481" i="1"/>
  <c r="G481" i="1"/>
  <c r="K472" i="1"/>
  <c r="G472" i="1"/>
  <c r="K464" i="1"/>
  <c r="G464" i="1"/>
  <c r="K456" i="1"/>
  <c r="G456" i="1"/>
  <c r="K447" i="1"/>
  <c r="G447" i="1"/>
  <c r="K438" i="1"/>
  <c r="G438" i="1"/>
  <c r="K430" i="1"/>
  <c r="G430" i="1"/>
  <c r="K422" i="1"/>
  <c r="G422" i="1"/>
  <c r="K413" i="1"/>
  <c r="G413" i="1"/>
  <c r="K405" i="1"/>
  <c r="G405" i="1"/>
  <c r="K397" i="1"/>
  <c r="G397" i="1"/>
  <c r="K389" i="1"/>
  <c r="G389" i="1"/>
  <c r="K381" i="1"/>
  <c r="G381" i="1"/>
  <c r="K373" i="1"/>
  <c r="G373" i="1"/>
  <c r="K364" i="1"/>
  <c r="G364" i="1"/>
  <c r="K356" i="1"/>
  <c r="G356" i="1"/>
  <c r="K348" i="1"/>
  <c r="G348" i="1"/>
  <c r="K340" i="1"/>
  <c r="G340" i="1"/>
  <c r="K331" i="1"/>
  <c r="G331" i="1"/>
  <c r="K323" i="1"/>
  <c r="G323" i="1"/>
  <c r="K314" i="1"/>
  <c r="G314" i="1"/>
  <c r="K306" i="1"/>
  <c r="G306" i="1"/>
  <c r="K298" i="1"/>
  <c r="G298" i="1"/>
  <c r="K290" i="1"/>
  <c r="G290" i="1"/>
  <c r="K282" i="1"/>
  <c r="G282" i="1"/>
  <c r="K274" i="1"/>
  <c r="G274" i="1"/>
  <c r="K266" i="1"/>
  <c r="G266" i="1"/>
  <c r="K258" i="1"/>
  <c r="G258" i="1"/>
  <c r="K250" i="1"/>
  <c r="G250" i="1"/>
  <c r="K242" i="1"/>
  <c r="G242" i="1"/>
  <c r="K234" i="1"/>
  <c r="G234" i="1"/>
  <c r="K225" i="1"/>
  <c r="G225" i="1"/>
  <c r="K217" i="1"/>
  <c r="G217" i="1"/>
  <c r="K208" i="1"/>
  <c r="G208" i="1"/>
  <c r="K200" i="1"/>
  <c r="G200" i="1"/>
  <c r="K192" i="1"/>
  <c r="G192" i="1"/>
  <c r="K184" i="1"/>
  <c r="G184" i="1"/>
  <c r="K175" i="1"/>
  <c r="G175" i="1"/>
  <c r="K166" i="1"/>
  <c r="G166" i="1"/>
  <c r="K158" i="1"/>
  <c r="G158" i="1"/>
  <c r="K149" i="1"/>
  <c r="G149" i="1"/>
  <c r="K140" i="1"/>
  <c r="G140" i="1"/>
  <c r="K132" i="1"/>
  <c r="G132" i="1"/>
  <c r="K124" i="1"/>
  <c r="G124" i="1"/>
  <c r="K115" i="1"/>
  <c r="G115" i="1"/>
  <c r="K106" i="1"/>
  <c r="G106" i="1"/>
  <c r="K98" i="1"/>
  <c r="G98" i="1"/>
  <c r="K89" i="1"/>
  <c r="G89" i="1"/>
  <c r="K80" i="1"/>
  <c r="G80" i="1"/>
  <c r="K72" i="1"/>
  <c r="G72" i="1"/>
  <c r="K64" i="1"/>
  <c r="G64" i="1"/>
  <c r="K55" i="1"/>
  <c r="G55" i="1"/>
  <c r="K45" i="1"/>
  <c r="G45" i="1"/>
  <c r="K36" i="1"/>
  <c r="G36" i="1"/>
  <c r="K28" i="1"/>
  <c r="G28" i="1"/>
  <c r="K19" i="1"/>
  <c r="G19" i="1"/>
  <c r="K10" i="1"/>
  <c r="G10" i="1"/>
  <c r="K1685" i="1"/>
  <c r="G1685" i="1"/>
  <c r="K1645" i="1"/>
  <c r="G1645" i="1"/>
  <c r="K1613" i="1"/>
  <c r="G1613" i="1"/>
  <c r="K1581" i="1"/>
  <c r="G1581" i="1"/>
  <c r="K1549" i="1"/>
  <c r="G1549" i="1"/>
  <c r="K1517" i="1"/>
  <c r="G1517" i="1"/>
  <c r="K1477" i="1"/>
  <c r="G1477" i="1"/>
  <c r="K1445" i="1"/>
  <c r="G1445" i="1"/>
  <c r="K1413" i="1"/>
  <c r="G1413" i="1"/>
  <c r="K1365" i="1"/>
  <c r="G1365" i="1"/>
  <c r="K1341" i="1"/>
  <c r="G1341" i="1"/>
  <c r="K1317" i="1"/>
  <c r="G1317" i="1"/>
  <c r="K1269" i="1"/>
  <c r="G1269" i="1"/>
  <c r="K615" i="1"/>
  <c r="G615" i="1"/>
  <c r="K598" i="1"/>
  <c r="G598" i="1"/>
  <c r="K557" i="1"/>
  <c r="G557" i="1"/>
  <c r="K533" i="1"/>
  <c r="G533" i="1"/>
  <c r="K499" i="1"/>
  <c r="G499" i="1"/>
  <c r="K465" i="1"/>
  <c r="G465" i="1"/>
  <c r="K423" i="1"/>
  <c r="G423" i="1"/>
  <c r="K390" i="1"/>
  <c r="G390" i="1"/>
  <c r="K349" i="1"/>
  <c r="G349" i="1"/>
  <c r="K307" i="1"/>
  <c r="G307" i="1"/>
  <c r="K275" i="1"/>
  <c r="G275" i="1"/>
  <c r="K235" i="1"/>
  <c r="G235" i="1"/>
  <c r="K193" i="1"/>
  <c r="G193" i="1"/>
  <c r="K150" i="1"/>
  <c r="G150" i="1"/>
  <c r="K99" i="1"/>
  <c r="G99" i="1"/>
  <c r="K56" i="1"/>
  <c r="G56" i="1"/>
  <c r="K21" i="1"/>
  <c r="G21" i="1"/>
  <c r="K1684" i="1"/>
  <c r="G1684" i="1"/>
  <c r="G1660" i="1"/>
  <c r="K1660" i="1"/>
  <c r="K1548" i="1"/>
  <c r="G1548" i="1"/>
  <c r="K1691" i="1"/>
  <c r="G1691" i="1"/>
  <c r="K1683" i="1"/>
  <c r="G1683" i="1"/>
  <c r="K1675" i="1"/>
  <c r="G1675" i="1"/>
  <c r="K1667" i="1"/>
  <c r="G1667" i="1"/>
  <c r="K1659" i="1"/>
  <c r="G1659" i="1"/>
  <c r="K1651" i="1"/>
  <c r="G1651" i="1"/>
  <c r="K1643" i="1"/>
  <c r="G1643" i="1"/>
  <c r="K1635" i="1"/>
  <c r="G1635" i="1"/>
  <c r="K1627" i="1"/>
  <c r="G1627" i="1"/>
  <c r="K1619" i="1"/>
  <c r="G1619" i="1"/>
  <c r="K1611" i="1"/>
  <c r="G1611" i="1"/>
  <c r="K1603" i="1"/>
  <c r="G1603" i="1"/>
  <c r="K1595" i="1"/>
  <c r="G1595" i="1"/>
  <c r="K1587" i="1"/>
  <c r="G1587" i="1"/>
  <c r="K1579" i="1"/>
  <c r="G1579" i="1"/>
  <c r="K1571" i="1"/>
  <c r="G1571" i="1"/>
  <c r="K1563" i="1"/>
  <c r="G1563" i="1"/>
  <c r="K1555" i="1"/>
  <c r="G1555" i="1"/>
  <c r="K1547" i="1"/>
  <c r="G1547" i="1"/>
  <c r="K1539" i="1"/>
  <c r="G1539" i="1"/>
  <c r="K1531" i="1"/>
  <c r="G1531" i="1"/>
  <c r="K1523" i="1"/>
  <c r="G1523" i="1"/>
  <c r="K1515" i="1"/>
  <c r="G1515" i="1"/>
  <c r="K1507" i="1"/>
  <c r="G1507" i="1"/>
  <c r="K1499" i="1"/>
  <c r="G1499" i="1"/>
  <c r="K1491" i="1"/>
  <c r="G1491" i="1"/>
  <c r="K1483" i="1"/>
  <c r="G1483" i="1"/>
  <c r="K1475" i="1"/>
  <c r="G1475" i="1"/>
  <c r="K1467" i="1"/>
  <c r="G1467" i="1"/>
  <c r="K1459" i="1"/>
  <c r="G1459" i="1"/>
  <c r="K1451" i="1"/>
  <c r="G1451" i="1"/>
  <c r="K1443" i="1"/>
  <c r="G1443" i="1"/>
  <c r="K1435" i="1"/>
  <c r="G1435" i="1"/>
  <c r="K1427" i="1"/>
  <c r="G1427" i="1"/>
  <c r="K1419" i="1"/>
  <c r="G1419" i="1"/>
  <c r="K1411" i="1"/>
  <c r="G1411" i="1"/>
  <c r="K1403" i="1"/>
  <c r="G1403" i="1"/>
  <c r="K1395" i="1"/>
  <c r="G1395" i="1"/>
  <c r="K1387" i="1"/>
  <c r="G1387" i="1"/>
  <c r="K1379" i="1"/>
  <c r="G1379" i="1"/>
  <c r="K1371" i="1"/>
  <c r="G1371" i="1"/>
  <c r="K1363" i="1"/>
  <c r="G1363" i="1"/>
  <c r="K1355" i="1"/>
  <c r="G1355" i="1"/>
  <c r="K1347" i="1"/>
  <c r="G1347" i="1"/>
  <c r="K1339" i="1"/>
  <c r="G1339" i="1"/>
  <c r="K1331" i="1"/>
  <c r="G1331" i="1"/>
  <c r="K1323" i="1"/>
  <c r="G1323" i="1"/>
  <c r="K1315" i="1"/>
  <c r="G1315" i="1"/>
  <c r="K1307" i="1"/>
  <c r="G1307" i="1"/>
  <c r="K1299" i="1"/>
  <c r="G1299" i="1"/>
  <c r="K1291" i="1"/>
  <c r="G1291" i="1"/>
  <c r="K1283" i="1"/>
  <c r="G1283" i="1"/>
  <c r="K1275" i="1"/>
  <c r="G1275" i="1"/>
  <c r="K1267" i="1"/>
  <c r="G1267" i="1"/>
  <c r="K1259" i="1"/>
  <c r="G1259" i="1"/>
  <c r="K1251" i="1"/>
  <c r="G1251" i="1"/>
  <c r="K1243" i="1"/>
  <c r="G1243" i="1"/>
  <c r="K1235" i="1"/>
  <c r="G1235" i="1"/>
  <c r="K1227" i="1"/>
  <c r="G1227" i="1"/>
  <c r="K1219" i="1"/>
  <c r="G1219" i="1"/>
  <c r="K1211" i="1"/>
  <c r="G1211" i="1"/>
  <c r="K1203" i="1"/>
  <c r="G1203" i="1"/>
  <c r="K1195" i="1"/>
  <c r="G1195" i="1"/>
  <c r="K1187" i="1"/>
  <c r="G1187" i="1"/>
  <c r="K1179" i="1"/>
  <c r="G1179" i="1"/>
  <c r="G1171" i="1"/>
  <c r="K1171" i="1"/>
  <c r="K1164" i="1"/>
  <c r="G1164" i="1"/>
  <c r="K1155" i="1"/>
  <c r="G1155" i="1"/>
  <c r="K1147" i="1"/>
  <c r="G1147" i="1"/>
  <c r="K1139" i="1"/>
  <c r="G1139" i="1"/>
  <c r="K1131" i="1"/>
  <c r="G1131" i="1"/>
  <c r="K1123" i="1"/>
  <c r="G1123" i="1"/>
  <c r="K1115" i="1"/>
  <c r="G1115" i="1"/>
  <c r="K1107" i="1"/>
  <c r="G1107" i="1"/>
  <c r="K1099" i="1"/>
  <c r="G1099" i="1"/>
  <c r="K1091" i="1"/>
  <c r="G1091" i="1"/>
  <c r="K1083" i="1"/>
  <c r="G1083" i="1"/>
  <c r="K1075" i="1"/>
  <c r="G1075" i="1"/>
  <c r="K1067" i="1"/>
  <c r="G1067" i="1"/>
  <c r="K1059" i="1"/>
  <c r="G1059" i="1"/>
  <c r="G1051" i="1"/>
  <c r="K1051" i="1"/>
  <c r="K1043" i="1"/>
  <c r="G1043" i="1"/>
  <c r="K1035" i="1"/>
  <c r="G1035" i="1"/>
  <c r="K1027" i="1"/>
  <c r="G1027" i="1"/>
  <c r="G1019" i="1"/>
  <c r="K1019" i="1"/>
  <c r="K1011" i="1"/>
  <c r="G1011" i="1"/>
  <c r="K1003" i="1"/>
  <c r="G1003" i="1"/>
  <c r="K995" i="1"/>
  <c r="G995" i="1"/>
  <c r="K987" i="1"/>
  <c r="G987" i="1"/>
  <c r="K979" i="1"/>
  <c r="G979" i="1"/>
  <c r="K970" i="1"/>
  <c r="G970" i="1"/>
  <c r="K962" i="1"/>
  <c r="G962" i="1"/>
  <c r="K954" i="1"/>
  <c r="G954" i="1"/>
  <c r="K946" i="1"/>
  <c r="G946" i="1"/>
  <c r="K938" i="1"/>
  <c r="G938" i="1"/>
  <c r="K930" i="1"/>
  <c r="G930" i="1"/>
  <c r="K921" i="1"/>
  <c r="G921" i="1"/>
  <c r="K913" i="1"/>
  <c r="G913" i="1"/>
  <c r="K905" i="1"/>
  <c r="G905" i="1"/>
  <c r="K897" i="1"/>
  <c r="G897" i="1"/>
  <c r="K889" i="1"/>
  <c r="G889" i="1"/>
  <c r="K881" i="1"/>
  <c r="G881" i="1"/>
  <c r="K873" i="1"/>
  <c r="G873" i="1"/>
  <c r="K865" i="1"/>
  <c r="G865" i="1"/>
  <c r="K857" i="1"/>
  <c r="G857" i="1"/>
  <c r="K849" i="1"/>
  <c r="G849" i="1"/>
  <c r="K841" i="1"/>
  <c r="G841" i="1"/>
  <c r="K833" i="1"/>
  <c r="G833" i="1"/>
  <c r="K825" i="1"/>
  <c r="G825" i="1"/>
  <c r="K817" i="1"/>
  <c r="G817" i="1"/>
  <c r="K808" i="1"/>
  <c r="G808" i="1"/>
  <c r="K800" i="1"/>
  <c r="G800" i="1"/>
  <c r="K792" i="1"/>
  <c r="G792" i="1"/>
  <c r="K784" i="1"/>
  <c r="G784" i="1"/>
  <c r="K775" i="1"/>
  <c r="G775" i="1"/>
  <c r="K767" i="1"/>
  <c r="G767" i="1"/>
  <c r="K759" i="1"/>
  <c r="G759" i="1"/>
  <c r="K751" i="1"/>
  <c r="G751" i="1"/>
  <c r="K743" i="1"/>
  <c r="G743" i="1"/>
  <c r="K735" i="1"/>
  <c r="G735" i="1"/>
  <c r="K727" i="1"/>
  <c r="G727" i="1"/>
  <c r="K719" i="1"/>
  <c r="G719" i="1"/>
  <c r="K710" i="1"/>
  <c r="G710" i="1"/>
  <c r="K702" i="1"/>
  <c r="G702" i="1"/>
  <c r="K693" i="1"/>
  <c r="G693" i="1"/>
  <c r="K685" i="1"/>
  <c r="G685" i="1"/>
  <c r="K677" i="1"/>
  <c r="G677" i="1"/>
  <c r="K669" i="1"/>
  <c r="G669" i="1"/>
  <c r="K661" i="1"/>
  <c r="G661" i="1"/>
  <c r="K653" i="1"/>
  <c r="G653" i="1"/>
  <c r="K645" i="1"/>
  <c r="G645" i="1"/>
  <c r="K637" i="1"/>
  <c r="G637" i="1"/>
  <c r="K629" i="1"/>
  <c r="G629" i="1"/>
  <c r="K621" i="1"/>
  <c r="G621" i="1"/>
  <c r="K613" i="1"/>
  <c r="G613" i="1"/>
  <c r="K604" i="1"/>
  <c r="G604" i="1"/>
  <c r="K596" i="1"/>
  <c r="G596" i="1"/>
  <c r="K588" i="1"/>
  <c r="G588" i="1"/>
  <c r="K579" i="1"/>
  <c r="G579" i="1"/>
  <c r="K571" i="1"/>
  <c r="G571" i="1"/>
  <c r="K563" i="1"/>
  <c r="G563" i="1"/>
  <c r="K555" i="1"/>
  <c r="G555" i="1"/>
  <c r="K547" i="1"/>
  <c r="G547" i="1"/>
  <c r="K539" i="1"/>
  <c r="G539" i="1"/>
  <c r="K531" i="1"/>
  <c r="G531" i="1"/>
  <c r="K523" i="1"/>
  <c r="G523" i="1"/>
  <c r="K514" i="1"/>
  <c r="G514" i="1"/>
  <c r="K505" i="1"/>
  <c r="G505" i="1"/>
  <c r="K497" i="1"/>
  <c r="G497" i="1"/>
  <c r="K488" i="1"/>
  <c r="G488" i="1"/>
  <c r="K480" i="1"/>
  <c r="G480" i="1"/>
  <c r="K471" i="1"/>
  <c r="G471" i="1"/>
  <c r="K463" i="1"/>
  <c r="G463" i="1"/>
  <c r="K455" i="1"/>
  <c r="G455" i="1"/>
  <c r="K445" i="1"/>
  <c r="G445" i="1"/>
  <c r="K437" i="1"/>
  <c r="G437" i="1"/>
  <c r="K429" i="1"/>
  <c r="G429" i="1"/>
  <c r="K421" i="1"/>
  <c r="G421" i="1"/>
  <c r="K412" i="1"/>
  <c r="G412" i="1"/>
  <c r="K404" i="1"/>
  <c r="G404" i="1"/>
  <c r="G396" i="1"/>
  <c r="K396" i="1"/>
  <c r="G388" i="1"/>
  <c r="K388" i="1"/>
  <c r="K380" i="1"/>
  <c r="G380" i="1"/>
  <c r="K372" i="1"/>
  <c r="G372" i="1"/>
  <c r="K363" i="1"/>
  <c r="G363" i="1"/>
  <c r="K355" i="1"/>
  <c r="G355" i="1"/>
  <c r="K347" i="1"/>
  <c r="G347" i="1"/>
  <c r="K339" i="1"/>
  <c r="G339" i="1"/>
  <c r="K330" i="1"/>
  <c r="G330" i="1"/>
  <c r="K322" i="1"/>
  <c r="G322" i="1"/>
  <c r="K313" i="1"/>
  <c r="G313" i="1"/>
  <c r="K305" i="1"/>
  <c r="G305" i="1"/>
  <c r="K297" i="1"/>
  <c r="G297" i="1"/>
  <c r="K289" i="1"/>
  <c r="G289" i="1"/>
  <c r="K281" i="1"/>
  <c r="G281" i="1"/>
  <c r="K273" i="1"/>
  <c r="G273" i="1"/>
  <c r="K265" i="1"/>
  <c r="G265" i="1"/>
  <c r="K257" i="1"/>
  <c r="G257" i="1"/>
  <c r="K249" i="1"/>
  <c r="G249" i="1"/>
  <c r="K241" i="1"/>
  <c r="G241" i="1"/>
  <c r="K233" i="1"/>
  <c r="G233" i="1"/>
  <c r="K224" i="1"/>
  <c r="G224" i="1"/>
  <c r="K215" i="1"/>
  <c r="G215" i="1"/>
  <c r="K207" i="1"/>
  <c r="G207" i="1"/>
  <c r="K199" i="1"/>
  <c r="G199" i="1"/>
  <c r="K191" i="1"/>
  <c r="G191" i="1"/>
  <c r="K183" i="1"/>
  <c r="G183" i="1"/>
  <c r="K174" i="1"/>
  <c r="G174" i="1"/>
  <c r="G165" i="1"/>
  <c r="K165" i="1"/>
  <c r="K157" i="1"/>
  <c r="G157" i="1"/>
  <c r="K148" i="1"/>
  <c r="G148" i="1"/>
  <c r="K139" i="1"/>
  <c r="G139" i="1"/>
  <c r="K131" i="1"/>
  <c r="G131" i="1"/>
  <c r="K123" i="1"/>
  <c r="G123" i="1"/>
  <c r="K114" i="1"/>
  <c r="G114" i="1"/>
  <c r="K105" i="1"/>
  <c r="G105" i="1"/>
  <c r="K97" i="1"/>
  <c r="G97" i="1"/>
  <c r="K87" i="1"/>
  <c r="G87" i="1"/>
  <c r="K79" i="1"/>
  <c r="G79" i="1"/>
  <c r="K71" i="1"/>
  <c r="G71" i="1"/>
  <c r="K53" i="1"/>
  <c r="K44" i="1"/>
  <c r="G44" i="1"/>
  <c r="K35" i="1"/>
  <c r="G35" i="1"/>
  <c r="K27" i="1"/>
  <c r="G27" i="1"/>
  <c r="K18" i="1"/>
  <c r="G18" i="1"/>
  <c r="K9" i="1"/>
  <c r="G9" i="1"/>
  <c r="K1677" i="1"/>
  <c r="G1677" i="1"/>
  <c r="K1629" i="1"/>
  <c r="G1629" i="1"/>
  <c r="K1589" i="1"/>
  <c r="G1589" i="1"/>
  <c r="K1573" i="1"/>
  <c r="G1573" i="1"/>
  <c r="K1533" i="1"/>
  <c r="G1533" i="1"/>
  <c r="G1493" i="1"/>
  <c r="K1493" i="1"/>
  <c r="K1453" i="1"/>
  <c r="G1453" i="1"/>
  <c r="K1421" i="1"/>
  <c r="G1421" i="1"/>
  <c r="K1389" i="1"/>
  <c r="G1389" i="1"/>
  <c r="K1277" i="1"/>
  <c r="G1277" i="1"/>
  <c r="K1213" i="1"/>
  <c r="G1213" i="1"/>
  <c r="K1061" i="1"/>
  <c r="G1061" i="1"/>
  <c r="K956" i="1"/>
  <c r="G956" i="1"/>
  <c r="K924" i="1"/>
  <c r="G924" i="1"/>
  <c r="K899" i="1"/>
  <c r="G899" i="1"/>
  <c r="K859" i="1"/>
  <c r="G859" i="1"/>
  <c r="K827" i="1"/>
  <c r="G827" i="1"/>
  <c r="K786" i="1"/>
  <c r="G786" i="1"/>
  <c r="K761" i="1"/>
  <c r="G761" i="1"/>
  <c r="K729" i="1"/>
  <c r="G729" i="1"/>
  <c r="K713" i="1"/>
  <c r="G713" i="1"/>
  <c r="K679" i="1"/>
  <c r="G679" i="1"/>
  <c r="K655" i="1"/>
  <c r="G655" i="1"/>
  <c r="K623" i="1"/>
  <c r="G623" i="1"/>
  <c r="K590" i="1"/>
  <c r="G590" i="1"/>
  <c r="K565" i="1"/>
  <c r="G565" i="1"/>
  <c r="K525" i="1"/>
  <c r="G525" i="1"/>
  <c r="K490" i="1"/>
  <c r="G490" i="1"/>
  <c r="K457" i="1"/>
  <c r="G457" i="1"/>
  <c r="K431" i="1"/>
  <c r="G431" i="1"/>
  <c r="K398" i="1"/>
  <c r="G398" i="1"/>
  <c r="K357" i="1"/>
  <c r="G357" i="1"/>
  <c r="K324" i="1"/>
  <c r="G324" i="1"/>
  <c r="K283" i="1"/>
  <c r="G283" i="1"/>
  <c r="K243" i="1"/>
  <c r="G243" i="1"/>
  <c r="K201" i="1"/>
  <c r="G201" i="1"/>
  <c r="K159" i="1"/>
  <c r="G159" i="1"/>
  <c r="K107" i="1"/>
  <c r="G107" i="1"/>
  <c r="K65" i="1"/>
  <c r="G65" i="1"/>
  <c r="K11" i="1"/>
  <c r="G11" i="1"/>
  <c r="K1676" i="1"/>
  <c r="G1676" i="1"/>
  <c r="K1652" i="1"/>
  <c r="G1652" i="1"/>
  <c r="K1556" i="1"/>
  <c r="G1556" i="1"/>
  <c r="K1690" i="1"/>
  <c r="G1690" i="1"/>
  <c r="K1682" i="1"/>
  <c r="G1682" i="1"/>
  <c r="K1674" i="1"/>
  <c r="G1674" i="1"/>
  <c r="K1666" i="1"/>
  <c r="G1666" i="1"/>
  <c r="K1658" i="1"/>
  <c r="G1658" i="1"/>
  <c r="K1650" i="1"/>
  <c r="G1650" i="1"/>
  <c r="K1642" i="1"/>
  <c r="G1642" i="1"/>
  <c r="K1634" i="1"/>
  <c r="G1634" i="1"/>
  <c r="K1626" i="1"/>
  <c r="G1626" i="1"/>
  <c r="K1618" i="1"/>
  <c r="G1618" i="1"/>
  <c r="K1610" i="1"/>
  <c r="G1610" i="1"/>
  <c r="K1602" i="1"/>
  <c r="G1602" i="1"/>
  <c r="K1594" i="1"/>
  <c r="G1594" i="1"/>
  <c r="K1586" i="1"/>
  <c r="G1586" i="1"/>
  <c r="K1578" i="1"/>
  <c r="G1578" i="1"/>
  <c r="K1570" i="1"/>
  <c r="G1570" i="1"/>
  <c r="K1562" i="1"/>
  <c r="G1562" i="1"/>
  <c r="K1554" i="1"/>
  <c r="G1554" i="1"/>
  <c r="K1546" i="1"/>
  <c r="G1546" i="1"/>
  <c r="K1538" i="1"/>
  <c r="G1538" i="1"/>
  <c r="K1530" i="1"/>
  <c r="G1530" i="1"/>
  <c r="K1522" i="1"/>
  <c r="G1522" i="1"/>
  <c r="K1514" i="1"/>
  <c r="G1514" i="1"/>
  <c r="K1506" i="1"/>
  <c r="G1506" i="1"/>
  <c r="K1498" i="1"/>
  <c r="G1498" i="1"/>
  <c r="K1490" i="1"/>
  <c r="G1490" i="1"/>
  <c r="K1482" i="1"/>
  <c r="G1482" i="1"/>
  <c r="K1474" i="1"/>
  <c r="G1474" i="1"/>
  <c r="K1466" i="1"/>
  <c r="G1466" i="1"/>
  <c r="K1458" i="1"/>
  <c r="G1458" i="1"/>
  <c r="K1450" i="1"/>
  <c r="G1450" i="1"/>
  <c r="K1442" i="1"/>
  <c r="G1442" i="1"/>
  <c r="K1434" i="1"/>
  <c r="G1434" i="1"/>
  <c r="K1426" i="1"/>
  <c r="G1426" i="1"/>
  <c r="K1418" i="1"/>
  <c r="G1418" i="1"/>
  <c r="K1410" i="1"/>
  <c r="G1410" i="1"/>
  <c r="K1402" i="1"/>
  <c r="G1402" i="1"/>
  <c r="K1394" i="1"/>
  <c r="G1394" i="1"/>
  <c r="K1386" i="1"/>
  <c r="G1386" i="1"/>
  <c r="K1378" i="1"/>
  <c r="G1378" i="1"/>
  <c r="K1370" i="1"/>
  <c r="G1370" i="1"/>
  <c r="K1362" i="1"/>
  <c r="G1362" i="1"/>
  <c r="K1354" i="1"/>
  <c r="G1354" i="1"/>
  <c r="K1346" i="1"/>
  <c r="G1346" i="1"/>
  <c r="K1338" i="1"/>
  <c r="G1338" i="1"/>
  <c r="K1330" i="1"/>
  <c r="G1330" i="1"/>
  <c r="K1322" i="1"/>
  <c r="G1322" i="1"/>
  <c r="K1314" i="1"/>
  <c r="G1314" i="1"/>
  <c r="K1306" i="1"/>
  <c r="G1306" i="1"/>
  <c r="K1298" i="1"/>
  <c r="G1298" i="1"/>
  <c r="K1290" i="1"/>
  <c r="G1290" i="1"/>
  <c r="K1282" i="1"/>
  <c r="G1282" i="1"/>
  <c r="K1274" i="1"/>
  <c r="G1274" i="1"/>
  <c r="K1266" i="1"/>
  <c r="G1266" i="1"/>
  <c r="K1258" i="1"/>
  <c r="G1258" i="1"/>
  <c r="K1250" i="1"/>
  <c r="G1250" i="1"/>
  <c r="K1242" i="1"/>
  <c r="G1242" i="1"/>
  <c r="K1234" i="1"/>
  <c r="G1234" i="1"/>
  <c r="K1226" i="1"/>
  <c r="G1226" i="1"/>
  <c r="K1218" i="1"/>
  <c r="G1218" i="1"/>
  <c r="K1210" i="1"/>
  <c r="G1210" i="1"/>
  <c r="K1202" i="1"/>
  <c r="G1202" i="1"/>
  <c r="K1194" i="1"/>
  <c r="G1194" i="1"/>
  <c r="K1186" i="1"/>
  <c r="G1186" i="1"/>
  <c r="K1178" i="1"/>
  <c r="G1178" i="1"/>
  <c r="K1170" i="1"/>
  <c r="G1170" i="1"/>
  <c r="K1163" i="1"/>
  <c r="G1163" i="1"/>
  <c r="K1154" i="1"/>
  <c r="G1154" i="1"/>
  <c r="K1146" i="1"/>
  <c r="G1146" i="1"/>
  <c r="K1138" i="1"/>
  <c r="G1138" i="1"/>
  <c r="K1130" i="1"/>
  <c r="G1130" i="1"/>
  <c r="K1122" i="1"/>
  <c r="G1122" i="1"/>
  <c r="K1114" i="1"/>
  <c r="G1114" i="1"/>
  <c r="K1106" i="1"/>
  <c r="G1106" i="1"/>
  <c r="K1098" i="1"/>
  <c r="G1098" i="1"/>
  <c r="K1090" i="1"/>
  <c r="G1090" i="1"/>
  <c r="K1082" i="1"/>
  <c r="G1082" i="1"/>
  <c r="K1074" i="1"/>
  <c r="G1074" i="1"/>
  <c r="K1066" i="1"/>
  <c r="G1066" i="1"/>
  <c r="K1058" i="1"/>
  <c r="G1058" i="1"/>
  <c r="K1050" i="1"/>
  <c r="G1050" i="1"/>
  <c r="K1042" i="1"/>
  <c r="G1042" i="1"/>
  <c r="K1034" i="1"/>
  <c r="G1034" i="1"/>
  <c r="K1026" i="1"/>
  <c r="G1026" i="1"/>
  <c r="K1018" i="1"/>
  <c r="G1018" i="1"/>
  <c r="K1010" i="1"/>
  <c r="G1010" i="1"/>
  <c r="K1002" i="1"/>
  <c r="G1002" i="1"/>
  <c r="K994" i="1"/>
  <c r="G994" i="1"/>
  <c r="K986" i="1"/>
  <c r="G986" i="1"/>
  <c r="K978" i="1"/>
  <c r="G978" i="1"/>
  <c r="K969" i="1"/>
  <c r="G969" i="1"/>
  <c r="K961" i="1"/>
  <c r="G961" i="1"/>
  <c r="K953" i="1"/>
  <c r="G953" i="1"/>
  <c r="K945" i="1"/>
  <c r="G945" i="1"/>
  <c r="K937" i="1"/>
  <c r="G937" i="1"/>
  <c r="K929" i="1"/>
  <c r="G929" i="1"/>
  <c r="K920" i="1"/>
  <c r="G920" i="1"/>
  <c r="K912" i="1"/>
  <c r="G912" i="1"/>
  <c r="K904" i="1"/>
  <c r="G904" i="1"/>
  <c r="K896" i="1"/>
  <c r="G896" i="1"/>
  <c r="K888" i="1"/>
  <c r="G888" i="1"/>
  <c r="K880" i="1"/>
  <c r="G880" i="1"/>
  <c r="K872" i="1"/>
  <c r="G872" i="1"/>
  <c r="K864" i="1"/>
  <c r="G864" i="1"/>
  <c r="K856" i="1"/>
  <c r="G856" i="1"/>
  <c r="K848" i="1"/>
  <c r="G848" i="1"/>
  <c r="K840" i="1"/>
  <c r="G840" i="1"/>
  <c r="K832" i="1"/>
  <c r="G832" i="1"/>
  <c r="K824" i="1"/>
  <c r="G824" i="1"/>
  <c r="K816" i="1"/>
  <c r="G816" i="1"/>
  <c r="K807" i="1"/>
  <c r="G807" i="1"/>
  <c r="K799" i="1"/>
  <c r="G799" i="1"/>
  <c r="K791" i="1"/>
  <c r="G791" i="1"/>
  <c r="K783" i="1"/>
  <c r="G783" i="1"/>
  <c r="K774" i="1"/>
  <c r="G774" i="1"/>
  <c r="K766" i="1"/>
  <c r="G766" i="1"/>
  <c r="K758" i="1"/>
  <c r="G758" i="1"/>
  <c r="K750" i="1"/>
  <c r="G750" i="1"/>
  <c r="K742" i="1"/>
  <c r="G742" i="1"/>
  <c r="K734" i="1"/>
  <c r="G734" i="1"/>
  <c r="K726" i="1"/>
  <c r="G726" i="1"/>
  <c r="K718" i="1"/>
  <c r="G718" i="1"/>
  <c r="K709" i="1"/>
  <c r="G709" i="1"/>
  <c r="K701" i="1"/>
  <c r="G701" i="1"/>
  <c r="K692" i="1"/>
  <c r="G692" i="1"/>
  <c r="K684" i="1"/>
  <c r="G684" i="1"/>
  <c r="K676" i="1"/>
  <c r="G676" i="1"/>
  <c r="K668" i="1"/>
  <c r="G668" i="1"/>
  <c r="K660" i="1"/>
  <c r="G660" i="1"/>
  <c r="K652" i="1"/>
  <c r="G652" i="1"/>
  <c r="K644" i="1"/>
  <c r="G644" i="1"/>
  <c r="K636" i="1"/>
  <c r="G636" i="1"/>
  <c r="K628" i="1"/>
  <c r="G628" i="1"/>
  <c r="K620" i="1"/>
  <c r="G620" i="1"/>
  <c r="K612" i="1"/>
  <c r="G612" i="1"/>
  <c r="K603" i="1"/>
  <c r="G603" i="1"/>
  <c r="K595" i="1"/>
  <c r="G595" i="1"/>
  <c r="K587" i="1"/>
  <c r="G587" i="1"/>
  <c r="K578" i="1"/>
  <c r="G578" i="1"/>
  <c r="K570" i="1"/>
  <c r="G570" i="1"/>
  <c r="K562" i="1"/>
  <c r="G562" i="1"/>
  <c r="K554" i="1"/>
  <c r="G554" i="1"/>
  <c r="K546" i="1"/>
  <c r="G546" i="1"/>
  <c r="K538" i="1"/>
  <c r="G538" i="1"/>
  <c r="K530" i="1"/>
  <c r="G530" i="1"/>
  <c r="K522" i="1"/>
  <c r="G522" i="1"/>
  <c r="K513" i="1"/>
  <c r="G513" i="1"/>
  <c r="K504" i="1"/>
  <c r="G504" i="1"/>
  <c r="K496" i="1"/>
  <c r="G496" i="1"/>
  <c r="K487" i="1"/>
  <c r="G487" i="1"/>
  <c r="K479" i="1"/>
  <c r="G479" i="1"/>
  <c r="K470" i="1"/>
  <c r="G470" i="1"/>
  <c r="K462" i="1"/>
  <c r="G462" i="1"/>
  <c r="K454" i="1"/>
  <c r="G454" i="1"/>
  <c r="K444" i="1"/>
  <c r="G444" i="1"/>
  <c r="K436" i="1"/>
  <c r="G436" i="1"/>
  <c r="K428" i="1"/>
  <c r="G428" i="1"/>
  <c r="K420" i="1"/>
  <c r="G420" i="1"/>
  <c r="K411" i="1"/>
  <c r="G411" i="1"/>
  <c r="K403" i="1"/>
  <c r="G403" i="1"/>
  <c r="K395" i="1"/>
  <c r="G395" i="1"/>
  <c r="K387" i="1"/>
  <c r="G387" i="1"/>
  <c r="K379" i="1"/>
  <c r="G379" i="1"/>
  <c r="K371" i="1"/>
  <c r="G371" i="1"/>
  <c r="K362" i="1"/>
  <c r="G362" i="1"/>
  <c r="K354" i="1"/>
  <c r="G354" i="1"/>
  <c r="K346" i="1"/>
  <c r="G346" i="1"/>
  <c r="K338" i="1"/>
  <c r="G338" i="1"/>
  <c r="K329" i="1"/>
  <c r="G329" i="1"/>
  <c r="K321" i="1"/>
  <c r="G321" i="1"/>
  <c r="K312" i="1"/>
  <c r="G312" i="1"/>
  <c r="K304" i="1"/>
  <c r="G304" i="1"/>
  <c r="K296" i="1"/>
  <c r="G296" i="1"/>
  <c r="K288" i="1"/>
  <c r="G288" i="1"/>
  <c r="K280" i="1"/>
  <c r="G280" i="1"/>
  <c r="K272" i="1"/>
  <c r="G272" i="1"/>
  <c r="K264" i="1"/>
  <c r="G264" i="1"/>
  <c r="K256" i="1"/>
  <c r="G256" i="1"/>
  <c r="K248" i="1"/>
  <c r="G248" i="1"/>
  <c r="K240" i="1"/>
  <c r="G240" i="1"/>
  <c r="K232" i="1"/>
  <c r="G232" i="1"/>
  <c r="K223" i="1"/>
  <c r="G223" i="1"/>
  <c r="K214" i="1"/>
  <c r="G214" i="1"/>
  <c r="K206" i="1"/>
  <c r="G206" i="1"/>
  <c r="K198" i="1"/>
  <c r="G198" i="1"/>
  <c r="K190" i="1"/>
  <c r="G190" i="1"/>
  <c r="K182" i="1"/>
  <c r="G182" i="1"/>
  <c r="K172" i="1"/>
  <c r="G172" i="1"/>
  <c r="K164" i="1"/>
  <c r="G164" i="1"/>
  <c r="K156" i="1"/>
  <c r="G156" i="1"/>
  <c r="K147" i="1"/>
  <c r="G147" i="1"/>
  <c r="K138" i="1"/>
  <c r="G138" i="1"/>
  <c r="K130" i="1"/>
  <c r="G130" i="1"/>
  <c r="K122" i="1"/>
  <c r="G122" i="1"/>
  <c r="K113" i="1"/>
  <c r="G113" i="1"/>
  <c r="K104" i="1"/>
  <c r="G104" i="1"/>
  <c r="K96" i="1"/>
  <c r="G96" i="1"/>
  <c r="K86" i="1"/>
  <c r="G86" i="1"/>
  <c r="K78" i="1"/>
  <c r="G78" i="1"/>
  <c r="K70" i="1"/>
  <c r="G70" i="1"/>
  <c r="K61" i="1"/>
  <c r="G61" i="1"/>
  <c r="K52" i="1"/>
  <c r="G52" i="1"/>
  <c r="K42" i="1"/>
  <c r="G42" i="1"/>
  <c r="K34" i="1"/>
  <c r="G34" i="1"/>
  <c r="K26" i="1"/>
  <c r="G26" i="1"/>
  <c r="K17" i="1"/>
  <c r="G17" i="1"/>
  <c r="K7" i="1"/>
  <c r="G7" i="1"/>
  <c r="K1661" i="1"/>
  <c r="G1661" i="1"/>
  <c r="K1621" i="1"/>
  <c r="G1621" i="1"/>
  <c r="K1605" i="1"/>
  <c r="G1605" i="1"/>
  <c r="K1565" i="1"/>
  <c r="G1565" i="1"/>
  <c r="K1541" i="1"/>
  <c r="G1541" i="1"/>
  <c r="K1501" i="1"/>
  <c r="G1501" i="1"/>
  <c r="K1469" i="1"/>
  <c r="G1469" i="1"/>
  <c r="K1437" i="1"/>
  <c r="G1437" i="1"/>
  <c r="K1405" i="1"/>
  <c r="G1405" i="1"/>
  <c r="G1381" i="1"/>
  <c r="K1381" i="1"/>
  <c r="K1349" i="1"/>
  <c r="G1349" i="1"/>
  <c r="K1325" i="1"/>
  <c r="G1325" i="1"/>
  <c r="K1301" i="1"/>
  <c r="G1301" i="1"/>
  <c r="K1285" i="1"/>
  <c r="G1285" i="1"/>
  <c r="K1253" i="1"/>
  <c r="G1253" i="1"/>
  <c r="K1229" i="1"/>
  <c r="G1229" i="1"/>
  <c r="K1197" i="1"/>
  <c r="G1197" i="1"/>
  <c r="K1173" i="1"/>
  <c r="G1173" i="1"/>
  <c r="K1149" i="1"/>
  <c r="G1149" i="1"/>
  <c r="K1125" i="1"/>
  <c r="G1125" i="1"/>
  <c r="K1101" i="1"/>
  <c r="G1101" i="1"/>
  <c r="K1021" i="1"/>
  <c r="G1021" i="1"/>
  <c r="K989" i="1"/>
  <c r="G989" i="1"/>
  <c r="K964" i="1"/>
  <c r="G964" i="1"/>
  <c r="K932" i="1"/>
  <c r="G932" i="1"/>
  <c r="K891" i="1"/>
  <c r="G891" i="1"/>
  <c r="K867" i="1"/>
  <c r="G867" i="1"/>
  <c r="K835" i="1"/>
  <c r="G835" i="1"/>
  <c r="G802" i="1"/>
  <c r="K802" i="1"/>
  <c r="K769" i="1"/>
  <c r="G769" i="1"/>
  <c r="K753" i="1"/>
  <c r="G753" i="1"/>
  <c r="K721" i="1"/>
  <c r="G721" i="1"/>
  <c r="K695" i="1"/>
  <c r="G695" i="1"/>
  <c r="K671" i="1"/>
  <c r="G671" i="1"/>
  <c r="K647" i="1"/>
  <c r="G647" i="1"/>
  <c r="K639" i="1"/>
  <c r="G639" i="1"/>
  <c r="K607" i="1"/>
  <c r="G607" i="1"/>
  <c r="K573" i="1"/>
  <c r="G573" i="1"/>
  <c r="K541" i="1"/>
  <c r="G541" i="1"/>
  <c r="K507" i="1"/>
  <c r="G507" i="1"/>
  <c r="K473" i="1"/>
  <c r="G473" i="1"/>
  <c r="K439" i="1"/>
  <c r="G439" i="1"/>
  <c r="K406" i="1"/>
  <c r="G406" i="1"/>
  <c r="K382" i="1"/>
  <c r="G382" i="1"/>
  <c r="K341" i="1"/>
  <c r="G341" i="1"/>
  <c r="K291" i="1"/>
  <c r="G291" i="1"/>
  <c r="K251" i="1"/>
  <c r="G251" i="1"/>
  <c r="K209" i="1"/>
  <c r="G209" i="1"/>
  <c r="K167" i="1"/>
  <c r="G167" i="1"/>
  <c r="K90" i="1"/>
  <c r="G90" i="1"/>
  <c r="K46" i="1"/>
  <c r="G46" i="1"/>
  <c r="AM166" i="1"/>
  <c r="AM158" i="1"/>
  <c r="K1689" i="1"/>
  <c r="G1689" i="1"/>
  <c r="K1681" i="1"/>
  <c r="G1681" i="1"/>
  <c r="K1673" i="1"/>
  <c r="G1673" i="1"/>
  <c r="K1665" i="1"/>
  <c r="G1665" i="1"/>
  <c r="K1657" i="1"/>
  <c r="G1657" i="1"/>
  <c r="K1649" i="1"/>
  <c r="G1649" i="1"/>
  <c r="K1641" i="1"/>
  <c r="G1641" i="1"/>
  <c r="K1633" i="1"/>
  <c r="G1633" i="1"/>
  <c r="K1625" i="1"/>
  <c r="G1625" i="1"/>
  <c r="K1617" i="1"/>
  <c r="G1617" i="1"/>
  <c r="K1609" i="1"/>
  <c r="G1609" i="1"/>
  <c r="K1601" i="1"/>
  <c r="G1601" i="1"/>
  <c r="K1593" i="1"/>
  <c r="G1593" i="1"/>
  <c r="K1585" i="1"/>
  <c r="G1585" i="1"/>
  <c r="K1577" i="1"/>
  <c r="G1577" i="1"/>
  <c r="K1569" i="1"/>
  <c r="G1569" i="1"/>
  <c r="K1561" i="1"/>
  <c r="G1561" i="1"/>
  <c r="K1553" i="1"/>
  <c r="G1553" i="1"/>
  <c r="K1545" i="1"/>
  <c r="G1545" i="1"/>
  <c r="K1537" i="1"/>
  <c r="G1537" i="1"/>
  <c r="K1529" i="1"/>
  <c r="G1529" i="1"/>
  <c r="K1521" i="1"/>
  <c r="G1521" i="1"/>
  <c r="K1513" i="1"/>
  <c r="G1513" i="1"/>
  <c r="K1505" i="1"/>
  <c r="G1505" i="1"/>
  <c r="K1497" i="1"/>
  <c r="G1497" i="1"/>
  <c r="K1489" i="1"/>
  <c r="G1489" i="1"/>
  <c r="K1481" i="1"/>
  <c r="G1481" i="1"/>
  <c r="K1473" i="1"/>
  <c r="G1473" i="1"/>
  <c r="K1465" i="1"/>
  <c r="G1465" i="1"/>
  <c r="K1457" i="1"/>
  <c r="G1457" i="1"/>
  <c r="K1449" i="1"/>
  <c r="G1449" i="1"/>
  <c r="K1441" i="1"/>
  <c r="G1441" i="1"/>
  <c r="K1433" i="1"/>
  <c r="G1433" i="1"/>
  <c r="K1425" i="1"/>
  <c r="G1425" i="1"/>
  <c r="K1417" i="1"/>
  <c r="G1417" i="1"/>
  <c r="K1409" i="1"/>
  <c r="G1409" i="1"/>
  <c r="K1401" i="1"/>
  <c r="G1401" i="1"/>
  <c r="K1393" i="1"/>
  <c r="G1393" i="1"/>
  <c r="K1385" i="1"/>
  <c r="G1385" i="1"/>
  <c r="K1377" i="1"/>
  <c r="G1377" i="1"/>
  <c r="K1369" i="1"/>
  <c r="G1369" i="1"/>
  <c r="K1361" i="1"/>
  <c r="G1361" i="1"/>
  <c r="K1353" i="1"/>
  <c r="G1353" i="1"/>
  <c r="K1345" i="1"/>
  <c r="G1345" i="1"/>
  <c r="K1337" i="1"/>
  <c r="G1337" i="1"/>
  <c r="K1329" i="1"/>
  <c r="G1329" i="1"/>
  <c r="K1321" i="1"/>
  <c r="G1321" i="1"/>
  <c r="K1313" i="1"/>
  <c r="G1313" i="1"/>
  <c r="K1305" i="1"/>
  <c r="G1305" i="1"/>
  <c r="K1297" i="1"/>
  <c r="G1297" i="1"/>
  <c r="K1289" i="1"/>
  <c r="G1289" i="1"/>
  <c r="K1281" i="1"/>
  <c r="G1281" i="1"/>
  <c r="K1273" i="1"/>
  <c r="G1273" i="1"/>
  <c r="K1265" i="1"/>
  <c r="G1265" i="1"/>
  <c r="K1257" i="1"/>
  <c r="G1257" i="1"/>
  <c r="K1249" i="1"/>
  <c r="G1249" i="1"/>
  <c r="K1241" i="1"/>
  <c r="G1241" i="1"/>
  <c r="K1233" i="1"/>
  <c r="G1233" i="1"/>
  <c r="K1225" i="1"/>
  <c r="G1225" i="1"/>
  <c r="K1217" i="1"/>
  <c r="G1217" i="1"/>
  <c r="K1209" i="1"/>
  <c r="G1209" i="1"/>
  <c r="K1201" i="1"/>
  <c r="G1201" i="1"/>
  <c r="K1193" i="1"/>
  <c r="G1193" i="1"/>
  <c r="K1185" i="1"/>
  <c r="G1185" i="1"/>
  <c r="K1177" i="1"/>
  <c r="G1177" i="1"/>
  <c r="K1169" i="1"/>
  <c r="G1169" i="1"/>
  <c r="K1162" i="1"/>
  <c r="G1162" i="1"/>
  <c r="K1153" i="1"/>
  <c r="G1153" i="1"/>
  <c r="K1145" i="1"/>
  <c r="G1145" i="1"/>
  <c r="K1137" i="1"/>
  <c r="G1137" i="1"/>
  <c r="K1129" i="1"/>
  <c r="G1129" i="1"/>
  <c r="K1121" i="1"/>
  <c r="G1121" i="1"/>
  <c r="K1113" i="1"/>
  <c r="G1113" i="1"/>
  <c r="K1105" i="1"/>
  <c r="G1105" i="1"/>
  <c r="K1097" i="1"/>
  <c r="G1097" i="1"/>
  <c r="K1089" i="1"/>
  <c r="G1089" i="1"/>
  <c r="K1081" i="1"/>
  <c r="G1081" i="1"/>
  <c r="K1073" i="1"/>
  <c r="G1073" i="1"/>
  <c r="K1065" i="1"/>
  <c r="G1065" i="1"/>
  <c r="K1057" i="1"/>
  <c r="G1057" i="1"/>
  <c r="K1049" i="1"/>
  <c r="G1049" i="1"/>
  <c r="K1041" i="1"/>
  <c r="G1041" i="1"/>
  <c r="K1033" i="1"/>
  <c r="G1033" i="1"/>
  <c r="K1025" i="1"/>
  <c r="G1025" i="1"/>
  <c r="K1017" i="1"/>
  <c r="G1017" i="1"/>
  <c r="K1009" i="1"/>
  <c r="G1009" i="1"/>
  <c r="K1001" i="1"/>
  <c r="G1001" i="1"/>
  <c r="K993" i="1"/>
  <c r="G993" i="1"/>
  <c r="K985" i="1"/>
  <c r="G985" i="1"/>
  <c r="K977" i="1"/>
  <c r="G977" i="1"/>
  <c r="K968" i="1"/>
  <c r="G968" i="1"/>
  <c r="K960" i="1"/>
  <c r="G960" i="1"/>
  <c r="K952" i="1"/>
  <c r="G952" i="1"/>
  <c r="K944" i="1"/>
  <c r="G944" i="1"/>
  <c r="K936" i="1"/>
  <c r="G936" i="1"/>
  <c r="K928" i="1"/>
  <c r="G928" i="1"/>
  <c r="K919" i="1"/>
  <c r="G919" i="1"/>
  <c r="K911" i="1"/>
  <c r="G911" i="1"/>
  <c r="K903" i="1"/>
  <c r="G903" i="1"/>
  <c r="K895" i="1"/>
  <c r="G895" i="1"/>
  <c r="K887" i="1"/>
  <c r="G887" i="1"/>
  <c r="K879" i="1"/>
  <c r="G879" i="1"/>
  <c r="K871" i="1"/>
  <c r="G871" i="1"/>
  <c r="K863" i="1"/>
  <c r="G863" i="1"/>
  <c r="K855" i="1"/>
  <c r="G855" i="1"/>
  <c r="K847" i="1"/>
  <c r="G847" i="1"/>
  <c r="K839" i="1"/>
  <c r="G839" i="1"/>
  <c r="K831" i="1"/>
  <c r="G831" i="1"/>
  <c r="K823" i="1"/>
  <c r="G823" i="1"/>
  <c r="K815" i="1"/>
  <c r="G815" i="1"/>
  <c r="K806" i="1"/>
  <c r="G806" i="1"/>
  <c r="K798" i="1"/>
  <c r="G798" i="1"/>
  <c r="K790" i="1"/>
  <c r="G790" i="1"/>
  <c r="K782" i="1"/>
  <c r="G782" i="1"/>
  <c r="K773" i="1"/>
  <c r="G773" i="1"/>
  <c r="K765" i="1"/>
  <c r="G765" i="1"/>
  <c r="K757" i="1"/>
  <c r="G757" i="1"/>
  <c r="K749" i="1"/>
  <c r="G749" i="1"/>
  <c r="K741" i="1"/>
  <c r="G741" i="1"/>
  <c r="K733" i="1"/>
  <c r="G733" i="1"/>
  <c r="K725" i="1"/>
  <c r="G725" i="1"/>
  <c r="K717" i="1"/>
  <c r="G717" i="1"/>
  <c r="K708" i="1"/>
  <c r="G708" i="1"/>
  <c r="K700" i="1"/>
  <c r="G700" i="1"/>
  <c r="K691" i="1"/>
  <c r="G691" i="1"/>
  <c r="K683" i="1"/>
  <c r="G683" i="1"/>
  <c r="K675" i="1"/>
  <c r="G675" i="1"/>
  <c r="K667" i="1"/>
  <c r="G667" i="1"/>
  <c r="K659" i="1"/>
  <c r="G659" i="1"/>
  <c r="K651" i="1"/>
  <c r="G651" i="1"/>
  <c r="K643" i="1"/>
  <c r="G643" i="1"/>
  <c r="K635" i="1"/>
  <c r="G635" i="1"/>
  <c r="K627" i="1"/>
  <c r="G627" i="1"/>
  <c r="K619" i="1"/>
  <c r="G619" i="1"/>
  <c r="K611" i="1"/>
  <c r="G611" i="1"/>
  <c r="K602" i="1"/>
  <c r="G602" i="1"/>
  <c r="K594" i="1"/>
  <c r="G594" i="1"/>
  <c r="K585" i="1"/>
  <c r="G585" i="1"/>
  <c r="K577" i="1"/>
  <c r="G577" i="1"/>
  <c r="K569" i="1"/>
  <c r="G569" i="1"/>
  <c r="K561" i="1"/>
  <c r="G561" i="1"/>
  <c r="K553" i="1"/>
  <c r="G553" i="1"/>
  <c r="K545" i="1"/>
  <c r="G545" i="1"/>
  <c r="K537" i="1"/>
  <c r="G537" i="1"/>
  <c r="K529" i="1"/>
  <c r="G529" i="1"/>
  <c r="K520" i="1"/>
  <c r="G520" i="1"/>
  <c r="K512" i="1"/>
  <c r="G512" i="1"/>
  <c r="K503" i="1"/>
  <c r="G503" i="1"/>
  <c r="K495" i="1"/>
  <c r="G495" i="1"/>
  <c r="K486" i="1"/>
  <c r="G486" i="1"/>
  <c r="K478" i="1"/>
  <c r="G478" i="1"/>
  <c r="K469" i="1"/>
  <c r="G469" i="1"/>
  <c r="K461" i="1"/>
  <c r="G461" i="1"/>
  <c r="K453" i="1"/>
  <c r="G453" i="1"/>
  <c r="K443" i="1"/>
  <c r="G443" i="1"/>
  <c r="K435" i="1"/>
  <c r="G435" i="1"/>
  <c r="K427" i="1"/>
  <c r="G427" i="1"/>
  <c r="K419" i="1"/>
  <c r="G419" i="1"/>
  <c r="K410" i="1"/>
  <c r="G410" i="1"/>
  <c r="K402" i="1"/>
  <c r="G402" i="1"/>
  <c r="K394" i="1"/>
  <c r="G394" i="1"/>
  <c r="K386" i="1"/>
  <c r="G386" i="1"/>
  <c r="K378" i="1"/>
  <c r="G378" i="1"/>
  <c r="K370" i="1"/>
  <c r="G370" i="1"/>
  <c r="K361" i="1"/>
  <c r="G361" i="1"/>
  <c r="K353" i="1"/>
  <c r="G353" i="1"/>
  <c r="K345" i="1"/>
  <c r="G345" i="1"/>
  <c r="K337" i="1"/>
  <c r="G337" i="1"/>
  <c r="K328" i="1"/>
  <c r="G328" i="1"/>
  <c r="K320" i="1"/>
  <c r="G320" i="1"/>
  <c r="K311" i="1"/>
  <c r="G311" i="1"/>
  <c r="K303" i="1"/>
  <c r="G303" i="1"/>
  <c r="K295" i="1"/>
  <c r="G295" i="1"/>
  <c r="K287" i="1"/>
  <c r="G287" i="1"/>
  <c r="K279" i="1"/>
  <c r="G279" i="1"/>
  <c r="K271" i="1"/>
  <c r="G271" i="1"/>
  <c r="K263" i="1"/>
  <c r="K255" i="1"/>
  <c r="G255" i="1"/>
  <c r="K247" i="1"/>
  <c r="G247" i="1"/>
  <c r="K239" i="1"/>
  <c r="G239" i="1"/>
  <c r="K230" i="1"/>
  <c r="G230" i="1"/>
  <c r="K222" i="1"/>
  <c r="G222" i="1"/>
  <c r="K213" i="1"/>
  <c r="G213" i="1"/>
  <c r="K205" i="1"/>
  <c r="G205" i="1"/>
  <c r="K197" i="1"/>
  <c r="G197" i="1"/>
  <c r="K189" i="1"/>
  <c r="G189" i="1"/>
  <c r="K181" i="1"/>
  <c r="G181" i="1"/>
  <c r="K171" i="1"/>
  <c r="G171" i="1"/>
  <c r="K163" i="1"/>
  <c r="G163" i="1"/>
  <c r="K155" i="1"/>
  <c r="G155" i="1"/>
  <c r="K145" i="1"/>
  <c r="G145" i="1"/>
  <c r="K137" i="1"/>
  <c r="G137" i="1"/>
  <c r="K129" i="1"/>
  <c r="G129" i="1"/>
  <c r="K121" i="1"/>
  <c r="G121" i="1"/>
  <c r="K112" i="1"/>
  <c r="G112" i="1"/>
  <c r="K103" i="1"/>
  <c r="G103" i="1"/>
  <c r="K95" i="1"/>
  <c r="G95" i="1"/>
  <c r="K85" i="1"/>
  <c r="G85" i="1"/>
  <c r="K77" i="1"/>
  <c r="G77" i="1"/>
  <c r="K69" i="1"/>
  <c r="G69" i="1"/>
  <c r="K60" i="1"/>
  <c r="G60" i="1"/>
  <c r="K50" i="1"/>
  <c r="G50" i="1"/>
  <c r="K41" i="1"/>
  <c r="G41" i="1"/>
  <c r="K33" i="1"/>
  <c r="G33" i="1"/>
  <c r="K25" i="1"/>
  <c r="G25" i="1"/>
  <c r="K16" i="1"/>
  <c r="G16" i="1"/>
  <c r="K6" i="1"/>
  <c r="G6" i="1"/>
  <c r="K1669" i="1"/>
  <c r="G1669" i="1"/>
  <c r="K1637" i="1"/>
  <c r="G1637" i="1"/>
  <c r="K1597" i="1"/>
  <c r="G1597" i="1"/>
  <c r="K1557" i="1"/>
  <c r="G1557" i="1"/>
  <c r="K1525" i="1"/>
  <c r="G1525" i="1"/>
  <c r="K1485" i="1"/>
  <c r="G1485" i="1"/>
  <c r="K1461" i="1"/>
  <c r="G1461" i="1"/>
  <c r="K1429" i="1"/>
  <c r="G1429" i="1"/>
  <c r="K1397" i="1"/>
  <c r="G1397" i="1"/>
  <c r="K1373" i="1"/>
  <c r="G1373" i="1"/>
  <c r="K1357" i="1"/>
  <c r="G1357" i="1"/>
  <c r="K1333" i="1"/>
  <c r="G1333" i="1"/>
  <c r="K1309" i="1"/>
  <c r="G1309" i="1"/>
  <c r="K1293" i="1"/>
  <c r="G1293" i="1"/>
  <c r="K1261" i="1"/>
  <c r="G1261" i="1"/>
  <c r="K1237" i="1"/>
  <c r="G1237" i="1"/>
  <c r="K1205" i="1"/>
  <c r="G1205" i="1"/>
  <c r="K1181" i="1"/>
  <c r="G1181" i="1"/>
  <c r="K1158" i="1"/>
  <c r="G1158" i="1"/>
  <c r="K1141" i="1"/>
  <c r="G1141" i="1"/>
  <c r="K1117" i="1"/>
  <c r="G1117" i="1"/>
  <c r="K1093" i="1"/>
  <c r="G1093" i="1"/>
  <c r="K1069" i="1"/>
  <c r="G1069" i="1"/>
  <c r="K1045" i="1"/>
  <c r="G1045" i="1"/>
  <c r="K1029" i="1"/>
  <c r="G1029" i="1"/>
  <c r="K1005" i="1"/>
  <c r="G1005" i="1"/>
  <c r="K981" i="1"/>
  <c r="G981" i="1"/>
  <c r="K948" i="1"/>
  <c r="G948" i="1"/>
  <c r="K915" i="1"/>
  <c r="G915" i="1"/>
  <c r="K883" i="1"/>
  <c r="G883" i="1"/>
  <c r="K851" i="1"/>
  <c r="G851" i="1"/>
  <c r="K819" i="1"/>
  <c r="G819" i="1"/>
  <c r="K794" i="1"/>
  <c r="G794" i="1"/>
  <c r="K777" i="1"/>
  <c r="G777" i="1"/>
  <c r="K745" i="1"/>
  <c r="G745" i="1"/>
  <c r="K704" i="1"/>
  <c r="G704" i="1"/>
  <c r="K687" i="1"/>
  <c r="G687" i="1"/>
  <c r="K663" i="1"/>
  <c r="G663" i="1"/>
  <c r="K631" i="1"/>
  <c r="G631" i="1"/>
  <c r="K581" i="1"/>
  <c r="G581" i="1"/>
  <c r="K549" i="1"/>
  <c r="G549" i="1"/>
  <c r="K516" i="1"/>
  <c r="G516" i="1"/>
  <c r="K482" i="1"/>
  <c r="G482" i="1"/>
  <c r="K448" i="1"/>
  <c r="G448" i="1"/>
  <c r="K414" i="1"/>
  <c r="G414" i="1"/>
  <c r="K365" i="1"/>
  <c r="G365" i="1"/>
  <c r="K316" i="1"/>
  <c r="G316" i="1"/>
  <c r="K267" i="1"/>
  <c r="G267" i="1"/>
  <c r="K226" i="1"/>
  <c r="G226" i="1"/>
  <c r="K185" i="1"/>
  <c r="G185" i="1"/>
  <c r="K141" i="1"/>
  <c r="G141" i="1"/>
  <c r="K125" i="1"/>
  <c r="G125" i="1"/>
  <c r="K73" i="1"/>
  <c r="G73" i="1"/>
  <c r="K37" i="1"/>
  <c r="G37" i="1"/>
  <c r="AM142" i="1"/>
  <c r="AM134" i="1"/>
  <c r="AM126" i="1"/>
  <c r="AM118" i="1"/>
  <c r="AM165" i="1"/>
  <c r="K1688" i="1"/>
  <c r="G1688" i="1"/>
  <c r="K1680" i="1"/>
  <c r="G1680" i="1"/>
  <c r="K1672" i="1"/>
  <c r="G1672" i="1"/>
  <c r="K1664" i="1"/>
  <c r="G1664" i="1"/>
  <c r="K1656" i="1"/>
  <c r="G1656" i="1"/>
  <c r="K1648" i="1"/>
  <c r="G1648" i="1"/>
  <c r="K1640" i="1"/>
  <c r="G1640" i="1"/>
  <c r="K1632" i="1"/>
  <c r="G1632" i="1"/>
  <c r="K1624" i="1"/>
  <c r="G1624" i="1"/>
  <c r="K1616" i="1"/>
  <c r="G1616" i="1"/>
  <c r="K1608" i="1"/>
  <c r="G1608" i="1"/>
  <c r="K1600" i="1"/>
  <c r="G1600" i="1"/>
  <c r="K1592" i="1"/>
  <c r="G1592" i="1"/>
  <c r="K1584" i="1"/>
  <c r="G1584" i="1"/>
  <c r="K1576" i="1"/>
  <c r="G1576" i="1"/>
  <c r="K1568" i="1"/>
  <c r="G1568" i="1"/>
  <c r="K1560" i="1"/>
  <c r="G1560" i="1"/>
  <c r="K1552" i="1"/>
  <c r="G1552" i="1"/>
  <c r="K1544" i="1"/>
  <c r="G1544" i="1"/>
  <c r="K1536" i="1"/>
  <c r="G1536" i="1"/>
  <c r="K1528" i="1"/>
  <c r="G1528" i="1"/>
  <c r="K1520" i="1"/>
  <c r="G1520" i="1"/>
  <c r="K1512" i="1"/>
  <c r="G1512" i="1"/>
  <c r="K1504" i="1"/>
  <c r="G1504" i="1"/>
  <c r="K1496" i="1"/>
  <c r="G1496" i="1"/>
  <c r="K1488" i="1"/>
  <c r="G1488" i="1"/>
  <c r="K1480" i="1"/>
  <c r="G1480" i="1"/>
  <c r="K1472" i="1"/>
  <c r="G1472" i="1"/>
  <c r="K1464" i="1"/>
  <c r="G1464" i="1"/>
  <c r="K1456" i="1"/>
  <c r="G1456" i="1"/>
  <c r="K1448" i="1"/>
  <c r="G1448" i="1"/>
  <c r="K1440" i="1"/>
  <c r="G1440" i="1"/>
  <c r="K1432" i="1"/>
  <c r="G1432" i="1"/>
  <c r="K1424" i="1"/>
  <c r="G1424" i="1"/>
  <c r="K1416" i="1"/>
  <c r="G1416" i="1"/>
  <c r="K1408" i="1"/>
  <c r="G1408" i="1"/>
  <c r="K1400" i="1"/>
  <c r="G1400" i="1"/>
  <c r="K1392" i="1"/>
  <c r="G1392" i="1"/>
  <c r="K1384" i="1"/>
  <c r="G1384" i="1"/>
  <c r="K1376" i="1"/>
  <c r="G1376" i="1"/>
  <c r="K1368" i="1"/>
  <c r="G1368" i="1"/>
  <c r="K1360" i="1"/>
  <c r="G1360" i="1"/>
  <c r="K1352" i="1"/>
  <c r="G1352" i="1"/>
  <c r="K1344" i="1"/>
  <c r="G1344" i="1"/>
  <c r="K1336" i="1"/>
  <c r="G1336" i="1"/>
  <c r="K1328" i="1"/>
  <c r="G1328" i="1"/>
  <c r="K1320" i="1"/>
  <c r="G1320" i="1"/>
  <c r="K1312" i="1"/>
  <c r="G1312" i="1"/>
  <c r="K1304" i="1"/>
  <c r="G1304" i="1"/>
  <c r="K1296" i="1"/>
  <c r="G1296" i="1"/>
  <c r="K1288" i="1"/>
  <c r="G1288" i="1"/>
  <c r="K1280" i="1"/>
  <c r="G1280" i="1"/>
  <c r="K1272" i="1"/>
  <c r="G1272" i="1"/>
  <c r="K1264" i="1"/>
  <c r="G1264" i="1"/>
  <c r="K1256" i="1"/>
  <c r="G1256" i="1"/>
  <c r="K1248" i="1"/>
  <c r="G1248" i="1"/>
  <c r="K1240" i="1"/>
  <c r="G1240" i="1"/>
  <c r="K1232" i="1"/>
  <c r="G1232" i="1"/>
  <c r="K1224" i="1"/>
  <c r="G1224" i="1"/>
  <c r="K1216" i="1"/>
  <c r="G1216" i="1"/>
  <c r="K1208" i="1"/>
  <c r="G1208" i="1"/>
  <c r="K1200" i="1"/>
  <c r="G1200" i="1"/>
  <c r="K1192" i="1"/>
  <c r="G1192" i="1"/>
  <c r="K1184" i="1"/>
  <c r="G1184" i="1"/>
  <c r="K1176" i="1"/>
  <c r="G1176" i="1"/>
  <c r="K1168" i="1"/>
  <c r="G1168" i="1"/>
  <c r="K1161" i="1"/>
  <c r="G1161" i="1"/>
  <c r="K1152" i="1"/>
  <c r="G1152" i="1"/>
  <c r="K1144" i="1"/>
  <c r="G1144" i="1"/>
  <c r="K1136" i="1"/>
  <c r="G1136" i="1"/>
  <c r="K1128" i="1"/>
  <c r="G1128" i="1"/>
  <c r="K1120" i="1"/>
  <c r="G1120" i="1"/>
  <c r="K1112" i="1"/>
  <c r="G1112" i="1"/>
  <c r="K1104" i="1"/>
  <c r="G1104" i="1"/>
  <c r="K1096" i="1"/>
  <c r="G1096" i="1"/>
  <c r="K1088" i="1"/>
  <c r="G1088" i="1"/>
  <c r="K1080" i="1"/>
  <c r="G1080" i="1"/>
  <c r="K1072" i="1"/>
  <c r="G1072" i="1"/>
  <c r="K1064" i="1"/>
  <c r="G1064" i="1"/>
  <c r="K1056" i="1"/>
  <c r="G1056" i="1"/>
  <c r="K1048" i="1"/>
  <c r="G1048" i="1"/>
  <c r="K1040" i="1"/>
  <c r="G1040" i="1"/>
  <c r="K1032" i="1"/>
  <c r="G1032" i="1"/>
  <c r="K1024" i="1"/>
  <c r="G1024" i="1"/>
  <c r="K1016" i="1"/>
  <c r="G1016" i="1"/>
  <c r="K1008" i="1"/>
  <c r="G1008" i="1"/>
  <c r="K1000" i="1"/>
  <c r="G1000" i="1"/>
  <c r="K992" i="1"/>
  <c r="G992" i="1"/>
  <c r="K984" i="1"/>
  <c r="G984" i="1"/>
  <c r="K975" i="1"/>
  <c r="G975" i="1"/>
  <c r="K967" i="1"/>
  <c r="G967" i="1"/>
  <c r="K959" i="1"/>
  <c r="G959" i="1"/>
  <c r="K951" i="1"/>
  <c r="G951" i="1"/>
  <c r="K943" i="1"/>
  <c r="G943" i="1"/>
  <c r="K935" i="1"/>
  <c r="G935" i="1"/>
  <c r="K927" i="1"/>
  <c r="G927" i="1"/>
  <c r="K918" i="1"/>
  <c r="G918" i="1"/>
  <c r="K910" i="1"/>
  <c r="G910" i="1"/>
  <c r="K902" i="1"/>
  <c r="G902" i="1"/>
  <c r="K894" i="1"/>
  <c r="G894" i="1"/>
  <c r="K886" i="1"/>
  <c r="G886" i="1"/>
  <c r="K878" i="1"/>
  <c r="G878" i="1"/>
  <c r="K870" i="1"/>
  <c r="G870" i="1"/>
  <c r="K862" i="1"/>
  <c r="G862" i="1"/>
  <c r="K854" i="1"/>
  <c r="G854" i="1"/>
  <c r="K846" i="1"/>
  <c r="G846" i="1"/>
  <c r="K838" i="1"/>
  <c r="G838" i="1"/>
  <c r="K830" i="1"/>
  <c r="G830" i="1"/>
  <c r="K822" i="1"/>
  <c r="G822" i="1"/>
  <c r="K814" i="1"/>
  <c r="G814" i="1"/>
  <c r="K805" i="1"/>
  <c r="G805" i="1"/>
  <c r="K797" i="1"/>
  <c r="G797" i="1"/>
  <c r="K789" i="1"/>
  <c r="G789" i="1"/>
  <c r="K781" i="1"/>
  <c r="G781" i="1"/>
  <c r="K772" i="1"/>
  <c r="G772" i="1"/>
  <c r="K764" i="1"/>
  <c r="G764" i="1"/>
  <c r="K756" i="1"/>
  <c r="G756" i="1"/>
  <c r="K748" i="1"/>
  <c r="G748" i="1"/>
  <c r="K740" i="1"/>
  <c r="G740" i="1"/>
  <c r="K732" i="1"/>
  <c r="G732" i="1"/>
  <c r="K724" i="1"/>
  <c r="G724" i="1"/>
  <c r="K716" i="1"/>
  <c r="G716" i="1"/>
  <c r="K707" i="1"/>
  <c r="G707" i="1"/>
  <c r="K698" i="1"/>
  <c r="G698" i="1"/>
  <c r="K690" i="1"/>
  <c r="G690" i="1"/>
  <c r="K682" i="1"/>
  <c r="G682" i="1"/>
  <c r="K674" i="1"/>
  <c r="G674" i="1"/>
  <c r="K666" i="1"/>
  <c r="G666" i="1"/>
  <c r="K658" i="1"/>
  <c r="G658" i="1"/>
  <c r="K650" i="1"/>
  <c r="G650" i="1"/>
  <c r="K642" i="1"/>
  <c r="G642" i="1"/>
  <c r="K634" i="1"/>
  <c r="G634" i="1"/>
  <c r="K626" i="1"/>
  <c r="G626" i="1"/>
  <c r="K618" i="1"/>
  <c r="G618" i="1"/>
  <c r="K610" i="1"/>
  <c r="G610" i="1"/>
  <c r="K601" i="1"/>
  <c r="G601" i="1"/>
  <c r="K593" i="1"/>
  <c r="G593" i="1"/>
  <c r="K584" i="1"/>
  <c r="G584" i="1"/>
  <c r="K576" i="1"/>
  <c r="G576" i="1"/>
  <c r="K568" i="1"/>
  <c r="G568" i="1"/>
  <c r="K560" i="1"/>
  <c r="G560" i="1"/>
  <c r="K552" i="1"/>
  <c r="G552" i="1"/>
  <c r="K544" i="1"/>
  <c r="G544" i="1"/>
  <c r="K536" i="1"/>
  <c r="G536" i="1"/>
  <c r="K528" i="1"/>
  <c r="G528" i="1"/>
  <c r="K519" i="1"/>
  <c r="G519" i="1"/>
  <c r="K511" i="1"/>
  <c r="G511" i="1"/>
  <c r="K502" i="1"/>
  <c r="G502" i="1"/>
  <c r="K494" i="1"/>
  <c r="G494" i="1"/>
  <c r="K485" i="1"/>
  <c r="G485" i="1"/>
  <c r="K476" i="1"/>
  <c r="G476" i="1"/>
  <c r="K468" i="1"/>
  <c r="G468" i="1"/>
  <c r="K460" i="1"/>
  <c r="G460" i="1"/>
  <c r="K452" i="1"/>
  <c r="G452" i="1"/>
  <c r="K442" i="1"/>
  <c r="G442" i="1"/>
  <c r="K434" i="1"/>
  <c r="G434" i="1"/>
  <c r="K426" i="1"/>
  <c r="G426" i="1"/>
  <c r="K418" i="1"/>
  <c r="G418" i="1"/>
  <c r="K409" i="1"/>
  <c r="G409" i="1"/>
  <c r="K401" i="1"/>
  <c r="G401" i="1"/>
  <c r="K393" i="1"/>
  <c r="G393" i="1"/>
  <c r="K385" i="1"/>
  <c r="G385" i="1"/>
  <c r="K377" i="1"/>
  <c r="G377" i="1"/>
  <c r="K368" i="1"/>
  <c r="G368" i="1"/>
  <c r="K360" i="1"/>
  <c r="G360" i="1"/>
  <c r="K352" i="1"/>
  <c r="G352" i="1"/>
  <c r="K344" i="1"/>
  <c r="G344" i="1"/>
  <c r="K335" i="1"/>
  <c r="G335" i="1"/>
  <c r="K327" i="1"/>
  <c r="G327" i="1"/>
  <c r="K319" i="1"/>
  <c r="G319" i="1"/>
  <c r="K310" i="1"/>
  <c r="G310" i="1"/>
  <c r="K302" i="1"/>
  <c r="G302" i="1"/>
  <c r="K294" i="1"/>
  <c r="G294" i="1"/>
  <c r="K286" i="1"/>
  <c r="G286" i="1"/>
  <c r="K278" i="1"/>
  <c r="G278" i="1"/>
  <c r="K270" i="1"/>
  <c r="G270" i="1"/>
  <c r="K262" i="1"/>
  <c r="G262" i="1"/>
  <c r="K254" i="1"/>
  <c r="G254" i="1"/>
  <c r="K246" i="1"/>
  <c r="G246" i="1"/>
  <c r="K238" i="1"/>
  <c r="G238" i="1"/>
  <c r="K229" i="1"/>
  <c r="G229" i="1"/>
  <c r="K221" i="1"/>
  <c r="G221" i="1"/>
  <c r="K212" i="1"/>
  <c r="G212" i="1"/>
  <c r="K204" i="1"/>
  <c r="G204" i="1"/>
  <c r="K196" i="1"/>
  <c r="G196" i="1"/>
  <c r="K188" i="1"/>
  <c r="G188" i="1"/>
  <c r="K180" i="1"/>
  <c r="G180" i="1"/>
  <c r="K170" i="1"/>
  <c r="G170" i="1"/>
  <c r="K162" i="1"/>
  <c r="G162" i="1"/>
  <c r="K154" i="1"/>
  <c r="G154" i="1"/>
  <c r="K144" i="1"/>
  <c r="G144" i="1"/>
  <c r="K136" i="1"/>
  <c r="G136" i="1"/>
  <c r="K128" i="1"/>
  <c r="G128" i="1"/>
  <c r="K120" i="1"/>
  <c r="G120" i="1"/>
  <c r="K111" i="1"/>
  <c r="G111" i="1"/>
  <c r="K102" i="1"/>
  <c r="G102" i="1"/>
  <c r="K93" i="1"/>
  <c r="G93" i="1"/>
  <c r="K84" i="1"/>
  <c r="G84" i="1"/>
  <c r="K76" i="1"/>
  <c r="G76" i="1"/>
  <c r="K68" i="1"/>
  <c r="G68" i="1"/>
  <c r="K59" i="1"/>
  <c r="G59" i="1"/>
  <c r="K49" i="1"/>
  <c r="G49" i="1"/>
  <c r="K40" i="1"/>
  <c r="G40" i="1"/>
  <c r="K32" i="1"/>
  <c r="G32" i="1"/>
  <c r="K24" i="1"/>
  <c r="G24" i="1"/>
  <c r="K14" i="1"/>
  <c r="G14" i="1"/>
  <c r="K5" i="1"/>
  <c r="G5" i="1"/>
  <c r="K1245" i="1"/>
  <c r="G1245" i="1"/>
  <c r="K1221" i="1"/>
  <c r="G1221" i="1"/>
  <c r="K1189" i="1"/>
  <c r="G1189" i="1"/>
  <c r="K1156" i="1"/>
  <c r="G1156" i="1"/>
  <c r="K1133" i="1"/>
  <c r="G1133" i="1"/>
  <c r="K1109" i="1"/>
  <c r="G1109" i="1"/>
  <c r="K1085" i="1"/>
  <c r="G1085" i="1"/>
  <c r="K1077" i="1"/>
  <c r="G1077" i="1"/>
  <c r="K1053" i="1"/>
  <c r="G1053" i="1"/>
  <c r="K1037" i="1"/>
  <c r="G1037" i="1"/>
  <c r="K1013" i="1"/>
  <c r="G1013" i="1"/>
  <c r="K997" i="1"/>
  <c r="G997" i="1"/>
  <c r="K972" i="1"/>
  <c r="G972" i="1"/>
  <c r="K940" i="1"/>
  <c r="G940" i="1"/>
  <c r="K907" i="1"/>
  <c r="G907" i="1"/>
  <c r="K875" i="1"/>
  <c r="G875" i="1"/>
  <c r="K843" i="1"/>
  <c r="G843" i="1"/>
  <c r="K810" i="1"/>
  <c r="G810" i="1"/>
  <c r="K737" i="1"/>
  <c r="G737" i="1"/>
  <c r="K374" i="1"/>
  <c r="G374" i="1"/>
  <c r="K332" i="1"/>
  <c r="G332" i="1"/>
  <c r="K299" i="1"/>
  <c r="G299" i="1"/>
  <c r="K259" i="1"/>
  <c r="G259" i="1"/>
  <c r="K218" i="1"/>
  <c r="G218" i="1"/>
  <c r="K176" i="1"/>
  <c r="G176" i="1"/>
  <c r="K133" i="1"/>
  <c r="G133" i="1"/>
  <c r="K117" i="1"/>
  <c r="G117" i="1"/>
  <c r="K81" i="1"/>
  <c r="G81" i="1"/>
  <c r="K29" i="1"/>
  <c r="G29" i="1"/>
  <c r="K1687" i="1"/>
  <c r="G1687" i="1"/>
  <c r="K1679" i="1"/>
  <c r="G1679" i="1"/>
  <c r="K1671" i="1"/>
  <c r="G1671" i="1"/>
  <c r="K1663" i="1"/>
  <c r="G1663" i="1"/>
  <c r="K1655" i="1"/>
  <c r="G1655" i="1"/>
  <c r="K1647" i="1"/>
  <c r="G1647" i="1"/>
  <c r="K1639" i="1"/>
  <c r="G1639" i="1"/>
  <c r="K1631" i="1"/>
  <c r="G1631" i="1"/>
  <c r="K1623" i="1"/>
  <c r="G1623" i="1"/>
  <c r="K1615" i="1"/>
  <c r="G1615" i="1"/>
  <c r="K1607" i="1"/>
  <c r="G1607" i="1"/>
  <c r="K1599" i="1"/>
  <c r="G1599" i="1"/>
  <c r="K1591" i="1"/>
  <c r="G1591" i="1"/>
  <c r="K1583" i="1"/>
  <c r="G1583" i="1"/>
  <c r="K1575" i="1"/>
  <c r="G1575" i="1"/>
  <c r="K1567" i="1"/>
  <c r="G1567" i="1"/>
  <c r="K1559" i="1"/>
  <c r="G1559" i="1"/>
  <c r="K1551" i="1"/>
  <c r="G1551" i="1"/>
  <c r="K1543" i="1"/>
  <c r="G1543" i="1"/>
  <c r="K1535" i="1"/>
  <c r="G1535" i="1"/>
  <c r="K1527" i="1"/>
  <c r="G1527" i="1"/>
  <c r="K1519" i="1"/>
  <c r="G1519" i="1"/>
  <c r="K1511" i="1"/>
  <c r="G1511" i="1"/>
  <c r="K1503" i="1"/>
  <c r="G1503" i="1"/>
  <c r="K1495" i="1"/>
  <c r="G1495" i="1"/>
  <c r="K1487" i="1"/>
  <c r="G1487" i="1"/>
  <c r="K1479" i="1"/>
  <c r="G1479" i="1"/>
  <c r="K1471" i="1"/>
  <c r="G1471" i="1"/>
  <c r="K1463" i="1"/>
  <c r="G1463" i="1"/>
  <c r="K1455" i="1"/>
  <c r="G1455" i="1"/>
  <c r="K1447" i="1"/>
  <c r="G1447" i="1"/>
  <c r="K1439" i="1"/>
  <c r="G1439" i="1"/>
  <c r="K1431" i="1"/>
  <c r="G1431" i="1"/>
  <c r="K1423" i="1"/>
  <c r="G1423" i="1"/>
  <c r="K1415" i="1"/>
  <c r="G1415" i="1"/>
  <c r="K1407" i="1"/>
  <c r="G1407" i="1"/>
  <c r="K1399" i="1"/>
  <c r="G1399" i="1"/>
  <c r="K1391" i="1"/>
  <c r="G1391" i="1"/>
  <c r="K1383" i="1"/>
  <c r="G1383" i="1"/>
  <c r="K1375" i="1"/>
  <c r="G1375" i="1"/>
  <c r="K1367" i="1"/>
  <c r="G1367" i="1"/>
  <c r="K1359" i="1"/>
  <c r="G1359" i="1"/>
  <c r="K1351" i="1"/>
  <c r="G1351" i="1"/>
  <c r="K1343" i="1"/>
  <c r="G1343" i="1"/>
  <c r="K1335" i="1"/>
  <c r="G1335" i="1"/>
  <c r="K1327" i="1"/>
  <c r="G1327" i="1"/>
  <c r="K1319" i="1"/>
  <c r="G1319" i="1"/>
  <c r="K1311" i="1"/>
  <c r="G1311" i="1"/>
  <c r="K1303" i="1"/>
  <c r="G1303" i="1"/>
  <c r="K1295" i="1"/>
  <c r="G1295" i="1"/>
  <c r="K1287" i="1"/>
  <c r="G1287" i="1"/>
  <c r="K1279" i="1"/>
  <c r="G1279" i="1"/>
  <c r="K1271" i="1"/>
  <c r="G1271" i="1"/>
  <c r="K1263" i="1"/>
  <c r="G1263" i="1"/>
  <c r="K1255" i="1"/>
  <c r="G1255" i="1"/>
  <c r="K1247" i="1"/>
  <c r="G1247" i="1"/>
  <c r="K1239" i="1"/>
  <c r="G1239" i="1"/>
  <c r="K1231" i="1"/>
  <c r="G1231" i="1"/>
  <c r="K1223" i="1"/>
  <c r="G1223" i="1"/>
  <c r="K1215" i="1"/>
  <c r="G1215" i="1"/>
  <c r="K1207" i="1"/>
  <c r="G1207" i="1"/>
  <c r="K1199" i="1"/>
  <c r="G1199" i="1"/>
  <c r="K1191" i="1"/>
  <c r="G1191" i="1"/>
  <c r="K1183" i="1"/>
  <c r="G1183" i="1"/>
  <c r="K1175" i="1"/>
  <c r="G1175" i="1"/>
  <c r="K1167" i="1"/>
  <c r="G1167" i="1"/>
  <c r="K1160" i="1"/>
  <c r="G1160" i="1"/>
  <c r="K1151" i="1"/>
  <c r="G1151" i="1"/>
  <c r="K1143" i="1"/>
  <c r="G1143" i="1"/>
  <c r="K1135" i="1"/>
  <c r="G1135" i="1"/>
  <c r="K1127" i="1"/>
  <c r="G1127" i="1"/>
  <c r="K1119" i="1"/>
  <c r="G1119" i="1"/>
  <c r="K1111" i="1"/>
  <c r="G1111" i="1"/>
  <c r="K1103" i="1"/>
  <c r="G1103" i="1"/>
  <c r="K1095" i="1"/>
  <c r="G1095" i="1"/>
  <c r="K1087" i="1"/>
  <c r="G1087" i="1"/>
  <c r="K1079" i="1"/>
  <c r="G1079" i="1"/>
  <c r="K1071" i="1"/>
  <c r="G1071" i="1"/>
  <c r="K1063" i="1"/>
  <c r="G1063" i="1"/>
  <c r="K1055" i="1"/>
  <c r="G1055" i="1"/>
  <c r="K1047" i="1"/>
  <c r="G1047" i="1"/>
  <c r="K1039" i="1"/>
  <c r="G1039" i="1"/>
  <c r="K1031" i="1"/>
  <c r="G1031" i="1"/>
  <c r="K1023" i="1"/>
  <c r="G1023" i="1"/>
  <c r="K1015" i="1"/>
  <c r="G1015" i="1"/>
  <c r="K1007" i="1"/>
  <c r="G1007" i="1"/>
  <c r="K999" i="1"/>
  <c r="G999" i="1"/>
  <c r="K991" i="1"/>
  <c r="G991" i="1"/>
  <c r="K983" i="1"/>
  <c r="G983" i="1"/>
  <c r="K974" i="1"/>
  <c r="G974" i="1"/>
  <c r="K966" i="1"/>
  <c r="G966" i="1"/>
  <c r="K958" i="1"/>
  <c r="G958" i="1"/>
  <c r="K950" i="1"/>
  <c r="G950" i="1"/>
  <c r="K942" i="1"/>
  <c r="G942" i="1"/>
  <c r="K934" i="1"/>
  <c r="G934" i="1"/>
  <c r="K926" i="1"/>
  <c r="G926" i="1"/>
  <c r="K917" i="1"/>
  <c r="G917" i="1"/>
  <c r="K909" i="1"/>
  <c r="G909" i="1"/>
  <c r="K901" i="1"/>
  <c r="G901" i="1"/>
  <c r="K893" i="1"/>
  <c r="G893" i="1"/>
  <c r="K885" i="1"/>
  <c r="G885" i="1"/>
  <c r="K877" i="1"/>
  <c r="G877" i="1"/>
  <c r="K869" i="1"/>
  <c r="G869" i="1"/>
  <c r="G861" i="1"/>
  <c r="K853" i="1"/>
  <c r="G853" i="1"/>
  <c r="K845" i="1"/>
  <c r="G845" i="1"/>
  <c r="K837" i="1"/>
  <c r="G837" i="1"/>
  <c r="K829" i="1"/>
  <c r="G829" i="1"/>
  <c r="K821" i="1"/>
  <c r="G821" i="1"/>
  <c r="K813" i="1"/>
  <c r="G813" i="1"/>
  <c r="K804" i="1"/>
  <c r="G804" i="1"/>
  <c r="K796" i="1"/>
  <c r="G796" i="1"/>
  <c r="K788" i="1"/>
  <c r="G788" i="1"/>
  <c r="K780" i="1"/>
  <c r="G780" i="1"/>
  <c r="K771" i="1"/>
  <c r="G771" i="1"/>
  <c r="K763" i="1"/>
  <c r="G763" i="1"/>
  <c r="K755" i="1"/>
  <c r="G755" i="1"/>
  <c r="K747" i="1"/>
  <c r="G747" i="1"/>
  <c r="K739" i="1"/>
  <c r="G739" i="1"/>
  <c r="K731" i="1"/>
  <c r="G731" i="1"/>
  <c r="K723" i="1"/>
  <c r="G723" i="1"/>
  <c r="K715" i="1"/>
  <c r="G715" i="1"/>
  <c r="K706" i="1"/>
  <c r="G706" i="1"/>
  <c r="K697" i="1"/>
  <c r="G697" i="1"/>
  <c r="K689" i="1"/>
  <c r="G689" i="1"/>
  <c r="K681" i="1"/>
  <c r="G681" i="1"/>
  <c r="K673" i="1"/>
  <c r="G673" i="1"/>
  <c r="K665" i="1"/>
  <c r="G665" i="1"/>
  <c r="K657" i="1"/>
  <c r="G657" i="1"/>
  <c r="K649" i="1"/>
  <c r="G649" i="1"/>
  <c r="K641" i="1"/>
  <c r="G641" i="1"/>
  <c r="K633" i="1"/>
  <c r="G633" i="1"/>
  <c r="K625" i="1"/>
  <c r="G625" i="1"/>
  <c r="K617" i="1"/>
  <c r="G617" i="1"/>
  <c r="K609" i="1"/>
  <c r="G609" i="1"/>
  <c r="K600" i="1"/>
  <c r="G600" i="1"/>
  <c r="K592" i="1"/>
  <c r="G592" i="1"/>
  <c r="K583" i="1"/>
  <c r="G583" i="1"/>
  <c r="K575" i="1"/>
  <c r="G575" i="1"/>
  <c r="K567" i="1"/>
  <c r="G567" i="1"/>
  <c r="K559" i="1"/>
  <c r="G559" i="1"/>
  <c r="K551" i="1"/>
  <c r="G551" i="1"/>
  <c r="K543" i="1"/>
  <c r="G543" i="1"/>
  <c r="K535" i="1"/>
  <c r="G535" i="1"/>
  <c r="K527" i="1"/>
  <c r="G527" i="1"/>
  <c r="K518" i="1"/>
  <c r="G518" i="1"/>
  <c r="K509" i="1"/>
  <c r="G509" i="1"/>
  <c r="K501" i="1"/>
  <c r="G501" i="1"/>
  <c r="K492" i="1"/>
  <c r="G492" i="1"/>
  <c r="K484" i="1"/>
  <c r="G484" i="1"/>
  <c r="K475" i="1"/>
  <c r="G475" i="1"/>
  <c r="K467" i="1"/>
  <c r="G467" i="1"/>
  <c r="K459" i="1"/>
  <c r="G459" i="1"/>
  <c r="K450" i="1"/>
  <c r="G450" i="1"/>
  <c r="K441" i="1"/>
  <c r="G441" i="1"/>
  <c r="K433" i="1"/>
  <c r="G433" i="1"/>
  <c r="K425" i="1"/>
  <c r="G425" i="1"/>
  <c r="K416" i="1"/>
  <c r="G416" i="1"/>
  <c r="K408" i="1"/>
  <c r="G408" i="1"/>
  <c r="K400" i="1"/>
  <c r="G400" i="1"/>
  <c r="K392" i="1"/>
  <c r="G392" i="1"/>
  <c r="K384" i="1"/>
  <c r="G384" i="1"/>
  <c r="K376" i="1"/>
  <c r="G376" i="1"/>
  <c r="K367" i="1"/>
  <c r="G367" i="1"/>
  <c r="K359" i="1"/>
  <c r="G359" i="1"/>
  <c r="K351" i="1"/>
  <c r="G351" i="1"/>
  <c r="K343" i="1"/>
  <c r="G343" i="1"/>
  <c r="K334" i="1"/>
  <c r="G334" i="1"/>
  <c r="K326" i="1"/>
  <c r="G326" i="1"/>
  <c r="K318" i="1"/>
  <c r="G318" i="1"/>
  <c r="K309" i="1"/>
  <c r="G309" i="1"/>
  <c r="K301" i="1"/>
  <c r="G301" i="1"/>
  <c r="K293" i="1"/>
  <c r="G293" i="1"/>
  <c r="K285" i="1"/>
  <c r="G285" i="1"/>
  <c r="K277" i="1"/>
  <c r="G277" i="1"/>
  <c r="K269" i="1"/>
  <c r="G269" i="1"/>
  <c r="K261" i="1"/>
  <c r="G261" i="1"/>
  <c r="K253" i="1"/>
  <c r="G253" i="1"/>
  <c r="K245" i="1"/>
  <c r="G245" i="1"/>
  <c r="K237" i="1"/>
  <c r="G237" i="1"/>
  <c r="K228" i="1"/>
  <c r="G228" i="1"/>
  <c r="K220" i="1"/>
  <c r="G220" i="1"/>
  <c r="K211" i="1"/>
  <c r="G211" i="1"/>
  <c r="K203" i="1"/>
  <c r="G203" i="1"/>
  <c r="K195" i="1"/>
  <c r="G195" i="1"/>
  <c r="K187" i="1"/>
  <c r="G187" i="1"/>
  <c r="K179" i="1"/>
  <c r="G179" i="1"/>
  <c r="K169" i="1"/>
  <c r="G169" i="1"/>
  <c r="K161" i="1"/>
  <c r="G161" i="1"/>
  <c r="K153" i="1"/>
  <c r="G153" i="1"/>
  <c r="K143" i="1"/>
  <c r="G143" i="1"/>
  <c r="K135" i="1"/>
  <c r="G135" i="1"/>
  <c r="K127" i="1"/>
  <c r="G127" i="1"/>
  <c r="K119" i="1"/>
  <c r="G119" i="1"/>
  <c r="K110" i="1"/>
  <c r="G110" i="1"/>
  <c r="K101" i="1"/>
  <c r="G101" i="1"/>
  <c r="K92" i="1"/>
  <c r="G92" i="1"/>
  <c r="K83" i="1"/>
  <c r="G83" i="1"/>
  <c r="K75" i="1"/>
  <c r="G75" i="1"/>
  <c r="K67" i="1"/>
  <c r="G67" i="1"/>
  <c r="K58" i="1"/>
  <c r="G58" i="1"/>
  <c r="K48" i="1"/>
  <c r="G48" i="1"/>
  <c r="K39" i="1"/>
  <c r="G39" i="1"/>
  <c r="K31" i="1"/>
  <c r="G31" i="1"/>
  <c r="K23" i="1"/>
  <c r="G23" i="1"/>
  <c r="K13" i="1"/>
  <c r="G13" i="1"/>
  <c r="K4" i="1"/>
  <c r="G4" i="1"/>
  <c r="G2" i="1"/>
  <c r="G63" i="1"/>
  <c r="K63" i="1"/>
  <c r="AG163" i="1"/>
  <c r="AI163" i="1"/>
  <c r="AG6" i="1"/>
  <c r="AI6" i="1"/>
  <c r="AG2" i="1"/>
  <c r="AG57" i="1"/>
  <c r="AI57" i="1"/>
  <c r="AG479" i="1"/>
  <c r="AI479" i="1"/>
  <c r="AG403" i="1"/>
  <c r="AI403" i="1"/>
  <c r="AG354" i="1"/>
  <c r="AI354" i="1"/>
  <c r="AG272" i="1"/>
  <c r="AI272" i="1"/>
  <c r="AG240" i="1"/>
  <c r="AI240" i="1"/>
  <c r="AG223" i="1"/>
  <c r="AI223" i="1"/>
  <c r="AG147" i="1"/>
  <c r="AI147" i="1"/>
  <c r="AG7" i="1"/>
  <c r="AI7" i="1"/>
  <c r="AG1657" i="1"/>
  <c r="AH1657" i="1"/>
  <c r="AG1593" i="1"/>
  <c r="AH1593" i="1"/>
  <c r="AG1545" i="1"/>
  <c r="AH1545" i="1"/>
  <c r="AG1481" i="1"/>
  <c r="AH1481" i="1"/>
  <c r="AG1433" i="1"/>
  <c r="AH1433" i="1"/>
  <c r="AG1385" i="1"/>
  <c r="AH1385" i="1"/>
  <c r="AG1329" i="1"/>
  <c r="AH1329" i="1"/>
  <c r="AG1265" i="1"/>
  <c r="AH1265" i="1"/>
  <c r="AG1217" i="1"/>
  <c r="AH1217" i="1"/>
  <c r="AG1169" i="1"/>
  <c r="AH1169" i="1"/>
  <c r="AG1121" i="1"/>
  <c r="AH1121" i="1"/>
  <c r="AG1073" i="1"/>
  <c r="AH1073" i="1"/>
  <c r="AG1025" i="1"/>
  <c r="AH1025" i="1"/>
  <c r="AG977" i="1"/>
  <c r="AH977" i="1"/>
  <c r="AG936" i="1"/>
  <c r="AH936" i="1"/>
  <c r="AG887" i="1"/>
  <c r="AH887" i="1"/>
  <c r="AG855" i="1"/>
  <c r="AH855" i="1"/>
  <c r="AG823" i="1"/>
  <c r="AH823" i="1"/>
  <c r="AG773" i="1"/>
  <c r="AH773" i="1"/>
  <c r="AG741" i="1"/>
  <c r="AH741" i="1"/>
  <c r="AG700" i="1"/>
  <c r="AH700" i="1"/>
  <c r="AG667" i="1"/>
  <c r="AH667" i="1"/>
  <c r="AG627" i="1"/>
  <c r="AH627" i="1"/>
  <c r="AG577" i="1"/>
  <c r="AH577" i="1"/>
  <c r="AG520" i="1"/>
  <c r="AH520" i="1"/>
  <c r="AG486" i="1"/>
  <c r="AH486" i="1"/>
  <c r="AG461" i="1"/>
  <c r="AH461" i="1"/>
  <c r="AG419" i="1"/>
  <c r="AH419" i="1"/>
  <c r="AG386" i="1"/>
  <c r="AH386" i="1"/>
  <c r="AG328" i="1"/>
  <c r="AH328" i="1"/>
  <c r="AG1649" i="1"/>
  <c r="AH1649" i="1"/>
  <c r="AG1233" i="1"/>
  <c r="AH1233" i="1"/>
  <c r="AG1656" i="1"/>
  <c r="AH1656" i="1"/>
  <c r="AG1616" i="1"/>
  <c r="AH1616" i="1"/>
  <c r="AG1576" i="1"/>
  <c r="AH1576" i="1"/>
  <c r="AG1528" i="1"/>
  <c r="AH1528" i="1"/>
  <c r="AG1472" i="1"/>
  <c r="AH1472" i="1"/>
  <c r="AG1424" i="1"/>
  <c r="AH1424" i="1"/>
  <c r="AG1376" i="1"/>
  <c r="AH1376" i="1"/>
  <c r="AG1336" i="1"/>
  <c r="AH1336" i="1"/>
  <c r="AG1296" i="1"/>
  <c r="AH1296" i="1"/>
  <c r="AG1248" i="1"/>
  <c r="AH1248" i="1"/>
  <c r="AG1200" i="1"/>
  <c r="AH1200" i="1"/>
  <c r="AG1168" i="1"/>
  <c r="AH1168" i="1"/>
  <c r="AG1120" i="1"/>
  <c r="AH1120" i="1"/>
  <c r="AG1064" i="1"/>
  <c r="AH1064" i="1"/>
  <c r="AG1024" i="1"/>
  <c r="AH1024" i="1"/>
  <c r="AG984" i="1"/>
  <c r="AH984" i="1"/>
  <c r="AG943" i="1"/>
  <c r="AH943" i="1"/>
  <c r="AG902" i="1"/>
  <c r="AH902" i="1"/>
  <c r="AG854" i="1"/>
  <c r="AH854" i="1"/>
  <c r="AG814" i="1"/>
  <c r="AH814" i="1"/>
  <c r="AG748" i="1"/>
  <c r="AH748" i="1"/>
  <c r="AG707" i="1"/>
  <c r="AH707" i="1"/>
  <c r="AG666" i="1"/>
  <c r="AH666" i="1"/>
  <c r="AG618" i="1"/>
  <c r="AH618" i="1"/>
  <c r="AG560" i="1"/>
  <c r="AH560" i="1"/>
  <c r="AG502" i="1"/>
  <c r="AH502" i="1"/>
  <c r="AG460" i="1"/>
  <c r="AH460" i="1"/>
  <c r="AG409" i="1"/>
  <c r="AH409" i="1"/>
  <c r="AG368" i="1"/>
  <c r="AH368" i="1"/>
  <c r="AG327" i="1"/>
  <c r="AH327" i="1"/>
  <c r="AG270" i="1"/>
  <c r="AH270" i="1"/>
  <c r="AG212" i="1"/>
  <c r="AH212" i="1"/>
  <c r="AG162" i="1"/>
  <c r="AH162" i="1"/>
  <c r="AG59" i="1"/>
  <c r="AH59" i="1"/>
  <c r="AG1687" i="1"/>
  <c r="AH1687" i="1"/>
  <c r="AG1679" i="1"/>
  <c r="AH1679" i="1"/>
  <c r="AG1671" i="1"/>
  <c r="AH1671" i="1"/>
  <c r="AG1663" i="1"/>
  <c r="AH1663" i="1"/>
  <c r="AG1655" i="1"/>
  <c r="AH1655" i="1"/>
  <c r="AG1647" i="1"/>
  <c r="AH1647" i="1"/>
  <c r="AG1639" i="1"/>
  <c r="AH1639" i="1"/>
  <c r="AG1631" i="1"/>
  <c r="AH1631" i="1"/>
  <c r="AG1623" i="1"/>
  <c r="AH1623" i="1"/>
  <c r="AG1615" i="1"/>
  <c r="AH1615" i="1"/>
  <c r="AG1607" i="1"/>
  <c r="AH1607" i="1"/>
  <c r="AG1599" i="1"/>
  <c r="AH1599" i="1"/>
  <c r="AG1591" i="1"/>
  <c r="AH1591" i="1"/>
  <c r="AG1583" i="1"/>
  <c r="AH1583" i="1"/>
  <c r="AG1575" i="1"/>
  <c r="AH1575" i="1"/>
  <c r="AG1567" i="1"/>
  <c r="AH1567" i="1"/>
  <c r="AG1559" i="1"/>
  <c r="AH1559" i="1"/>
  <c r="AG1551" i="1"/>
  <c r="AH1551" i="1"/>
  <c r="AG1543" i="1"/>
  <c r="AH1543" i="1"/>
  <c r="AG1535" i="1"/>
  <c r="AH1535" i="1"/>
  <c r="AG1527" i="1"/>
  <c r="AH1527" i="1"/>
  <c r="AG1519" i="1"/>
  <c r="AH1519" i="1"/>
  <c r="AG1511" i="1"/>
  <c r="AH1511" i="1"/>
  <c r="AG1503" i="1"/>
  <c r="AH1503" i="1"/>
  <c r="AG1495" i="1"/>
  <c r="AH1495" i="1"/>
  <c r="AG1487" i="1"/>
  <c r="AH1487" i="1"/>
  <c r="AG1479" i="1"/>
  <c r="AH1479" i="1"/>
  <c r="AG1471" i="1"/>
  <c r="AH1471" i="1"/>
  <c r="AG1463" i="1"/>
  <c r="AH1463" i="1"/>
  <c r="AG1455" i="1"/>
  <c r="AH1455" i="1"/>
  <c r="AG1447" i="1"/>
  <c r="AH1447" i="1"/>
  <c r="AG1439" i="1"/>
  <c r="AH1439" i="1"/>
  <c r="AG1431" i="1"/>
  <c r="AH1431" i="1"/>
  <c r="AG1423" i="1"/>
  <c r="AH1423" i="1"/>
  <c r="AG1415" i="1"/>
  <c r="AH1415" i="1"/>
  <c r="AG1407" i="1"/>
  <c r="AH1407" i="1"/>
  <c r="AG1399" i="1"/>
  <c r="AH1399" i="1"/>
  <c r="AG1391" i="1"/>
  <c r="AH1391" i="1"/>
  <c r="AG1383" i="1"/>
  <c r="AH1383" i="1"/>
  <c r="AG1375" i="1"/>
  <c r="AH1375" i="1"/>
  <c r="AG1367" i="1"/>
  <c r="AH1367" i="1"/>
  <c r="AG1359" i="1"/>
  <c r="AH1359" i="1"/>
  <c r="AG1351" i="1"/>
  <c r="AH1351" i="1"/>
  <c r="AG1343" i="1"/>
  <c r="AH1343" i="1"/>
  <c r="AG1335" i="1"/>
  <c r="AH1335" i="1"/>
  <c r="AG1327" i="1"/>
  <c r="AH1327" i="1"/>
  <c r="AG1319" i="1"/>
  <c r="AH1319" i="1"/>
  <c r="AG1311" i="1"/>
  <c r="AH1311" i="1"/>
  <c r="AG1303" i="1"/>
  <c r="AH1303" i="1"/>
  <c r="AG1295" i="1"/>
  <c r="AH1295" i="1"/>
  <c r="AG1287" i="1"/>
  <c r="AH1287" i="1"/>
  <c r="AG1279" i="1"/>
  <c r="AH1279" i="1"/>
  <c r="AG1271" i="1"/>
  <c r="AH1271" i="1"/>
  <c r="AG1263" i="1"/>
  <c r="AH1263" i="1"/>
  <c r="AG1255" i="1"/>
  <c r="AH1255" i="1"/>
  <c r="AG1247" i="1"/>
  <c r="AH1247" i="1"/>
  <c r="AG1239" i="1"/>
  <c r="AH1239" i="1"/>
  <c r="AG1231" i="1"/>
  <c r="AH1231" i="1"/>
  <c r="AG1223" i="1"/>
  <c r="AH1223" i="1"/>
  <c r="AG1215" i="1"/>
  <c r="AH1215" i="1"/>
  <c r="AG1207" i="1"/>
  <c r="AH1207" i="1"/>
  <c r="AG1199" i="1"/>
  <c r="AH1199" i="1"/>
  <c r="AG1191" i="1"/>
  <c r="AH1191" i="1"/>
  <c r="AG1183" i="1"/>
  <c r="AH1183" i="1"/>
  <c r="AG1175" i="1"/>
  <c r="AH1175" i="1"/>
  <c r="AG1167" i="1"/>
  <c r="AH1167" i="1"/>
  <c r="AG1160" i="1"/>
  <c r="AH1160" i="1"/>
  <c r="AG1151" i="1"/>
  <c r="AH1151" i="1"/>
  <c r="AG1143" i="1"/>
  <c r="AH1143" i="1"/>
  <c r="AG1135" i="1"/>
  <c r="AH1135" i="1"/>
  <c r="AG1127" i="1"/>
  <c r="AH1127" i="1"/>
  <c r="AG1119" i="1"/>
  <c r="AH1119" i="1"/>
  <c r="AG1111" i="1"/>
  <c r="AH1111" i="1"/>
  <c r="AG1103" i="1"/>
  <c r="AH1103" i="1"/>
  <c r="AG1095" i="1"/>
  <c r="AH1095" i="1"/>
  <c r="AG1087" i="1"/>
  <c r="AH1087" i="1"/>
  <c r="AG1079" i="1"/>
  <c r="AH1079" i="1"/>
  <c r="AG1071" i="1"/>
  <c r="AH1071" i="1"/>
  <c r="AG1063" i="1"/>
  <c r="AH1063" i="1"/>
  <c r="AG1055" i="1"/>
  <c r="AH1055" i="1"/>
  <c r="AG1047" i="1"/>
  <c r="AH1047" i="1"/>
  <c r="AG1039" i="1"/>
  <c r="AH1039" i="1"/>
  <c r="AG1031" i="1"/>
  <c r="AH1031" i="1"/>
  <c r="AG1023" i="1"/>
  <c r="AH1023" i="1"/>
  <c r="AG1015" i="1"/>
  <c r="AH1015" i="1"/>
  <c r="AG1007" i="1"/>
  <c r="AH1007" i="1"/>
  <c r="AG999" i="1"/>
  <c r="AH999" i="1"/>
  <c r="AG991" i="1"/>
  <c r="AH991" i="1"/>
  <c r="AG983" i="1"/>
  <c r="AH983" i="1"/>
  <c r="AG974" i="1"/>
  <c r="AH974" i="1"/>
  <c r="AG966" i="1"/>
  <c r="AH966" i="1"/>
  <c r="AG958" i="1"/>
  <c r="AH958" i="1"/>
  <c r="AG950" i="1"/>
  <c r="AH950" i="1"/>
  <c r="AG942" i="1"/>
  <c r="AH942" i="1"/>
  <c r="AG934" i="1"/>
  <c r="AH934" i="1"/>
  <c r="AG926" i="1"/>
  <c r="AH926" i="1"/>
  <c r="AG917" i="1"/>
  <c r="AH917" i="1"/>
  <c r="AG909" i="1"/>
  <c r="AH909" i="1"/>
  <c r="AG901" i="1"/>
  <c r="AH901" i="1"/>
  <c r="AG893" i="1"/>
  <c r="AH893" i="1"/>
  <c r="AG885" i="1"/>
  <c r="AH885" i="1"/>
  <c r="AG877" i="1"/>
  <c r="AH877" i="1"/>
  <c r="AG869" i="1"/>
  <c r="AH869" i="1"/>
  <c r="AG861" i="1"/>
  <c r="AH861" i="1"/>
  <c r="AG853" i="1"/>
  <c r="AH853" i="1"/>
  <c r="AG845" i="1"/>
  <c r="AH845" i="1"/>
  <c r="AG837" i="1"/>
  <c r="AH837" i="1"/>
  <c r="AG829" i="1"/>
  <c r="AH829" i="1"/>
  <c r="AG821" i="1"/>
  <c r="AH821" i="1"/>
  <c r="AG813" i="1"/>
  <c r="AH813" i="1"/>
  <c r="AG804" i="1"/>
  <c r="AH804" i="1"/>
  <c r="AG796" i="1"/>
  <c r="AH796" i="1"/>
  <c r="AG788" i="1"/>
  <c r="AH788" i="1"/>
  <c r="AG780" i="1"/>
  <c r="AH780" i="1"/>
  <c r="AG771" i="1"/>
  <c r="AH771" i="1"/>
  <c r="AG763" i="1"/>
  <c r="AH763" i="1"/>
  <c r="AG755" i="1"/>
  <c r="AH755" i="1"/>
  <c r="AG747" i="1"/>
  <c r="AH747" i="1"/>
  <c r="AG739" i="1"/>
  <c r="AH739" i="1"/>
  <c r="AG731" i="1"/>
  <c r="AH731" i="1"/>
  <c r="AG723" i="1"/>
  <c r="AH723" i="1"/>
  <c r="AG715" i="1"/>
  <c r="AH715" i="1"/>
  <c r="AG706" i="1"/>
  <c r="AH706" i="1"/>
  <c r="AG697" i="1"/>
  <c r="AH697" i="1"/>
  <c r="AG689" i="1"/>
  <c r="AH689" i="1"/>
  <c r="AG681" i="1"/>
  <c r="AH681" i="1"/>
  <c r="AG673" i="1"/>
  <c r="AH673" i="1"/>
  <c r="AG665" i="1"/>
  <c r="AH665" i="1"/>
  <c r="AG657" i="1"/>
  <c r="AH657" i="1"/>
  <c r="AG649" i="1"/>
  <c r="AH649" i="1"/>
  <c r="AG641" i="1"/>
  <c r="AH641" i="1"/>
  <c r="AG633" i="1"/>
  <c r="AH633" i="1"/>
  <c r="AG625" i="1"/>
  <c r="AH625" i="1"/>
  <c r="AG617" i="1"/>
  <c r="AH617" i="1"/>
  <c r="AG609" i="1"/>
  <c r="AH609" i="1"/>
  <c r="AG600" i="1"/>
  <c r="AH600" i="1"/>
  <c r="AG592" i="1"/>
  <c r="AH592" i="1"/>
  <c r="AG583" i="1"/>
  <c r="AH583" i="1"/>
  <c r="AG575" i="1"/>
  <c r="AH575" i="1"/>
  <c r="AG567" i="1"/>
  <c r="AH567" i="1"/>
  <c r="AG559" i="1"/>
  <c r="AH559" i="1"/>
  <c r="AG551" i="1"/>
  <c r="AH551" i="1"/>
  <c r="AG543" i="1"/>
  <c r="AH543" i="1"/>
  <c r="AG535" i="1"/>
  <c r="AH535" i="1"/>
  <c r="AG527" i="1"/>
  <c r="AH527" i="1"/>
  <c r="AG518" i="1"/>
  <c r="AH518" i="1"/>
  <c r="AG509" i="1"/>
  <c r="AH509" i="1"/>
  <c r="AG501" i="1"/>
  <c r="AH501" i="1"/>
  <c r="AG492" i="1"/>
  <c r="AH492" i="1"/>
  <c r="AG484" i="1"/>
  <c r="AH484" i="1"/>
  <c r="AG475" i="1"/>
  <c r="AH475" i="1"/>
  <c r="AG467" i="1"/>
  <c r="AH467" i="1"/>
  <c r="AG459" i="1"/>
  <c r="AH459" i="1"/>
  <c r="AG450" i="1"/>
  <c r="AH450" i="1"/>
  <c r="AG441" i="1"/>
  <c r="AH441" i="1"/>
  <c r="AG433" i="1"/>
  <c r="AH433" i="1"/>
  <c r="AG425" i="1"/>
  <c r="AH425" i="1"/>
  <c r="AG416" i="1"/>
  <c r="AH416" i="1"/>
  <c r="AG408" i="1"/>
  <c r="AH408" i="1"/>
  <c r="AG400" i="1"/>
  <c r="AH400" i="1"/>
  <c r="AG392" i="1"/>
  <c r="AH392" i="1"/>
  <c r="AG384" i="1"/>
  <c r="AH384" i="1"/>
  <c r="AG376" i="1"/>
  <c r="AH376" i="1"/>
  <c r="AG367" i="1"/>
  <c r="AH367" i="1"/>
  <c r="AG359" i="1"/>
  <c r="AH359" i="1"/>
  <c r="AG351" i="1"/>
  <c r="AH351" i="1"/>
  <c r="AG343" i="1"/>
  <c r="AH343" i="1"/>
  <c r="AG334" i="1"/>
  <c r="AH334" i="1"/>
  <c r="AG326" i="1"/>
  <c r="AH326" i="1"/>
  <c r="AG318" i="1"/>
  <c r="AH318" i="1"/>
  <c r="AG309" i="1"/>
  <c r="AH309" i="1"/>
  <c r="AG301" i="1"/>
  <c r="AH301" i="1"/>
  <c r="AG293" i="1"/>
  <c r="AH293" i="1"/>
  <c r="AG285" i="1"/>
  <c r="AH285" i="1"/>
  <c r="AG277" i="1"/>
  <c r="AH277" i="1"/>
  <c r="AG269" i="1"/>
  <c r="AH269" i="1"/>
  <c r="AG261" i="1"/>
  <c r="AH261" i="1"/>
  <c r="AG253" i="1"/>
  <c r="AH253" i="1"/>
  <c r="AG245" i="1"/>
  <c r="AH245" i="1"/>
  <c r="AG237" i="1"/>
  <c r="AH237" i="1"/>
  <c r="AG228" i="1"/>
  <c r="AH228" i="1"/>
  <c r="AG220" i="1"/>
  <c r="AH220" i="1"/>
  <c r="AG211" i="1"/>
  <c r="AH211" i="1"/>
  <c r="AG203" i="1"/>
  <c r="AH203" i="1"/>
  <c r="AG195" i="1"/>
  <c r="AH195" i="1"/>
  <c r="AG187" i="1"/>
  <c r="AH187" i="1"/>
  <c r="AG179" i="1"/>
  <c r="AH179" i="1"/>
  <c r="AG169" i="1"/>
  <c r="AH169" i="1"/>
  <c r="AG161" i="1"/>
  <c r="AH161" i="1"/>
  <c r="AG153" i="1"/>
  <c r="AH153" i="1"/>
  <c r="AG143" i="1"/>
  <c r="AH143" i="1"/>
  <c r="AG135" i="1"/>
  <c r="AH135" i="1"/>
  <c r="AG127" i="1"/>
  <c r="AH127" i="1"/>
  <c r="AG119" i="1"/>
  <c r="AH119" i="1"/>
  <c r="AG110" i="1"/>
  <c r="AH110" i="1"/>
  <c r="AG101" i="1"/>
  <c r="AH101" i="1"/>
  <c r="AG92" i="1"/>
  <c r="AH92" i="1"/>
  <c r="AG83" i="1"/>
  <c r="AH83" i="1"/>
  <c r="AG75" i="1"/>
  <c r="AH75" i="1"/>
  <c r="AG67" i="1"/>
  <c r="AH67" i="1"/>
  <c r="AG58" i="1"/>
  <c r="AH58" i="1"/>
  <c r="AG48" i="1"/>
  <c r="AH48" i="1"/>
  <c r="AG39" i="1"/>
  <c r="AH39" i="1"/>
  <c r="AG31" i="1"/>
  <c r="AH31" i="1"/>
  <c r="AG23" i="1"/>
  <c r="AH23" i="1"/>
  <c r="AG13" i="1"/>
  <c r="AH13" i="1"/>
  <c r="AG4" i="1"/>
  <c r="AH4" i="1"/>
  <c r="AG1641" i="1"/>
  <c r="AH1641" i="1"/>
  <c r="AG1601" i="1"/>
  <c r="AH1601" i="1"/>
  <c r="AG1553" i="1"/>
  <c r="AH1553" i="1"/>
  <c r="AG1489" i="1"/>
  <c r="AH1489" i="1"/>
  <c r="AG1441" i="1"/>
  <c r="AH1441" i="1"/>
  <c r="AG1401" i="1"/>
  <c r="AH1401" i="1"/>
  <c r="AG1361" i="1"/>
  <c r="AH1361" i="1"/>
  <c r="AG1305" i="1"/>
  <c r="AH1305" i="1"/>
  <c r="AG1257" i="1"/>
  <c r="AH1257" i="1"/>
  <c r="AG1225" i="1"/>
  <c r="AH1225" i="1"/>
  <c r="AG1177" i="1"/>
  <c r="AH1177" i="1"/>
  <c r="AG1129" i="1"/>
  <c r="AH1129" i="1"/>
  <c r="AG1081" i="1"/>
  <c r="AH1081" i="1"/>
  <c r="AG1009" i="1"/>
  <c r="AH1009" i="1"/>
  <c r="AG928" i="1"/>
  <c r="AH928" i="1"/>
  <c r="AG725" i="1"/>
  <c r="AH725" i="1"/>
  <c r="AG1648" i="1"/>
  <c r="AH1648" i="1"/>
  <c r="AG1600" i="1"/>
  <c r="AH1600" i="1"/>
  <c r="AG1560" i="1"/>
  <c r="AH1560" i="1"/>
  <c r="AG1512" i="1"/>
  <c r="AH1512" i="1"/>
  <c r="AG1464" i="1"/>
  <c r="AH1464" i="1"/>
  <c r="AG1416" i="1"/>
  <c r="AH1416" i="1"/>
  <c r="AG1368" i="1"/>
  <c r="AH1368" i="1"/>
  <c r="AG1320" i="1"/>
  <c r="AH1320" i="1"/>
  <c r="AG1272" i="1"/>
  <c r="AH1272" i="1"/>
  <c r="AG1232" i="1"/>
  <c r="AH1232" i="1"/>
  <c r="AG1184" i="1"/>
  <c r="AH1184" i="1"/>
  <c r="AG1128" i="1"/>
  <c r="AH1128" i="1"/>
  <c r="AG1080" i="1"/>
  <c r="AH1080" i="1"/>
  <c r="AG1032" i="1"/>
  <c r="AH1032" i="1"/>
  <c r="AG975" i="1"/>
  <c r="AH975" i="1"/>
  <c r="AG927" i="1"/>
  <c r="AH927" i="1"/>
  <c r="AG878" i="1"/>
  <c r="AH878" i="1"/>
  <c r="AG838" i="1"/>
  <c r="AH838" i="1"/>
  <c r="AG789" i="1"/>
  <c r="AH789" i="1"/>
  <c r="AG732" i="1"/>
  <c r="AH732" i="1"/>
  <c r="AG690" i="1"/>
  <c r="AH690" i="1"/>
  <c r="AG642" i="1"/>
  <c r="AH642" i="1"/>
  <c r="AG593" i="1"/>
  <c r="AH593" i="1"/>
  <c r="AG536" i="1"/>
  <c r="AH536" i="1"/>
  <c r="AG494" i="1"/>
  <c r="AH494" i="1"/>
  <c r="AG442" i="1"/>
  <c r="AH442" i="1"/>
  <c r="AG401" i="1"/>
  <c r="AH401" i="1"/>
  <c r="AG360" i="1"/>
  <c r="AH360" i="1"/>
  <c r="AG319" i="1"/>
  <c r="AH319" i="1"/>
  <c r="AG278" i="1"/>
  <c r="AH278" i="1"/>
  <c r="AG246" i="1"/>
  <c r="AH246" i="1"/>
  <c r="AG204" i="1"/>
  <c r="AH204" i="1"/>
  <c r="AG170" i="1"/>
  <c r="AH170" i="1"/>
  <c r="AG84" i="1"/>
  <c r="AH84" i="1"/>
  <c r="AG1686" i="1"/>
  <c r="AH1686" i="1"/>
  <c r="AG1678" i="1"/>
  <c r="AH1678" i="1"/>
  <c r="AG1670" i="1"/>
  <c r="AH1670" i="1"/>
  <c r="AG1662" i="1"/>
  <c r="AH1662" i="1"/>
  <c r="AG1654" i="1"/>
  <c r="AH1654" i="1"/>
  <c r="AG1646" i="1"/>
  <c r="AH1646" i="1"/>
  <c r="AG1638" i="1"/>
  <c r="AH1638" i="1"/>
  <c r="AG1630" i="1"/>
  <c r="AH1630" i="1"/>
  <c r="AG1622" i="1"/>
  <c r="AH1622" i="1"/>
  <c r="AG1614" i="1"/>
  <c r="AH1614" i="1"/>
  <c r="AG1606" i="1"/>
  <c r="AH1606" i="1"/>
  <c r="AG1598" i="1"/>
  <c r="AH1598" i="1"/>
  <c r="AG1590" i="1"/>
  <c r="AH1590" i="1"/>
  <c r="AG1582" i="1"/>
  <c r="AH1582" i="1"/>
  <c r="AG1574" i="1"/>
  <c r="AH1574" i="1"/>
  <c r="AG1566" i="1"/>
  <c r="AH1566" i="1"/>
  <c r="AG1558" i="1"/>
  <c r="AH1558" i="1"/>
  <c r="AG1550" i="1"/>
  <c r="AH1550" i="1"/>
  <c r="AG1542" i="1"/>
  <c r="AH1542" i="1"/>
  <c r="AG1534" i="1"/>
  <c r="AH1534" i="1"/>
  <c r="AG1526" i="1"/>
  <c r="AH1526" i="1"/>
  <c r="AG1518" i="1"/>
  <c r="AH1518" i="1"/>
  <c r="AG1510" i="1"/>
  <c r="AH1510" i="1"/>
  <c r="AG1502" i="1"/>
  <c r="AH1502" i="1"/>
  <c r="AG1494" i="1"/>
  <c r="AH1494" i="1"/>
  <c r="AG1486" i="1"/>
  <c r="AH1486" i="1"/>
  <c r="AG1478" i="1"/>
  <c r="AH1478" i="1"/>
  <c r="AG1470" i="1"/>
  <c r="AH1470" i="1"/>
  <c r="AG1462" i="1"/>
  <c r="AH1462" i="1"/>
  <c r="AG1454" i="1"/>
  <c r="AH1454" i="1"/>
  <c r="AG1446" i="1"/>
  <c r="AH1446" i="1"/>
  <c r="AG1438" i="1"/>
  <c r="AH1438" i="1"/>
  <c r="AG1430" i="1"/>
  <c r="AH1430" i="1"/>
  <c r="AG1422" i="1"/>
  <c r="AH1422" i="1"/>
  <c r="AG1414" i="1"/>
  <c r="AH1414" i="1"/>
  <c r="AG1406" i="1"/>
  <c r="AH1406" i="1"/>
  <c r="AG1398" i="1"/>
  <c r="AH1398" i="1"/>
  <c r="AG1390" i="1"/>
  <c r="AH1390" i="1"/>
  <c r="AG1382" i="1"/>
  <c r="AH1382" i="1"/>
  <c r="AG1374" i="1"/>
  <c r="AH1374" i="1"/>
  <c r="AG1366" i="1"/>
  <c r="AH1366" i="1"/>
  <c r="AG1358" i="1"/>
  <c r="AH1358" i="1"/>
  <c r="AG1350" i="1"/>
  <c r="AH1350" i="1"/>
  <c r="AG1342" i="1"/>
  <c r="AH1342" i="1"/>
  <c r="AG1334" i="1"/>
  <c r="AH1334" i="1"/>
  <c r="AG1326" i="1"/>
  <c r="AH1326" i="1"/>
  <c r="AG1318" i="1"/>
  <c r="AH1318" i="1"/>
  <c r="AG1310" i="1"/>
  <c r="AH1310" i="1"/>
  <c r="AG1302" i="1"/>
  <c r="AH1302" i="1"/>
  <c r="AG1294" i="1"/>
  <c r="AH1294" i="1"/>
  <c r="AG1286" i="1"/>
  <c r="AH1286" i="1"/>
  <c r="AG1278" i="1"/>
  <c r="AH1278" i="1"/>
  <c r="AG1270" i="1"/>
  <c r="AH1270" i="1"/>
  <c r="AG1262" i="1"/>
  <c r="AH1262" i="1"/>
  <c r="AG1254" i="1"/>
  <c r="AH1254" i="1"/>
  <c r="AG1246" i="1"/>
  <c r="AH1246" i="1"/>
  <c r="AG1238" i="1"/>
  <c r="AH1238" i="1"/>
  <c r="AG1230" i="1"/>
  <c r="AH1230" i="1"/>
  <c r="AG1222" i="1"/>
  <c r="AH1222" i="1"/>
  <c r="AG1214" i="1"/>
  <c r="AH1214" i="1"/>
  <c r="AG1206" i="1"/>
  <c r="AH1206" i="1"/>
  <c r="AG1198" i="1"/>
  <c r="AH1198" i="1"/>
  <c r="AG1190" i="1"/>
  <c r="AH1190" i="1"/>
  <c r="AG1182" i="1"/>
  <c r="AH1182" i="1"/>
  <c r="AG1174" i="1"/>
  <c r="AH1174" i="1"/>
  <c r="AG1166" i="1"/>
  <c r="AH1166" i="1"/>
  <c r="AG1159" i="1"/>
  <c r="AH1159" i="1"/>
  <c r="AG1150" i="1"/>
  <c r="AH1150" i="1"/>
  <c r="AG1142" i="1"/>
  <c r="AH1142" i="1"/>
  <c r="AG1134" i="1"/>
  <c r="AH1134" i="1"/>
  <c r="AG1126" i="1"/>
  <c r="AH1126" i="1"/>
  <c r="AG1118" i="1"/>
  <c r="AH1118" i="1"/>
  <c r="AG1110" i="1"/>
  <c r="AH1110" i="1"/>
  <c r="AG1102" i="1"/>
  <c r="AH1102" i="1"/>
  <c r="AG1094" i="1"/>
  <c r="AH1094" i="1"/>
  <c r="AG1086" i="1"/>
  <c r="AH1086" i="1"/>
  <c r="AG1078" i="1"/>
  <c r="AH1078" i="1"/>
  <c r="AG1070" i="1"/>
  <c r="AH1070" i="1"/>
  <c r="AG1062" i="1"/>
  <c r="AH1062" i="1"/>
  <c r="AG1054" i="1"/>
  <c r="AH1054" i="1"/>
  <c r="AG1046" i="1"/>
  <c r="AH1046" i="1"/>
  <c r="AG1038" i="1"/>
  <c r="AH1038" i="1"/>
  <c r="AG1030" i="1"/>
  <c r="AH1030" i="1"/>
  <c r="AG1022" i="1"/>
  <c r="AH1022" i="1"/>
  <c r="AG1014" i="1"/>
  <c r="AH1014" i="1"/>
  <c r="AG1006" i="1"/>
  <c r="AH1006" i="1"/>
  <c r="AG998" i="1"/>
  <c r="AH998" i="1"/>
  <c r="AG990" i="1"/>
  <c r="AH990" i="1"/>
  <c r="AG982" i="1"/>
  <c r="AH982" i="1"/>
  <c r="AG973" i="1"/>
  <c r="AH973" i="1"/>
  <c r="AG965" i="1"/>
  <c r="AH965" i="1"/>
  <c r="AG957" i="1"/>
  <c r="AH957" i="1"/>
  <c r="AG949" i="1"/>
  <c r="AH949" i="1"/>
  <c r="AG941" i="1"/>
  <c r="AH941" i="1"/>
  <c r="AG933" i="1"/>
  <c r="AH933" i="1"/>
  <c r="AG925" i="1"/>
  <c r="AH925" i="1"/>
  <c r="AG916" i="1"/>
  <c r="AH916" i="1"/>
  <c r="AG908" i="1"/>
  <c r="AH908" i="1"/>
  <c r="AG900" i="1"/>
  <c r="AH900" i="1"/>
  <c r="AG892" i="1"/>
  <c r="AH892" i="1"/>
  <c r="AG884" i="1"/>
  <c r="AH884" i="1"/>
  <c r="AG876" i="1"/>
  <c r="AH876" i="1"/>
  <c r="AG868" i="1"/>
  <c r="AH868" i="1"/>
  <c r="AG860" i="1"/>
  <c r="AH860" i="1"/>
  <c r="AG852" i="1"/>
  <c r="AH852" i="1"/>
  <c r="AG844" i="1"/>
  <c r="AH844" i="1"/>
  <c r="AG836" i="1"/>
  <c r="AH836" i="1"/>
  <c r="AG828" i="1"/>
  <c r="AH828" i="1"/>
  <c r="AG820" i="1"/>
  <c r="AH820" i="1"/>
  <c r="AG811" i="1"/>
  <c r="AH811" i="1"/>
  <c r="AG803" i="1"/>
  <c r="AH803" i="1"/>
  <c r="AG795" i="1"/>
  <c r="AH795" i="1"/>
  <c r="AG787" i="1"/>
  <c r="AH787" i="1"/>
  <c r="AG778" i="1"/>
  <c r="AH778" i="1"/>
  <c r="AG770" i="1"/>
  <c r="AH770" i="1"/>
  <c r="AG762" i="1"/>
  <c r="AH762" i="1"/>
  <c r="AG754" i="1"/>
  <c r="AH754" i="1"/>
  <c r="AG746" i="1"/>
  <c r="AH746" i="1"/>
  <c r="AG738" i="1"/>
  <c r="AH738" i="1"/>
  <c r="AG730" i="1"/>
  <c r="AH730" i="1"/>
  <c r="AG722" i="1"/>
  <c r="AH722" i="1"/>
  <c r="AG714" i="1"/>
  <c r="AH714" i="1"/>
  <c r="AG705" i="1"/>
  <c r="AH705" i="1"/>
  <c r="AG696" i="1"/>
  <c r="AH696" i="1"/>
  <c r="AG688" i="1"/>
  <c r="AH688" i="1"/>
  <c r="AG680" i="1"/>
  <c r="AH680" i="1"/>
  <c r="AG672" i="1"/>
  <c r="AH672" i="1"/>
  <c r="AG664" i="1"/>
  <c r="AH664" i="1"/>
  <c r="AG656" i="1"/>
  <c r="AH656" i="1"/>
  <c r="AG648" i="1"/>
  <c r="AH648" i="1"/>
  <c r="AG640" i="1"/>
  <c r="AH640" i="1"/>
  <c r="AG632" i="1"/>
  <c r="AH632" i="1"/>
  <c r="AG624" i="1"/>
  <c r="AH624" i="1"/>
  <c r="AG616" i="1"/>
  <c r="AH616" i="1"/>
  <c r="AG608" i="1"/>
  <c r="AH608" i="1"/>
  <c r="AG599" i="1"/>
  <c r="AH599" i="1"/>
  <c r="AG591" i="1"/>
  <c r="AH591" i="1"/>
  <c r="AG582" i="1"/>
  <c r="AH582" i="1"/>
  <c r="AG574" i="1"/>
  <c r="AH574" i="1"/>
  <c r="AG566" i="1"/>
  <c r="AH566" i="1"/>
  <c r="AG558" i="1"/>
  <c r="AH558" i="1"/>
  <c r="AG550" i="1"/>
  <c r="AH550" i="1"/>
  <c r="AG542" i="1"/>
  <c r="AH542" i="1"/>
  <c r="AG534" i="1"/>
  <c r="AH534" i="1"/>
  <c r="AG526" i="1"/>
  <c r="AH526" i="1"/>
  <c r="AG517" i="1"/>
  <c r="AH517" i="1"/>
  <c r="AG508" i="1"/>
  <c r="AH508" i="1"/>
  <c r="AG500" i="1"/>
  <c r="AH500" i="1"/>
  <c r="AG491" i="1"/>
  <c r="AH491" i="1"/>
  <c r="AG483" i="1"/>
  <c r="AH483" i="1"/>
  <c r="AG474" i="1"/>
  <c r="AH474" i="1"/>
  <c r="AG466" i="1"/>
  <c r="AH466" i="1"/>
  <c r="AG458" i="1"/>
  <c r="AH458" i="1"/>
  <c r="AG449" i="1"/>
  <c r="AH449" i="1"/>
  <c r="AG440" i="1"/>
  <c r="AH440" i="1"/>
  <c r="AG432" i="1"/>
  <c r="AH432" i="1"/>
  <c r="AG424" i="1"/>
  <c r="AH424" i="1"/>
  <c r="AG415" i="1"/>
  <c r="AH415" i="1"/>
  <c r="AG407" i="1"/>
  <c r="AH407" i="1"/>
  <c r="AG399" i="1"/>
  <c r="AH399" i="1"/>
  <c r="AG391" i="1"/>
  <c r="AH391" i="1"/>
  <c r="AG383" i="1"/>
  <c r="AH383" i="1"/>
  <c r="AG375" i="1"/>
  <c r="AH375" i="1"/>
  <c r="AG366" i="1"/>
  <c r="AH366" i="1"/>
  <c r="AG358" i="1"/>
  <c r="AH358" i="1"/>
  <c r="AG350" i="1"/>
  <c r="AH350" i="1"/>
  <c r="AG342" i="1"/>
  <c r="AH342" i="1"/>
  <c r="AG333" i="1"/>
  <c r="AH333" i="1"/>
  <c r="AG325" i="1"/>
  <c r="AH325" i="1"/>
  <c r="AG317" i="1"/>
  <c r="AH317" i="1"/>
  <c r="AG308" i="1"/>
  <c r="AH308" i="1"/>
  <c r="AG300" i="1"/>
  <c r="AH300" i="1"/>
  <c r="AG292" i="1"/>
  <c r="AH292" i="1"/>
  <c r="AG284" i="1"/>
  <c r="AH284" i="1"/>
  <c r="AG276" i="1"/>
  <c r="AH276" i="1"/>
  <c r="AG268" i="1"/>
  <c r="AH268" i="1"/>
  <c r="AG260" i="1"/>
  <c r="AH260" i="1"/>
  <c r="AG252" i="1"/>
  <c r="AH252" i="1"/>
  <c r="AG244" i="1"/>
  <c r="AH244" i="1"/>
  <c r="AG236" i="1"/>
  <c r="AH236" i="1"/>
  <c r="AG227" i="1"/>
  <c r="AH227" i="1"/>
  <c r="AG219" i="1"/>
  <c r="AH219" i="1"/>
  <c r="AG210" i="1"/>
  <c r="AH210" i="1"/>
  <c r="AG202" i="1"/>
  <c r="AH202" i="1"/>
  <c r="AG194" i="1"/>
  <c r="AH194" i="1"/>
  <c r="AG186" i="1"/>
  <c r="AH186" i="1"/>
  <c r="AG177" i="1"/>
  <c r="AH177" i="1"/>
  <c r="AG168" i="1"/>
  <c r="AH168" i="1"/>
  <c r="AG160" i="1"/>
  <c r="AH160" i="1"/>
  <c r="AG151" i="1"/>
  <c r="AH151" i="1"/>
  <c r="AG142" i="1"/>
  <c r="AH142" i="1"/>
  <c r="AG134" i="1"/>
  <c r="AH134" i="1"/>
  <c r="AG126" i="1"/>
  <c r="AH126" i="1"/>
  <c r="AG118" i="1"/>
  <c r="AH118" i="1"/>
  <c r="AG109" i="1"/>
  <c r="AH109" i="1"/>
  <c r="AG1353" i="1"/>
  <c r="AH1353" i="1"/>
  <c r="AG1680" i="1"/>
  <c r="AH1680" i="1"/>
  <c r="AG1624" i="1"/>
  <c r="AH1624" i="1"/>
  <c r="AG1568" i="1"/>
  <c r="AH1568" i="1"/>
  <c r="AG1520" i="1"/>
  <c r="AH1520" i="1"/>
  <c r="AG1480" i="1"/>
  <c r="AH1480" i="1"/>
  <c r="AG1432" i="1"/>
  <c r="AH1432" i="1"/>
  <c r="AG1384" i="1"/>
  <c r="AH1384" i="1"/>
  <c r="AG1344" i="1"/>
  <c r="AH1344" i="1"/>
  <c r="AG1288" i="1"/>
  <c r="AH1288" i="1"/>
  <c r="AG1240" i="1"/>
  <c r="AH1240" i="1"/>
  <c r="AG1192" i="1"/>
  <c r="AH1192" i="1"/>
  <c r="AG1144" i="1"/>
  <c r="AH1144" i="1"/>
  <c r="AG1096" i="1"/>
  <c r="AH1096" i="1"/>
  <c r="AG1048" i="1"/>
  <c r="AH1048" i="1"/>
  <c r="AG1000" i="1"/>
  <c r="AH1000" i="1"/>
  <c r="AG951" i="1"/>
  <c r="AH951" i="1"/>
  <c r="AG918" i="1"/>
  <c r="AH918" i="1"/>
  <c r="AG862" i="1"/>
  <c r="AH862" i="1"/>
  <c r="AG822" i="1"/>
  <c r="AH822" i="1"/>
  <c r="AG772" i="1"/>
  <c r="AH772" i="1"/>
  <c r="AG756" i="1"/>
  <c r="AH756" i="1"/>
  <c r="AG724" i="1"/>
  <c r="AH724" i="1"/>
  <c r="AG682" i="1"/>
  <c r="AH682" i="1"/>
  <c r="AG634" i="1"/>
  <c r="AH634" i="1"/>
  <c r="AG584" i="1"/>
  <c r="AH584" i="1"/>
  <c r="AG552" i="1"/>
  <c r="AH552" i="1"/>
  <c r="AG511" i="1"/>
  <c r="AH511" i="1"/>
  <c r="AG468" i="1"/>
  <c r="AH468" i="1"/>
  <c r="AG418" i="1"/>
  <c r="AH418" i="1"/>
  <c r="AG377" i="1"/>
  <c r="AH377" i="1"/>
  <c r="AG335" i="1"/>
  <c r="AH335" i="1"/>
  <c r="AG294" i="1"/>
  <c r="AH294" i="1"/>
  <c r="AG238" i="1"/>
  <c r="AH238" i="1"/>
  <c r="AG136" i="1"/>
  <c r="AH136" i="1"/>
  <c r="AG1685" i="1"/>
  <c r="AH1685" i="1"/>
  <c r="AG1645" i="1"/>
  <c r="AH1645" i="1"/>
  <c r="AG1613" i="1"/>
  <c r="AH1613" i="1"/>
  <c r="AG1581" i="1"/>
  <c r="AH1581" i="1"/>
  <c r="AG1549" i="1"/>
  <c r="AH1549" i="1"/>
  <c r="AG1517" i="1"/>
  <c r="AH1517" i="1"/>
  <c r="AG1469" i="1"/>
  <c r="AH1469" i="1"/>
  <c r="AG1437" i="1"/>
  <c r="AH1437" i="1"/>
  <c r="AG1405" i="1"/>
  <c r="AH1405" i="1"/>
  <c r="AG1373" i="1"/>
  <c r="AH1373" i="1"/>
  <c r="AG1349" i="1"/>
  <c r="AH1349" i="1"/>
  <c r="AG1317" i="1"/>
  <c r="AH1317" i="1"/>
  <c r="AG1285" i="1"/>
  <c r="AH1285" i="1"/>
  <c r="AG1253" i="1"/>
  <c r="AH1253" i="1"/>
  <c r="AG1221" i="1"/>
  <c r="AH1221" i="1"/>
  <c r="AG1197" i="1"/>
  <c r="AH1197" i="1"/>
  <c r="AG1156" i="1"/>
  <c r="AH1156" i="1"/>
  <c r="AG1133" i="1"/>
  <c r="AH1133" i="1"/>
  <c r="AG1109" i="1"/>
  <c r="AH1109" i="1"/>
  <c r="AG1077" i="1"/>
  <c r="AH1077" i="1"/>
  <c r="AG1029" i="1"/>
  <c r="AH1029" i="1"/>
  <c r="AG997" i="1"/>
  <c r="AH997" i="1"/>
  <c r="AG956" i="1"/>
  <c r="AH956" i="1"/>
  <c r="AG924" i="1"/>
  <c r="AH924" i="1"/>
  <c r="AG875" i="1"/>
  <c r="AH875" i="1"/>
  <c r="AG835" i="1"/>
  <c r="AH835" i="1"/>
  <c r="AG802" i="1"/>
  <c r="AH802" i="1"/>
  <c r="AG769" i="1"/>
  <c r="AH769" i="1"/>
  <c r="AG745" i="1"/>
  <c r="AH745" i="1"/>
  <c r="AG713" i="1"/>
  <c r="AH713" i="1"/>
  <c r="AG687" i="1"/>
  <c r="AH687" i="1"/>
  <c r="AG655" i="1"/>
  <c r="AH655" i="1"/>
  <c r="AG623" i="1"/>
  <c r="AH623" i="1"/>
  <c r="AG590" i="1"/>
  <c r="AH590" i="1"/>
  <c r="AG565" i="1"/>
  <c r="AH565" i="1"/>
  <c r="AG541" i="1"/>
  <c r="AH541" i="1"/>
  <c r="AG507" i="1"/>
  <c r="AH507" i="1"/>
  <c r="AG473" i="1"/>
  <c r="AH473" i="1"/>
  <c r="AG457" i="1"/>
  <c r="AH457" i="1"/>
  <c r="AG431" i="1"/>
  <c r="AH431" i="1"/>
  <c r="AG406" i="1"/>
  <c r="AH406" i="1"/>
  <c r="AG390" i="1"/>
  <c r="AH390" i="1"/>
  <c r="AG374" i="1"/>
  <c r="AH374" i="1"/>
  <c r="AG357" i="1"/>
  <c r="AH357" i="1"/>
  <c r="AG341" i="1"/>
  <c r="AH341" i="1"/>
  <c r="AG324" i="1"/>
  <c r="AH324" i="1"/>
  <c r="AG299" i="1"/>
  <c r="AH299" i="1"/>
  <c r="AG283" i="1"/>
  <c r="AH283" i="1"/>
  <c r="AG275" i="1"/>
  <c r="AH275" i="1"/>
  <c r="AG259" i="1"/>
  <c r="AH259" i="1"/>
  <c r="AG243" i="1"/>
  <c r="AH243" i="1"/>
  <c r="AG235" i="1"/>
  <c r="AH235" i="1"/>
  <c r="AG226" i="1"/>
  <c r="AH226" i="1"/>
  <c r="AG218" i="1"/>
  <c r="AH218" i="1"/>
  <c r="AG209" i="1"/>
  <c r="AH209" i="1"/>
  <c r="AG193" i="1"/>
  <c r="AH193" i="1"/>
  <c r="AG185" i="1"/>
  <c r="AH185" i="1"/>
  <c r="AG176" i="1"/>
  <c r="AH176" i="1"/>
  <c r="AG167" i="1"/>
  <c r="AH167" i="1"/>
  <c r="AG159" i="1"/>
  <c r="AH159" i="1"/>
  <c r="AG150" i="1"/>
  <c r="AH150" i="1"/>
  <c r="AG141" i="1"/>
  <c r="AH141" i="1"/>
  <c r="AG133" i="1"/>
  <c r="AH133" i="1"/>
  <c r="AG125" i="1"/>
  <c r="AH125" i="1"/>
  <c r="AG117" i="1"/>
  <c r="AH117" i="1"/>
  <c r="AG107" i="1"/>
  <c r="AH107" i="1"/>
  <c r="AG99" i="1"/>
  <c r="AH99" i="1"/>
  <c r="AG90" i="1"/>
  <c r="AH90" i="1"/>
  <c r="AG81" i="1"/>
  <c r="AH81" i="1"/>
  <c r="AG73" i="1"/>
  <c r="AH73" i="1"/>
  <c r="AG65" i="1"/>
  <c r="AH65" i="1"/>
  <c r="AG56" i="1"/>
  <c r="AH56" i="1"/>
  <c r="AG46" i="1"/>
  <c r="AH46" i="1"/>
  <c r="AG37" i="1"/>
  <c r="AH37" i="1"/>
  <c r="AG29" i="1"/>
  <c r="AH29" i="1"/>
  <c r="AG11" i="1"/>
  <c r="AH11" i="1"/>
  <c r="AG1673" i="1"/>
  <c r="AH1673" i="1"/>
  <c r="AG1617" i="1"/>
  <c r="AH1617" i="1"/>
  <c r="AG1577" i="1"/>
  <c r="AH1577" i="1"/>
  <c r="AG1529" i="1"/>
  <c r="AH1529" i="1"/>
  <c r="AG1505" i="1"/>
  <c r="AH1505" i="1"/>
  <c r="AG1465" i="1"/>
  <c r="AH1465" i="1"/>
  <c r="AG1425" i="1"/>
  <c r="AH1425" i="1"/>
  <c r="AG1369" i="1"/>
  <c r="AH1369" i="1"/>
  <c r="AG1313" i="1"/>
  <c r="AH1313" i="1"/>
  <c r="AG1297" i="1"/>
  <c r="AH1297" i="1"/>
  <c r="AG1249" i="1"/>
  <c r="AH1249" i="1"/>
  <c r="AG1193" i="1"/>
  <c r="AH1193" i="1"/>
  <c r="AG1145" i="1"/>
  <c r="AH1145" i="1"/>
  <c r="AG1105" i="1"/>
  <c r="AH1105" i="1"/>
  <c r="AG1057" i="1"/>
  <c r="AH1057" i="1"/>
  <c r="AG1017" i="1"/>
  <c r="AH1017" i="1"/>
  <c r="AG993" i="1"/>
  <c r="AH993" i="1"/>
  <c r="AG952" i="1"/>
  <c r="AH952" i="1"/>
  <c r="AG911" i="1"/>
  <c r="AH911" i="1"/>
  <c r="AG879" i="1"/>
  <c r="AH879" i="1"/>
  <c r="AG847" i="1"/>
  <c r="AH847" i="1"/>
  <c r="AG806" i="1"/>
  <c r="AH806" i="1"/>
  <c r="AG782" i="1"/>
  <c r="AH782" i="1"/>
  <c r="AG749" i="1"/>
  <c r="AH749" i="1"/>
  <c r="AG717" i="1"/>
  <c r="AH717" i="1"/>
  <c r="AG683" i="1"/>
  <c r="AH683" i="1"/>
  <c r="AG651" i="1"/>
  <c r="AH651" i="1"/>
  <c r="AG619" i="1"/>
  <c r="AH619" i="1"/>
  <c r="AG585" i="1"/>
  <c r="AH585" i="1"/>
  <c r="AG553" i="1"/>
  <c r="AH553" i="1"/>
  <c r="AG537" i="1"/>
  <c r="AH537" i="1"/>
  <c r="AG503" i="1"/>
  <c r="AH503" i="1"/>
  <c r="AG478" i="1"/>
  <c r="AH478" i="1"/>
  <c r="AG443" i="1"/>
  <c r="AH443" i="1"/>
  <c r="AG410" i="1"/>
  <c r="AH410" i="1"/>
  <c r="AG394" i="1"/>
  <c r="AH394" i="1"/>
  <c r="AG378" i="1"/>
  <c r="AH378" i="1"/>
  <c r="AG361" i="1"/>
  <c r="AH361" i="1"/>
  <c r="AG353" i="1"/>
  <c r="AH353" i="1"/>
  <c r="AG345" i="1"/>
  <c r="AH345" i="1"/>
  <c r="AG337" i="1"/>
  <c r="AH337" i="1"/>
  <c r="AG311" i="1"/>
  <c r="AH311" i="1"/>
  <c r="AG303" i="1"/>
  <c r="AH303" i="1"/>
  <c r="AG295" i="1"/>
  <c r="AH295" i="1"/>
  <c r="AG287" i="1"/>
  <c r="AH287" i="1"/>
  <c r="AG279" i="1"/>
  <c r="AH279" i="1"/>
  <c r="AG271" i="1"/>
  <c r="AH271" i="1"/>
  <c r="AG263" i="1"/>
  <c r="AH263" i="1"/>
  <c r="AG255" i="1"/>
  <c r="AH255" i="1"/>
  <c r="AG247" i="1"/>
  <c r="AH247" i="1"/>
  <c r="AG239" i="1"/>
  <c r="AH239" i="1"/>
  <c r="AG230" i="1"/>
  <c r="AH230" i="1"/>
  <c r="AG222" i="1"/>
  <c r="AH222" i="1"/>
  <c r="AG213" i="1"/>
  <c r="AH213" i="1"/>
  <c r="AG205" i="1"/>
  <c r="AH205" i="1"/>
  <c r="AG197" i="1"/>
  <c r="AH197" i="1"/>
  <c r="AG189" i="1"/>
  <c r="AH189" i="1"/>
  <c r="AG181" i="1"/>
  <c r="AH181" i="1"/>
  <c r="AG1672" i="1"/>
  <c r="AH1672" i="1"/>
  <c r="AG1632" i="1"/>
  <c r="AH1632" i="1"/>
  <c r="AG1592" i="1"/>
  <c r="AH1592" i="1"/>
  <c r="AG1536" i="1"/>
  <c r="AH1536" i="1"/>
  <c r="AG1488" i="1"/>
  <c r="AH1488" i="1"/>
  <c r="AG1440" i="1"/>
  <c r="AH1440" i="1"/>
  <c r="AG1408" i="1"/>
  <c r="AH1408" i="1"/>
  <c r="AG1360" i="1"/>
  <c r="AH1360" i="1"/>
  <c r="AG1312" i="1"/>
  <c r="AH1312" i="1"/>
  <c r="AG1256" i="1"/>
  <c r="AH1256" i="1"/>
  <c r="AG1216" i="1"/>
  <c r="AH1216" i="1"/>
  <c r="AG1176" i="1"/>
  <c r="AH1176" i="1"/>
  <c r="AG1136" i="1"/>
  <c r="AH1136" i="1"/>
  <c r="AG1088" i="1"/>
  <c r="AH1088" i="1"/>
  <c r="AG1040" i="1"/>
  <c r="AH1040" i="1"/>
  <c r="AG992" i="1"/>
  <c r="AH992" i="1"/>
  <c r="AG935" i="1"/>
  <c r="AH935" i="1"/>
  <c r="AG886" i="1"/>
  <c r="AH886" i="1"/>
  <c r="AG846" i="1"/>
  <c r="AH846" i="1"/>
  <c r="AG797" i="1"/>
  <c r="AH797" i="1"/>
  <c r="AG740" i="1"/>
  <c r="AH740" i="1"/>
  <c r="AG698" i="1"/>
  <c r="AH698" i="1"/>
  <c r="AG658" i="1"/>
  <c r="AH658" i="1"/>
  <c r="AG601" i="1"/>
  <c r="AH601" i="1"/>
  <c r="AG568" i="1"/>
  <c r="AH568" i="1"/>
  <c r="AG528" i="1"/>
  <c r="AH528" i="1"/>
  <c r="AG476" i="1"/>
  <c r="AH476" i="1"/>
  <c r="AG434" i="1"/>
  <c r="AH434" i="1"/>
  <c r="AG393" i="1"/>
  <c r="AH393" i="1"/>
  <c r="AG352" i="1"/>
  <c r="AH352" i="1"/>
  <c r="AG310" i="1"/>
  <c r="AH310" i="1"/>
  <c r="AG262" i="1"/>
  <c r="AH262" i="1"/>
  <c r="AG229" i="1"/>
  <c r="AH229" i="1"/>
  <c r="AG196" i="1"/>
  <c r="AH196" i="1"/>
  <c r="AG180" i="1"/>
  <c r="AH180" i="1"/>
  <c r="AG154" i="1"/>
  <c r="AH154" i="1"/>
  <c r="AG120" i="1"/>
  <c r="AH120" i="1"/>
  <c r="AG93" i="1"/>
  <c r="AH93" i="1"/>
  <c r="AG1669" i="1"/>
  <c r="AH1669" i="1"/>
  <c r="AG1653" i="1"/>
  <c r="AH1653" i="1"/>
  <c r="AG1621" i="1"/>
  <c r="AH1621" i="1"/>
  <c r="AG1589" i="1"/>
  <c r="AH1589" i="1"/>
  <c r="AG1565" i="1"/>
  <c r="AH1565" i="1"/>
  <c r="AG1533" i="1"/>
  <c r="AH1533" i="1"/>
  <c r="AG1501" i="1"/>
  <c r="AH1501" i="1"/>
  <c r="AG1477" i="1"/>
  <c r="AH1477" i="1"/>
  <c r="AG1445" i="1"/>
  <c r="AH1445" i="1"/>
  <c r="AG1413" i="1"/>
  <c r="AH1413" i="1"/>
  <c r="AG1389" i="1"/>
  <c r="AH1389" i="1"/>
  <c r="AG1357" i="1"/>
  <c r="AH1357" i="1"/>
  <c r="AG1325" i="1"/>
  <c r="AH1325" i="1"/>
  <c r="AG1293" i="1"/>
  <c r="AH1293" i="1"/>
  <c r="AG1277" i="1"/>
  <c r="AH1277" i="1"/>
  <c r="AG1245" i="1"/>
  <c r="AH1245" i="1"/>
  <c r="AG1213" i="1"/>
  <c r="AH1213" i="1"/>
  <c r="AG1205" i="1"/>
  <c r="AH1205" i="1"/>
  <c r="AG1189" i="1"/>
  <c r="AH1189" i="1"/>
  <c r="AG1158" i="1"/>
  <c r="AH1158" i="1"/>
  <c r="AG1117" i="1"/>
  <c r="AH1117" i="1"/>
  <c r="AG1093" i="1"/>
  <c r="AH1093" i="1"/>
  <c r="AG1069" i="1"/>
  <c r="AH1069" i="1"/>
  <c r="AG1045" i="1"/>
  <c r="AH1045" i="1"/>
  <c r="AG1013" i="1"/>
  <c r="AH1013" i="1"/>
  <c r="AG989" i="1"/>
  <c r="AH989" i="1"/>
  <c r="AG964" i="1"/>
  <c r="AH964" i="1"/>
  <c r="AG940" i="1"/>
  <c r="AH940" i="1"/>
  <c r="AG915" i="1"/>
  <c r="AH915" i="1"/>
  <c r="AG899" i="1"/>
  <c r="AH899" i="1"/>
  <c r="AG883" i="1"/>
  <c r="AH883" i="1"/>
  <c r="AG851" i="1"/>
  <c r="AH851" i="1"/>
  <c r="AG819" i="1"/>
  <c r="AH819" i="1"/>
  <c r="AG777" i="1"/>
  <c r="AH777" i="1"/>
  <c r="AG753" i="1"/>
  <c r="AH753" i="1"/>
  <c r="AG721" i="1"/>
  <c r="AH721" i="1"/>
  <c r="AG695" i="1"/>
  <c r="AH695" i="1"/>
  <c r="AG679" i="1"/>
  <c r="AH679" i="1"/>
  <c r="AG647" i="1"/>
  <c r="AH647" i="1"/>
  <c r="AG631" i="1"/>
  <c r="AH631" i="1"/>
  <c r="AG615" i="1"/>
  <c r="AH615" i="1"/>
  <c r="AG598" i="1"/>
  <c r="AH598" i="1"/>
  <c r="AG581" i="1"/>
  <c r="AH581" i="1"/>
  <c r="AG557" i="1"/>
  <c r="AH557" i="1"/>
  <c r="AG533" i="1"/>
  <c r="AH533" i="1"/>
  <c r="AG516" i="1"/>
  <c r="AH516" i="1"/>
  <c r="AG499" i="1"/>
  <c r="AH499" i="1"/>
  <c r="AG465" i="1"/>
  <c r="AH465" i="1"/>
  <c r="AG448" i="1"/>
  <c r="AH448" i="1"/>
  <c r="AG439" i="1"/>
  <c r="AH439" i="1"/>
  <c r="AG423" i="1"/>
  <c r="AH423" i="1"/>
  <c r="AG398" i="1"/>
  <c r="AH398" i="1"/>
  <c r="AG382" i="1"/>
  <c r="AH382" i="1"/>
  <c r="AG365" i="1"/>
  <c r="AH365" i="1"/>
  <c r="AG349" i="1"/>
  <c r="AH349" i="1"/>
  <c r="AG332" i="1"/>
  <c r="AH332" i="1"/>
  <c r="AG316" i="1"/>
  <c r="AH316" i="1"/>
  <c r="AG307" i="1"/>
  <c r="AH307" i="1"/>
  <c r="AG291" i="1"/>
  <c r="AH291" i="1"/>
  <c r="AG267" i="1"/>
  <c r="AH267" i="1"/>
  <c r="AG251" i="1"/>
  <c r="AH251" i="1"/>
  <c r="AG201" i="1"/>
  <c r="AH201" i="1"/>
  <c r="AH2" i="1"/>
  <c r="AG1684" i="1"/>
  <c r="AH1684" i="1"/>
  <c r="AG1676" i="1"/>
  <c r="AH1676" i="1"/>
  <c r="AG1668" i="1"/>
  <c r="AH1668" i="1"/>
  <c r="AG1660" i="1"/>
  <c r="AH1660" i="1"/>
  <c r="AG1652" i="1"/>
  <c r="AH1652" i="1"/>
  <c r="AG1644" i="1"/>
  <c r="AH1644" i="1"/>
  <c r="AG1628" i="1"/>
  <c r="AH1628" i="1"/>
  <c r="AG1620" i="1"/>
  <c r="AH1620" i="1"/>
  <c r="AG1612" i="1"/>
  <c r="AH1612" i="1"/>
  <c r="AG1604" i="1"/>
  <c r="AH1604" i="1"/>
  <c r="AG1596" i="1"/>
  <c r="AH1596" i="1"/>
  <c r="AG1588" i="1"/>
  <c r="AH1588" i="1"/>
  <c r="AG1580" i="1"/>
  <c r="AH1580" i="1"/>
  <c r="AG1572" i="1"/>
  <c r="AH1572" i="1"/>
  <c r="AG1564" i="1"/>
  <c r="AH1564" i="1"/>
  <c r="AG1556" i="1"/>
  <c r="AH1556" i="1"/>
  <c r="AG1548" i="1"/>
  <c r="AH1548" i="1"/>
  <c r="AG1540" i="1"/>
  <c r="AH1540" i="1"/>
  <c r="AG1532" i="1"/>
  <c r="AH1532" i="1"/>
  <c r="AG1524" i="1"/>
  <c r="AH1524" i="1"/>
  <c r="AG1516" i="1"/>
  <c r="AH1516" i="1"/>
  <c r="AG1500" i="1"/>
  <c r="AH1500" i="1"/>
  <c r="AG1492" i="1"/>
  <c r="AH1492" i="1"/>
  <c r="AG1484" i="1"/>
  <c r="AH1484" i="1"/>
  <c r="AG1476" i="1"/>
  <c r="AH1476" i="1"/>
  <c r="AG1468" i="1"/>
  <c r="AH1468" i="1"/>
  <c r="AG1460" i="1"/>
  <c r="AH1460" i="1"/>
  <c r="AG1452" i="1"/>
  <c r="AH1452" i="1"/>
  <c r="AG1444" i="1"/>
  <c r="AH1444" i="1"/>
  <c r="AG1436" i="1"/>
  <c r="AH1436" i="1"/>
  <c r="AG1428" i="1"/>
  <c r="AH1428" i="1"/>
  <c r="AG1420" i="1"/>
  <c r="AH1420" i="1"/>
  <c r="AG1412" i="1"/>
  <c r="AH1412" i="1"/>
  <c r="AG1404" i="1"/>
  <c r="AH1404" i="1"/>
  <c r="AG1396" i="1"/>
  <c r="AH1396" i="1"/>
  <c r="AG1388" i="1"/>
  <c r="AH1388" i="1"/>
  <c r="AG1380" i="1"/>
  <c r="AH1380" i="1"/>
  <c r="AG1372" i="1"/>
  <c r="AH1372" i="1"/>
  <c r="AG1356" i="1"/>
  <c r="AH1356" i="1"/>
  <c r="AG1340" i="1"/>
  <c r="AH1340" i="1"/>
  <c r="AG1324" i="1"/>
  <c r="AH1324" i="1"/>
  <c r="AG1308" i="1"/>
  <c r="AH1308" i="1"/>
  <c r="AG1292" i="1"/>
  <c r="AH1292" i="1"/>
  <c r="AG1276" i="1"/>
  <c r="AH1276" i="1"/>
  <c r="AG1260" i="1"/>
  <c r="AH1260" i="1"/>
  <c r="AG1244" i="1"/>
  <c r="AH1244" i="1"/>
  <c r="AG1228" i="1"/>
  <c r="AH1228" i="1"/>
  <c r="AG1212" i="1"/>
  <c r="AH1212" i="1"/>
  <c r="AG1196" i="1"/>
  <c r="AH1196" i="1"/>
  <c r="AG1180" i="1"/>
  <c r="AH1180" i="1"/>
  <c r="AG1165" i="1"/>
  <c r="AH1165" i="1"/>
  <c r="AG1148" i="1"/>
  <c r="AH1148" i="1"/>
  <c r="AG1132" i="1"/>
  <c r="AH1132" i="1"/>
  <c r="AG1116" i="1"/>
  <c r="AH1116" i="1"/>
  <c r="AG1100" i="1"/>
  <c r="AH1100" i="1"/>
  <c r="AG1092" i="1"/>
  <c r="AH1092" i="1"/>
  <c r="AG1076" i="1"/>
  <c r="AH1076" i="1"/>
  <c r="AG1060" i="1"/>
  <c r="AH1060" i="1"/>
  <c r="AG1036" i="1"/>
  <c r="AH1036" i="1"/>
  <c r="AG1028" i="1"/>
  <c r="AH1028" i="1"/>
  <c r="AG1012" i="1"/>
  <c r="AH1012" i="1"/>
  <c r="AG996" i="1"/>
  <c r="AH996" i="1"/>
  <c r="AG980" i="1"/>
  <c r="AH980" i="1"/>
  <c r="AG963" i="1"/>
  <c r="AH963" i="1"/>
  <c r="AG947" i="1"/>
  <c r="AH947" i="1"/>
  <c r="AG931" i="1"/>
  <c r="AH931" i="1"/>
  <c r="AG914" i="1"/>
  <c r="AH914" i="1"/>
  <c r="AG898" i="1"/>
  <c r="AH898" i="1"/>
  <c r="AG882" i="1"/>
  <c r="AH882" i="1"/>
  <c r="AG866" i="1"/>
  <c r="AH866" i="1"/>
  <c r="AG842" i="1"/>
  <c r="AH842" i="1"/>
  <c r="AG834" i="1"/>
  <c r="AH834" i="1"/>
  <c r="AG818" i="1"/>
  <c r="AH818" i="1"/>
  <c r="AG801" i="1"/>
  <c r="AH801" i="1"/>
  <c r="AG785" i="1"/>
  <c r="AH785" i="1"/>
  <c r="AG776" i="1"/>
  <c r="AH776" i="1"/>
  <c r="AG768" i="1"/>
  <c r="AH768" i="1"/>
  <c r="AG760" i="1"/>
  <c r="AH760" i="1"/>
  <c r="AG744" i="1"/>
  <c r="AH744" i="1"/>
  <c r="AG736" i="1"/>
  <c r="AH736" i="1"/>
  <c r="AG728" i="1"/>
  <c r="AH728" i="1"/>
  <c r="AG720" i="1"/>
  <c r="AH720" i="1"/>
  <c r="AG712" i="1"/>
  <c r="AH712" i="1"/>
  <c r="AG703" i="1"/>
  <c r="AH703" i="1"/>
  <c r="AG694" i="1"/>
  <c r="AH694" i="1"/>
  <c r="AG686" i="1"/>
  <c r="AH686" i="1"/>
  <c r="AG678" i="1"/>
  <c r="AH678" i="1"/>
  <c r="AG670" i="1"/>
  <c r="AH670" i="1"/>
  <c r="AG662" i="1"/>
  <c r="AH662" i="1"/>
  <c r="AG654" i="1"/>
  <c r="AH654" i="1"/>
  <c r="AG646" i="1"/>
  <c r="AH646" i="1"/>
  <c r="AG638" i="1"/>
  <c r="AH638" i="1"/>
  <c r="AG630" i="1"/>
  <c r="AH630" i="1"/>
  <c r="AG622" i="1"/>
  <c r="AH622" i="1"/>
  <c r="AG614" i="1"/>
  <c r="AH614" i="1"/>
  <c r="AG605" i="1"/>
  <c r="AH605" i="1"/>
  <c r="AG597" i="1"/>
  <c r="AH597" i="1"/>
  <c r="AG589" i="1"/>
  <c r="AH589" i="1"/>
  <c r="AG580" i="1"/>
  <c r="AH580" i="1"/>
  <c r="AG572" i="1"/>
  <c r="AH572" i="1"/>
  <c r="AG564" i="1"/>
  <c r="AH564" i="1"/>
  <c r="AG556" i="1"/>
  <c r="AH556" i="1"/>
  <c r="AG548" i="1"/>
  <c r="AH548" i="1"/>
  <c r="AG540" i="1"/>
  <c r="AH540" i="1"/>
  <c r="AG532" i="1"/>
  <c r="AH532" i="1"/>
  <c r="AG524" i="1"/>
  <c r="AH524" i="1"/>
  <c r="AG515" i="1"/>
  <c r="AH515" i="1"/>
  <c r="AG506" i="1"/>
  <c r="AH506" i="1"/>
  <c r="AG498" i="1"/>
  <c r="AH498" i="1"/>
  <c r="AG489" i="1"/>
  <c r="AH489" i="1"/>
  <c r="AG481" i="1"/>
  <c r="AH481" i="1"/>
  <c r="AG472" i="1"/>
  <c r="AH472" i="1"/>
  <c r="AG464" i="1"/>
  <c r="AH464" i="1"/>
  <c r="AG456" i="1"/>
  <c r="AH456" i="1"/>
  <c r="AG447" i="1"/>
  <c r="AH447" i="1"/>
  <c r="AG438" i="1"/>
  <c r="AH438" i="1"/>
  <c r="AG430" i="1"/>
  <c r="AH430" i="1"/>
  <c r="AG422" i="1"/>
  <c r="AH422" i="1"/>
  <c r="AG413" i="1"/>
  <c r="AH413" i="1"/>
  <c r="AG397" i="1"/>
  <c r="AH397" i="1"/>
  <c r="AG381" i="1"/>
  <c r="AH381" i="1"/>
  <c r="AG364" i="1"/>
  <c r="AH364" i="1"/>
  <c r="AG348" i="1"/>
  <c r="AH348" i="1"/>
  <c r="AG331" i="1"/>
  <c r="AH331" i="1"/>
  <c r="AG314" i="1"/>
  <c r="AH314" i="1"/>
  <c r="AG298" i="1"/>
  <c r="AH298" i="1"/>
  <c r="AG282" i="1"/>
  <c r="AH282" i="1"/>
  <c r="AG274" i="1"/>
  <c r="AH274" i="1"/>
  <c r="AG258" i="1"/>
  <c r="AH258" i="1"/>
  <c r="AG234" i="1"/>
  <c r="AH234" i="1"/>
  <c r="AG192" i="1"/>
  <c r="AH192" i="1"/>
  <c r="AG1681" i="1"/>
  <c r="AH1681" i="1"/>
  <c r="AG1609" i="1"/>
  <c r="AH1609" i="1"/>
  <c r="AG1561" i="1"/>
  <c r="AH1561" i="1"/>
  <c r="AG1513" i="1"/>
  <c r="AH1513" i="1"/>
  <c r="AG1457" i="1"/>
  <c r="AH1457" i="1"/>
  <c r="AG1393" i="1"/>
  <c r="AH1393" i="1"/>
  <c r="AG1337" i="1"/>
  <c r="AH1337" i="1"/>
  <c r="AG1273" i="1"/>
  <c r="AH1273" i="1"/>
  <c r="AG1201" i="1"/>
  <c r="AH1201" i="1"/>
  <c r="AG1162" i="1"/>
  <c r="AH1162" i="1"/>
  <c r="AG1113" i="1"/>
  <c r="AH1113" i="1"/>
  <c r="AG1049" i="1"/>
  <c r="AH1049" i="1"/>
  <c r="AG1001" i="1"/>
  <c r="AH1001" i="1"/>
  <c r="AG960" i="1"/>
  <c r="AH960" i="1"/>
  <c r="AG919" i="1"/>
  <c r="AH919" i="1"/>
  <c r="AG871" i="1"/>
  <c r="AH871" i="1"/>
  <c r="AG831" i="1"/>
  <c r="AH831" i="1"/>
  <c r="AG790" i="1"/>
  <c r="AH790" i="1"/>
  <c r="AG757" i="1"/>
  <c r="AH757" i="1"/>
  <c r="AG708" i="1"/>
  <c r="AH708" i="1"/>
  <c r="AG675" i="1"/>
  <c r="AH675" i="1"/>
  <c r="AG643" i="1"/>
  <c r="AH643" i="1"/>
  <c r="AG602" i="1"/>
  <c r="AH602" i="1"/>
  <c r="AG561" i="1"/>
  <c r="AH561" i="1"/>
  <c r="AG529" i="1"/>
  <c r="AH529" i="1"/>
  <c r="AG495" i="1"/>
  <c r="AH495" i="1"/>
  <c r="AG469" i="1"/>
  <c r="AH469" i="1"/>
  <c r="AG453" i="1"/>
  <c r="AH453" i="1"/>
  <c r="AG427" i="1"/>
  <c r="AH427" i="1"/>
  <c r="AG402" i="1"/>
  <c r="AH402" i="1"/>
  <c r="AG370" i="1"/>
  <c r="AH370" i="1"/>
  <c r="AG320" i="1"/>
  <c r="AH320" i="1"/>
  <c r="AG1664" i="1"/>
  <c r="AH1664" i="1"/>
  <c r="AG1608" i="1"/>
  <c r="AH1608" i="1"/>
  <c r="AG1552" i="1"/>
  <c r="AH1552" i="1"/>
  <c r="AG1504" i="1"/>
  <c r="AH1504" i="1"/>
  <c r="AG1456" i="1"/>
  <c r="AH1456" i="1"/>
  <c r="AG1392" i="1"/>
  <c r="AH1392" i="1"/>
  <c r="AG1328" i="1"/>
  <c r="AH1328" i="1"/>
  <c r="AG1280" i="1"/>
  <c r="AH1280" i="1"/>
  <c r="AG1224" i="1"/>
  <c r="AH1224" i="1"/>
  <c r="AG1161" i="1"/>
  <c r="AH1161" i="1"/>
  <c r="AG1112" i="1"/>
  <c r="AH1112" i="1"/>
  <c r="AG1072" i="1"/>
  <c r="AH1072" i="1"/>
  <c r="AG1016" i="1"/>
  <c r="AH1016" i="1"/>
  <c r="AG967" i="1"/>
  <c r="AH967" i="1"/>
  <c r="AG910" i="1"/>
  <c r="AH910" i="1"/>
  <c r="AG870" i="1"/>
  <c r="AH870" i="1"/>
  <c r="AG830" i="1"/>
  <c r="AH830" i="1"/>
  <c r="AG781" i="1"/>
  <c r="AH781" i="1"/>
  <c r="AG764" i="1"/>
  <c r="AH764" i="1"/>
  <c r="AG716" i="1"/>
  <c r="AH716" i="1"/>
  <c r="AG674" i="1"/>
  <c r="AH674" i="1"/>
  <c r="AG626" i="1"/>
  <c r="AH626" i="1"/>
  <c r="AG544" i="1"/>
  <c r="AH544" i="1"/>
  <c r="AG452" i="1"/>
  <c r="AH452" i="1"/>
  <c r="AG286" i="1"/>
  <c r="AH286" i="1"/>
  <c r="AG1637" i="1"/>
  <c r="AH1637" i="1"/>
  <c r="AG1605" i="1"/>
  <c r="AH1605" i="1"/>
  <c r="AG1557" i="1"/>
  <c r="AH1557" i="1"/>
  <c r="AG1525" i="1"/>
  <c r="AH1525" i="1"/>
  <c r="AG1493" i="1"/>
  <c r="AH1493" i="1"/>
  <c r="AG1461" i="1"/>
  <c r="AH1461" i="1"/>
  <c r="AG1429" i="1"/>
  <c r="AH1429" i="1"/>
  <c r="AG1381" i="1"/>
  <c r="AH1381" i="1"/>
  <c r="AG1341" i="1"/>
  <c r="AH1341" i="1"/>
  <c r="AG1309" i="1"/>
  <c r="AH1309" i="1"/>
  <c r="AG1261" i="1"/>
  <c r="AH1261" i="1"/>
  <c r="AG1229" i="1"/>
  <c r="AH1229" i="1"/>
  <c r="AG1173" i="1"/>
  <c r="AH1173" i="1"/>
  <c r="AG1141" i="1"/>
  <c r="AH1141" i="1"/>
  <c r="AG1101" i="1"/>
  <c r="AH1101" i="1"/>
  <c r="AG1053" i="1"/>
  <c r="AH1053" i="1"/>
  <c r="AG1021" i="1"/>
  <c r="AH1021" i="1"/>
  <c r="AG972" i="1"/>
  <c r="AH972" i="1"/>
  <c r="AG932" i="1"/>
  <c r="AH932" i="1"/>
  <c r="AG891" i="1"/>
  <c r="AH891" i="1"/>
  <c r="AG859" i="1"/>
  <c r="AH859" i="1"/>
  <c r="AG827" i="1"/>
  <c r="AH827" i="1"/>
  <c r="AG786" i="1"/>
  <c r="AH786" i="1"/>
  <c r="AG737" i="1"/>
  <c r="AH737" i="1"/>
  <c r="AG663" i="1"/>
  <c r="AH663" i="1"/>
  <c r="AG490" i="1"/>
  <c r="AH490" i="1"/>
  <c r="AG1508" i="1"/>
  <c r="AH1508" i="1"/>
  <c r="AG1691" i="1"/>
  <c r="AH1691" i="1"/>
  <c r="AG1683" i="1"/>
  <c r="AH1683" i="1"/>
  <c r="AG1675" i="1"/>
  <c r="AH1675" i="1"/>
  <c r="AG1667" i="1"/>
  <c r="AH1667" i="1"/>
  <c r="AG1659" i="1"/>
  <c r="AH1659" i="1"/>
  <c r="AG1651" i="1"/>
  <c r="AH1651" i="1"/>
  <c r="AG1643" i="1"/>
  <c r="AH1643" i="1"/>
  <c r="AG1635" i="1"/>
  <c r="AH1635" i="1"/>
  <c r="AG1627" i="1"/>
  <c r="AH1627" i="1"/>
  <c r="AG1619" i="1"/>
  <c r="AH1619" i="1"/>
  <c r="AG1611" i="1"/>
  <c r="AH1611" i="1"/>
  <c r="AG1603" i="1"/>
  <c r="AH1603" i="1"/>
  <c r="AG1595" i="1"/>
  <c r="AH1595" i="1"/>
  <c r="AG1587" i="1"/>
  <c r="AH1587" i="1"/>
  <c r="AG1579" i="1"/>
  <c r="AH1579" i="1"/>
  <c r="AG1571" i="1"/>
  <c r="AH1571" i="1"/>
  <c r="AG1563" i="1"/>
  <c r="AH1563" i="1"/>
  <c r="AG1555" i="1"/>
  <c r="AH1555" i="1"/>
  <c r="AG1547" i="1"/>
  <c r="AH1547" i="1"/>
  <c r="AG1539" i="1"/>
  <c r="AH1539" i="1"/>
  <c r="AG1531" i="1"/>
  <c r="AH1531" i="1"/>
  <c r="AG1523" i="1"/>
  <c r="AH1523" i="1"/>
  <c r="AG1515" i="1"/>
  <c r="AH1515" i="1"/>
  <c r="AG1507" i="1"/>
  <c r="AH1507" i="1"/>
  <c r="AG1499" i="1"/>
  <c r="AH1499" i="1"/>
  <c r="AG1491" i="1"/>
  <c r="AH1491" i="1"/>
  <c r="AG1483" i="1"/>
  <c r="AH1483" i="1"/>
  <c r="AG1475" i="1"/>
  <c r="AH1475" i="1"/>
  <c r="AG1467" i="1"/>
  <c r="AH1467" i="1"/>
  <c r="AG1459" i="1"/>
  <c r="AH1459" i="1"/>
  <c r="AG1451" i="1"/>
  <c r="AH1451" i="1"/>
  <c r="AG1443" i="1"/>
  <c r="AH1443" i="1"/>
  <c r="AG1435" i="1"/>
  <c r="AH1435" i="1"/>
  <c r="AG1427" i="1"/>
  <c r="AH1427" i="1"/>
  <c r="AG1419" i="1"/>
  <c r="AH1419" i="1"/>
  <c r="AG1411" i="1"/>
  <c r="AH1411" i="1"/>
  <c r="AG1403" i="1"/>
  <c r="AH1403" i="1"/>
  <c r="AG1395" i="1"/>
  <c r="AH1395" i="1"/>
  <c r="AG1387" i="1"/>
  <c r="AH1387" i="1"/>
  <c r="AG1379" i="1"/>
  <c r="AH1379" i="1"/>
  <c r="AG1371" i="1"/>
  <c r="AH1371" i="1"/>
  <c r="AG1363" i="1"/>
  <c r="AH1363" i="1"/>
  <c r="AG1355" i="1"/>
  <c r="AH1355" i="1"/>
  <c r="AG1347" i="1"/>
  <c r="AH1347" i="1"/>
  <c r="AG1339" i="1"/>
  <c r="AH1339" i="1"/>
  <c r="AG1331" i="1"/>
  <c r="AH1331" i="1"/>
  <c r="AG1323" i="1"/>
  <c r="AH1323" i="1"/>
  <c r="AG1315" i="1"/>
  <c r="AH1315" i="1"/>
  <c r="AG1307" i="1"/>
  <c r="AH1307" i="1"/>
  <c r="AG1299" i="1"/>
  <c r="AH1299" i="1"/>
  <c r="AG1291" i="1"/>
  <c r="AH1291" i="1"/>
  <c r="AG1283" i="1"/>
  <c r="AH1283" i="1"/>
  <c r="AG1275" i="1"/>
  <c r="AH1275" i="1"/>
  <c r="AG1267" i="1"/>
  <c r="AH1267" i="1"/>
  <c r="AG1259" i="1"/>
  <c r="AH1259" i="1"/>
  <c r="AG1251" i="1"/>
  <c r="AH1251" i="1"/>
  <c r="AG1243" i="1"/>
  <c r="AH1243" i="1"/>
  <c r="AG1235" i="1"/>
  <c r="AH1235" i="1"/>
  <c r="AG1227" i="1"/>
  <c r="AH1227" i="1"/>
  <c r="AG1219" i="1"/>
  <c r="AH1219" i="1"/>
  <c r="AG1211" i="1"/>
  <c r="AH1211" i="1"/>
  <c r="AG1203" i="1"/>
  <c r="AH1203" i="1"/>
  <c r="AG1195" i="1"/>
  <c r="AH1195" i="1"/>
  <c r="AG1187" i="1"/>
  <c r="AH1187" i="1"/>
  <c r="AG1179" i="1"/>
  <c r="AH1179" i="1"/>
  <c r="AG1171" i="1"/>
  <c r="AH1171" i="1"/>
  <c r="AG1164" i="1"/>
  <c r="AH1164" i="1"/>
  <c r="AG1155" i="1"/>
  <c r="AH1155" i="1"/>
  <c r="AG1147" i="1"/>
  <c r="AH1147" i="1"/>
  <c r="AG1139" i="1"/>
  <c r="AH1139" i="1"/>
  <c r="AG1131" i="1"/>
  <c r="AH1131" i="1"/>
  <c r="AG1123" i="1"/>
  <c r="AH1123" i="1"/>
  <c r="AG1115" i="1"/>
  <c r="AH1115" i="1"/>
  <c r="AG1107" i="1"/>
  <c r="AH1107" i="1"/>
  <c r="AG1099" i="1"/>
  <c r="AH1099" i="1"/>
  <c r="AG1091" i="1"/>
  <c r="AH1091" i="1"/>
  <c r="AG1083" i="1"/>
  <c r="AH1083" i="1"/>
  <c r="AG1075" i="1"/>
  <c r="AH1075" i="1"/>
  <c r="AG1067" i="1"/>
  <c r="AH1067" i="1"/>
  <c r="AG1059" i="1"/>
  <c r="AH1059" i="1"/>
  <c r="AG1051" i="1"/>
  <c r="AH1051" i="1"/>
  <c r="AG1043" i="1"/>
  <c r="AH1043" i="1"/>
  <c r="AG1035" i="1"/>
  <c r="AH1035" i="1"/>
  <c r="AG1027" i="1"/>
  <c r="AH1027" i="1"/>
  <c r="AG1019" i="1"/>
  <c r="AH1019" i="1"/>
  <c r="AG1011" i="1"/>
  <c r="AH1011" i="1"/>
  <c r="AG1003" i="1"/>
  <c r="AH1003" i="1"/>
  <c r="AG995" i="1"/>
  <c r="AH995" i="1"/>
  <c r="AG987" i="1"/>
  <c r="AH987" i="1"/>
  <c r="AG979" i="1"/>
  <c r="AH979" i="1"/>
  <c r="AG970" i="1"/>
  <c r="AH970" i="1"/>
  <c r="AG962" i="1"/>
  <c r="AH962" i="1"/>
  <c r="AG954" i="1"/>
  <c r="AH954" i="1"/>
  <c r="AG946" i="1"/>
  <c r="AH946" i="1"/>
  <c r="AG938" i="1"/>
  <c r="AH938" i="1"/>
  <c r="AG930" i="1"/>
  <c r="AH930" i="1"/>
  <c r="AG921" i="1"/>
  <c r="AH921" i="1"/>
  <c r="AG913" i="1"/>
  <c r="AH913" i="1"/>
  <c r="AG905" i="1"/>
  <c r="AH905" i="1"/>
  <c r="AG897" i="1"/>
  <c r="AH897" i="1"/>
  <c r="AG889" i="1"/>
  <c r="AH889" i="1"/>
  <c r="AG881" i="1"/>
  <c r="AH881" i="1"/>
  <c r="AG873" i="1"/>
  <c r="AH873" i="1"/>
  <c r="AG865" i="1"/>
  <c r="AH865" i="1"/>
  <c r="AG857" i="1"/>
  <c r="AH857" i="1"/>
  <c r="AG849" i="1"/>
  <c r="AH849" i="1"/>
  <c r="AG841" i="1"/>
  <c r="AH841" i="1"/>
  <c r="AG833" i="1"/>
  <c r="AH833" i="1"/>
  <c r="AG825" i="1"/>
  <c r="AH825" i="1"/>
  <c r="AG817" i="1"/>
  <c r="AH817" i="1"/>
  <c r="AG808" i="1"/>
  <c r="AH808" i="1"/>
  <c r="AG800" i="1"/>
  <c r="AH800" i="1"/>
  <c r="AG792" i="1"/>
  <c r="AH792" i="1"/>
  <c r="AG784" i="1"/>
  <c r="AH784" i="1"/>
  <c r="AG775" i="1"/>
  <c r="AH775" i="1"/>
  <c r="AG767" i="1"/>
  <c r="AH767" i="1"/>
  <c r="AG759" i="1"/>
  <c r="AH759" i="1"/>
  <c r="AG751" i="1"/>
  <c r="AH751" i="1"/>
  <c r="AG743" i="1"/>
  <c r="AH743" i="1"/>
  <c r="AG735" i="1"/>
  <c r="AH735" i="1"/>
  <c r="AG727" i="1"/>
  <c r="AH727" i="1"/>
  <c r="AG719" i="1"/>
  <c r="AH719" i="1"/>
  <c r="AG710" i="1"/>
  <c r="AH710" i="1"/>
  <c r="AG702" i="1"/>
  <c r="AH702" i="1"/>
  <c r="AG693" i="1"/>
  <c r="AH693" i="1"/>
  <c r="AG685" i="1"/>
  <c r="AH685" i="1"/>
  <c r="AG677" i="1"/>
  <c r="AH677" i="1"/>
  <c r="AG669" i="1"/>
  <c r="AH669" i="1"/>
  <c r="AG661" i="1"/>
  <c r="AH661" i="1"/>
  <c r="AG653" i="1"/>
  <c r="AH653" i="1"/>
  <c r="AG645" i="1"/>
  <c r="AH645" i="1"/>
  <c r="AG637" i="1"/>
  <c r="AH637" i="1"/>
  <c r="AG629" i="1"/>
  <c r="AH629" i="1"/>
  <c r="AG621" i="1"/>
  <c r="AH621" i="1"/>
  <c r="AG613" i="1"/>
  <c r="AH613" i="1"/>
  <c r="AG604" i="1"/>
  <c r="AH604" i="1"/>
  <c r="AG596" i="1"/>
  <c r="AH596" i="1"/>
  <c r="AG588" i="1"/>
  <c r="AH588" i="1"/>
  <c r="AG579" i="1"/>
  <c r="AH579" i="1"/>
  <c r="AG571" i="1"/>
  <c r="AH571" i="1"/>
  <c r="AG563" i="1"/>
  <c r="AH563" i="1"/>
  <c r="AG555" i="1"/>
  <c r="AH555" i="1"/>
  <c r="AG547" i="1"/>
  <c r="AH547" i="1"/>
  <c r="AG539" i="1"/>
  <c r="AH539" i="1"/>
  <c r="AG531" i="1"/>
  <c r="AH531" i="1"/>
  <c r="AG523" i="1"/>
  <c r="AH523" i="1"/>
  <c r="AG514" i="1"/>
  <c r="AH514" i="1"/>
  <c r="AG505" i="1"/>
  <c r="AH505" i="1"/>
  <c r="AG497" i="1"/>
  <c r="AH497" i="1"/>
  <c r="AG488" i="1"/>
  <c r="AH488" i="1"/>
  <c r="AG480" i="1"/>
  <c r="AH480" i="1"/>
  <c r="AG471" i="1"/>
  <c r="AH471" i="1"/>
  <c r="AG463" i="1"/>
  <c r="AH463" i="1"/>
  <c r="AG455" i="1"/>
  <c r="AH455" i="1"/>
  <c r="AG445" i="1"/>
  <c r="AH445" i="1"/>
  <c r="AG437" i="1"/>
  <c r="AH437" i="1"/>
  <c r="AG429" i="1"/>
  <c r="AH429" i="1"/>
  <c r="AG421" i="1"/>
  <c r="AH421" i="1"/>
  <c r="AG412" i="1"/>
  <c r="AH412" i="1"/>
  <c r="AG404" i="1"/>
  <c r="AH404" i="1"/>
  <c r="AG396" i="1"/>
  <c r="AH396" i="1"/>
  <c r="AG388" i="1"/>
  <c r="AH388" i="1"/>
  <c r="AG380" i="1"/>
  <c r="AH380" i="1"/>
  <c r="AG372" i="1"/>
  <c r="AH372" i="1"/>
  <c r="AG363" i="1"/>
  <c r="AH363" i="1"/>
  <c r="AG355" i="1"/>
  <c r="AH355" i="1"/>
  <c r="AG347" i="1"/>
  <c r="AH347" i="1"/>
  <c r="AG339" i="1"/>
  <c r="AH339" i="1"/>
  <c r="AG330" i="1"/>
  <c r="AH330" i="1"/>
  <c r="AG322" i="1"/>
  <c r="AH322" i="1"/>
  <c r="AG313" i="1"/>
  <c r="AH313" i="1"/>
  <c r="AG305" i="1"/>
  <c r="AH305" i="1"/>
  <c r="AG297" i="1"/>
  <c r="AH297" i="1"/>
  <c r="AG289" i="1"/>
  <c r="AH289" i="1"/>
  <c r="AG281" i="1"/>
  <c r="AH281" i="1"/>
  <c r="AG273" i="1"/>
  <c r="AH273" i="1"/>
  <c r="AG265" i="1"/>
  <c r="AH265" i="1"/>
  <c r="AG257" i="1"/>
  <c r="AH257" i="1"/>
  <c r="AG249" i="1"/>
  <c r="AH249" i="1"/>
  <c r="AG241" i="1"/>
  <c r="AH241" i="1"/>
  <c r="AG233" i="1"/>
  <c r="AH233" i="1"/>
  <c r="AG224" i="1"/>
  <c r="AH224" i="1"/>
  <c r="AG215" i="1"/>
  <c r="AH215" i="1"/>
  <c r="AG207" i="1"/>
  <c r="AH207" i="1"/>
  <c r="AG199" i="1"/>
  <c r="AH199" i="1"/>
  <c r="AG191" i="1"/>
  <c r="AH191" i="1"/>
  <c r="AG183" i="1"/>
  <c r="AH183" i="1"/>
  <c r="AG174" i="1"/>
  <c r="AH174" i="1"/>
  <c r="AG165" i="1"/>
  <c r="AH165" i="1"/>
  <c r="AG157" i="1"/>
  <c r="AH157" i="1"/>
  <c r="AG148" i="1"/>
  <c r="AH148" i="1"/>
  <c r="AG139" i="1"/>
  <c r="AH139" i="1"/>
  <c r="AG131" i="1"/>
  <c r="AH131" i="1"/>
  <c r="AG123" i="1"/>
  <c r="AH123" i="1"/>
  <c r="AG114" i="1"/>
  <c r="AH114" i="1"/>
  <c r="AG105" i="1"/>
  <c r="AH105" i="1"/>
  <c r="AG97" i="1"/>
  <c r="AH97" i="1"/>
  <c r="AG87" i="1"/>
  <c r="AH87" i="1"/>
  <c r="AG79" i="1"/>
  <c r="AH79" i="1"/>
  <c r="AG71" i="1"/>
  <c r="AH71" i="1"/>
  <c r="AG63" i="1"/>
  <c r="AH63" i="1"/>
  <c r="AG53" i="1"/>
  <c r="AH53" i="1"/>
  <c r="AG44" i="1"/>
  <c r="AH44" i="1"/>
  <c r="AG35" i="1"/>
  <c r="AH35" i="1"/>
  <c r="AG27" i="1"/>
  <c r="AH27" i="1"/>
  <c r="AG18" i="1"/>
  <c r="AH18" i="1"/>
  <c r="AG9" i="1"/>
  <c r="AH9" i="1"/>
  <c r="AG1665" i="1"/>
  <c r="AH1665" i="1"/>
  <c r="AG1625" i="1"/>
  <c r="AH1625" i="1"/>
  <c r="AG1585" i="1"/>
  <c r="AH1585" i="1"/>
  <c r="AG1537" i="1"/>
  <c r="AH1537" i="1"/>
  <c r="AG1497" i="1"/>
  <c r="AH1497" i="1"/>
  <c r="AG1449" i="1"/>
  <c r="AH1449" i="1"/>
  <c r="AG1417" i="1"/>
  <c r="AH1417" i="1"/>
  <c r="AG1377" i="1"/>
  <c r="AH1377" i="1"/>
  <c r="AG1321" i="1"/>
  <c r="AH1321" i="1"/>
  <c r="AG1289" i="1"/>
  <c r="AH1289" i="1"/>
  <c r="AG1241" i="1"/>
  <c r="AH1241" i="1"/>
  <c r="AG1185" i="1"/>
  <c r="AH1185" i="1"/>
  <c r="AG1137" i="1"/>
  <c r="AH1137" i="1"/>
  <c r="AG1097" i="1"/>
  <c r="AH1097" i="1"/>
  <c r="AG1065" i="1"/>
  <c r="AH1065" i="1"/>
  <c r="AG1041" i="1"/>
  <c r="AH1041" i="1"/>
  <c r="AG985" i="1"/>
  <c r="AH985" i="1"/>
  <c r="AG944" i="1"/>
  <c r="AH944" i="1"/>
  <c r="AG895" i="1"/>
  <c r="AH895" i="1"/>
  <c r="AG863" i="1"/>
  <c r="AH863" i="1"/>
  <c r="AG839" i="1"/>
  <c r="AH839" i="1"/>
  <c r="AG798" i="1"/>
  <c r="AH798" i="1"/>
  <c r="AG765" i="1"/>
  <c r="AH765" i="1"/>
  <c r="AG733" i="1"/>
  <c r="AH733" i="1"/>
  <c r="AG691" i="1"/>
  <c r="AH691" i="1"/>
  <c r="AG659" i="1"/>
  <c r="AH659" i="1"/>
  <c r="AG635" i="1"/>
  <c r="AH635" i="1"/>
  <c r="AG611" i="1"/>
  <c r="AH611" i="1"/>
  <c r="AG569" i="1"/>
  <c r="AH569" i="1"/>
  <c r="AG545" i="1"/>
  <c r="AH545" i="1"/>
  <c r="AG512" i="1"/>
  <c r="AH512" i="1"/>
  <c r="AG435" i="1"/>
  <c r="AH435" i="1"/>
  <c r="AG171" i="1"/>
  <c r="AH171" i="1"/>
  <c r="AG1688" i="1"/>
  <c r="AH1688" i="1"/>
  <c r="AG1640" i="1"/>
  <c r="AH1640" i="1"/>
  <c r="AG1584" i="1"/>
  <c r="AH1584" i="1"/>
  <c r="AG1544" i="1"/>
  <c r="AH1544" i="1"/>
  <c r="AG1496" i="1"/>
  <c r="AH1496" i="1"/>
  <c r="AG1448" i="1"/>
  <c r="AH1448" i="1"/>
  <c r="AG1400" i="1"/>
  <c r="AH1400" i="1"/>
  <c r="AG1352" i="1"/>
  <c r="AH1352" i="1"/>
  <c r="AG1304" i="1"/>
  <c r="AH1304" i="1"/>
  <c r="AG1264" i="1"/>
  <c r="AH1264" i="1"/>
  <c r="AG1208" i="1"/>
  <c r="AH1208" i="1"/>
  <c r="AG1152" i="1"/>
  <c r="AH1152" i="1"/>
  <c r="AG1104" i="1"/>
  <c r="AH1104" i="1"/>
  <c r="AG1056" i="1"/>
  <c r="AH1056" i="1"/>
  <c r="AG1008" i="1"/>
  <c r="AH1008" i="1"/>
  <c r="AG959" i="1"/>
  <c r="AH959" i="1"/>
  <c r="AG894" i="1"/>
  <c r="AH894" i="1"/>
  <c r="AG805" i="1"/>
  <c r="AH805" i="1"/>
  <c r="AG650" i="1"/>
  <c r="AH650" i="1"/>
  <c r="AG610" i="1"/>
  <c r="AH610" i="1"/>
  <c r="AG576" i="1"/>
  <c r="AH576" i="1"/>
  <c r="AG519" i="1"/>
  <c r="AH519" i="1"/>
  <c r="AG485" i="1"/>
  <c r="AH485" i="1"/>
  <c r="AG426" i="1"/>
  <c r="AH426" i="1"/>
  <c r="AG385" i="1"/>
  <c r="AH385" i="1"/>
  <c r="AG344" i="1"/>
  <c r="AH344" i="1"/>
  <c r="AG302" i="1"/>
  <c r="AH302" i="1"/>
  <c r="AG254" i="1"/>
  <c r="AH254" i="1"/>
  <c r="AG221" i="1"/>
  <c r="AH221" i="1"/>
  <c r="AG188" i="1"/>
  <c r="AH188" i="1"/>
  <c r="AG144" i="1"/>
  <c r="AH144" i="1"/>
  <c r="AG128" i="1"/>
  <c r="AH128" i="1"/>
  <c r="AG111" i="1"/>
  <c r="AH111" i="1"/>
  <c r="AG102" i="1"/>
  <c r="AH102" i="1"/>
  <c r="AG76" i="1"/>
  <c r="AH76" i="1"/>
  <c r="AG68" i="1"/>
  <c r="AH68" i="1"/>
  <c r="AG49" i="1"/>
  <c r="AH49" i="1"/>
  <c r="AG40" i="1"/>
  <c r="AH40" i="1"/>
  <c r="AG32" i="1"/>
  <c r="AH32" i="1"/>
  <c r="AG24" i="1"/>
  <c r="AH24" i="1"/>
  <c r="AG14" i="1"/>
  <c r="AH14" i="1"/>
  <c r="AG5" i="1"/>
  <c r="AH5" i="1"/>
  <c r="AG1677" i="1"/>
  <c r="AH1677" i="1"/>
  <c r="AG1661" i="1"/>
  <c r="AH1661" i="1"/>
  <c r="AG1629" i="1"/>
  <c r="AH1629" i="1"/>
  <c r="AG1597" i="1"/>
  <c r="AH1597" i="1"/>
  <c r="AG1573" i="1"/>
  <c r="AH1573" i="1"/>
  <c r="AG1541" i="1"/>
  <c r="AH1541" i="1"/>
  <c r="AG1509" i="1"/>
  <c r="AH1509" i="1"/>
  <c r="AG1485" i="1"/>
  <c r="AH1485" i="1"/>
  <c r="AG1453" i="1"/>
  <c r="AH1453" i="1"/>
  <c r="AG1421" i="1"/>
  <c r="AH1421" i="1"/>
  <c r="AG1397" i="1"/>
  <c r="AH1397" i="1"/>
  <c r="AG1365" i="1"/>
  <c r="AH1365" i="1"/>
  <c r="AG1333" i="1"/>
  <c r="AH1333" i="1"/>
  <c r="AG1301" i="1"/>
  <c r="AH1301" i="1"/>
  <c r="AG1269" i="1"/>
  <c r="AH1269" i="1"/>
  <c r="AG1237" i="1"/>
  <c r="AH1237" i="1"/>
  <c r="AG1181" i="1"/>
  <c r="AH1181" i="1"/>
  <c r="AG1149" i="1"/>
  <c r="AH1149" i="1"/>
  <c r="AG1125" i="1"/>
  <c r="AH1125" i="1"/>
  <c r="AG1085" i="1"/>
  <c r="AH1085" i="1"/>
  <c r="AG1061" i="1"/>
  <c r="AH1061" i="1"/>
  <c r="AG1037" i="1"/>
  <c r="AH1037" i="1"/>
  <c r="AG1005" i="1"/>
  <c r="AH1005" i="1"/>
  <c r="AG981" i="1"/>
  <c r="AH981" i="1"/>
  <c r="AG948" i="1"/>
  <c r="AH948" i="1"/>
  <c r="AG907" i="1"/>
  <c r="AH907" i="1"/>
  <c r="AG867" i="1"/>
  <c r="AH867" i="1"/>
  <c r="AG843" i="1"/>
  <c r="AH843" i="1"/>
  <c r="AG810" i="1"/>
  <c r="AH810" i="1"/>
  <c r="AG794" i="1"/>
  <c r="AH794" i="1"/>
  <c r="AG761" i="1"/>
  <c r="AH761" i="1"/>
  <c r="AG729" i="1"/>
  <c r="AH729" i="1"/>
  <c r="AG704" i="1"/>
  <c r="AH704" i="1"/>
  <c r="AG671" i="1"/>
  <c r="AH671" i="1"/>
  <c r="AG639" i="1"/>
  <c r="AH639" i="1"/>
  <c r="AG607" i="1"/>
  <c r="AH607" i="1"/>
  <c r="AG573" i="1"/>
  <c r="AH573" i="1"/>
  <c r="AG549" i="1"/>
  <c r="AH549" i="1"/>
  <c r="AG525" i="1"/>
  <c r="AH525" i="1"/>
  <c r="AG482" i="1"/>
  <c r="AH482" i="1"/>
  <c r="AG414" i="1"/>
  <c r="AH414" i="1"/>
  <c r="AG21" i="1"/>
  <c r="AH21" i="1"/>
  <c r="AG1636" i="1"/>
  <c r="AH1636" i="1"/>
  <c r="AG1364" i="1"/>
  <c r="AH1364" i="1"/>
  <c r="AG1348" i="1"/>
  <c r="AH1348" i="1"/>
  <c r="AG1332" i="1"/>
  <c r="AH1332" i="1"/>
  <c r="AG1316" i="1"/>
  <c r="AH1316" i="1"/>
  <c r="AG1300" i="1"/>
  <c r="AH1300" i="1"/>
  <c r="AG1284" i="1"/>
  <c r="AH1284" i="1"/>
  <c r="AG1268" i="1"/>
  <c r="AH1268" i="1"/>
  <c r="AG1252" i="1"/>
  <c r="AH1252" i="1"/>
  <c r="AG1236" i="1"/>
  <c r="AH1236" i="1"/>
  <c r="AG1220" i="1"/>
  <c r="AH1220" i="1"/>
  <c r="AG1204" i="1"/>
  <c r="AH1204" i="1"/>
  <c r="AG1188" i="1"/>
  <c r="AH1188" i="1"/>
  <c r="AG1172" i="1"/>
  <c r="AH1172" i="1"/>
  <c r="AG1157" i="1"/>
  <c r="AH1157" i="1"/>
  <c r="AG1140" i="1"/>
  <c r="AH1140" i="1"/>
  <c r="AG1124" i="1"/>
  <c r="AH1124" i="1"/>
  <c r="AG1108" i="1"/>
  <c r="AH1108" i="1"/>
  <c r="AG1084" i="1"/>
  <c r="AH1084" i="1"/>
  <c r="AG1068" i="1"/>
  <c r="AH1068" i="1"/>
  <c r="AG1052" i="1"/>
  <c r="AH1052" i="1"/>
  <c r="AG1044" i="1"/>
  <c r="AH1044" i="1"/>
  <c r="AG1020" i="1"/>
  <c r="AH1020" i="1"/>
  <c r="AG1004" i="1"/>
  <c r="AH1004" i="1"/>
  <c r="AG988" i="1"/>
  <c r="AH988" i="1"/>
  <c r="AG971" i="1"/>
  <c r="AH971" i="1"/>
  <c r="AG955" i="1"/>
  <c r="AH955" i="1"/>
  <c r="AG939" i="1"/>
  <c r="AH939" i="1"/>
  <c r="AG923" i="1"/>
  <c r="AH923" i="1"/>
  <c r="AG906" i="1"/>
  <c r="AH906" i="1"/>
  <c r="AG890" i="1"/>
  <c r="AH890" i="1"/>
  <c r="AG874" i="1"/>
  <c r="AH874" i="1"/>
  <c r="AG858" i="1"/>
  <c r="AH858" i="1"/>
  <c r="AG850" i="1"/>
  <c r="AH850" i="1"/>
  <c r="AG826" i="1"/>
  <c r="AH826" i="1"/>
  <c r="AG809" i="1"/>
  <c r="AH809" i="1"/>
  <c r="AG793" i="1"/>
  <c r="AH793" i="1"/>
  <c r="AG752" i="1"/>
  <c r="AH752" i="1"/>
  <c r="AG405" i="1"/>
  <c r="AH405" i="1"/>
  <c r="AG389" i="1"/>
  <c r="AH389" i="1"/>
  <c r="AG373" i="1"/>
  <c r="AH373" i="1"/>
  <c r="AG356" i="1"/>
  <c r="AH356" i="1"/>
  <c r="AG340" i="1"/>
  <c r="AH340" i="1"/>
  <c r="AG323" i="1"/>
  <c r="AH323" i="1"/>
  <c r="AG306" i="1"/>
  <c r="AH306" i="1"/>
  <c r="AG290" i="1"/>
  <c r="AH290" i="1"/>
  <c r="AG266" i="1"/>
  <c r="AH266" i="1"/>
  <c r="AG250" i="1"/>
  <c r="AH250" i="1"/>
  <c r="AG242" i="1"/>
  <c r="AH242" i="1"/>
  <c r="AG225" i="1"/>
  <c r="AH225" i="1"/>
  <c r="AG217" i="1"/>
  <c r="AH217" i="1"/>
  <c r="AG208" i="1"/>
  <c r="AH208" i="1"/>
  <c r="AG200" i="1"/>
  <c r="AH200" i="1"/>
  <c r="AG184" i="1"/>
  <c r="AH184" i="1"/>
  <c r="AG175" i="1"/>
  <c r="AH175" i="1"/>
  <c r="AG166" i="1"/>
  <c r="AH166" i="1"/>
  <c r="AG158" i="1"/>
  <c r="AH158" i="1"/>
  <c r="AG149" i="1"/>
  <c r="AH149" i="1"/>
  <c r="AG140" i="1"/>
  <c r="AH140" i="1"/>
  <c r="AG132" i="1"/>
  <c r="AH132" i="1"/>
  <c r="AG124" i="1"/>
  <c r="AH124" i="1"/>
  <c r="AG115" i="1"/>
  <c r="AH115" i="1"/>
  <c r="AG106" i="1"/>
  <c r="AH106" i="1"/>
  <c r="AG98" i="1"/>
  <c r="AH98" i="1"/>
  <c r="AG89" i="1"/>
  <c r="AH89" i="1"/>
  <c r="AG80" i="1"/>
  <c r="AH80" i="1"/>
  <c r="AG72" i="1"/>
  <c r="AH72" i="1"/>
  <c r="AG64" i="1"/>
  <c r="AH64" i="1"/>
  <c r="AG55" i="1"/>
  <c r="AH55" i="1"/>
  <c r="AG45" i="1"/>
  <c r="AH45" i="1"/>
  <c r="AG36" i="1"/>
  <c r="AH36" i="1"/>
  <c r="AG28" i="1"/>
  <c r="AH28" i="1"/>
  <c r="AG19" i="1"/>
  <c r="AH19" i="1"/>
  <c r="AG10" i="1"/>
  <c r="AH10" i="1"/>
  <c r="AG1690" i="1"/>
  <c r="AH1690" i="1"/>
  <c r="AG1682" i="1"/>
  <c r="AH1682" i="1"/>
  <c r="AG1674" i="1"/>
  <c r="AH1674" i="1"/>
  <c r="AG1666" i="1"/>
  <c r="AH1666" i="1"/>
  <c r="AG1658" i="1"/>
  <c r="AH1658" i="1"/>
  <c r="AG1650" i="1"/>
  <c r="AH1650" i="1"/>
  <c r="AG1642" i="1"/>
  <c r="AH1642" i="1"/>
  <c r="AG1634" i="1"/>
  <c r="AH1634" i="1"/>
  <c r="AG1626" i="1"/>
  <c r="AH1626" i="1"/>
  <c r="AG1618" i="1"/>
  <c r="AH1618" i="1"/>
  <c r="AG1610" i="1"/>
  <c r="AH1610" i="1"/>
  <c r="AG1602" i="1"/>
  <c r="AH1602" i="1"/>
  <c r="AG1594" i="1"/>
  <c r="AH1594" i="1"/>
  <c r="AG1586" i="1"/>
  <c r="AH1586" i="1"/>
  <c r="AG1578" i="1"/>
  <c r="AH1578" i="1"/>
  <c r="AG1570" i="1"/>
  <c r="AH1570" i="1"/>
  <c r="AG1562" i="1"/>
  <c r="AH1562" i="1"/>
  <c r="AG1554" i="1"/>
  <c r="AH1554" i="1"/>
  <c r="AG1546" i="1"/>
  <c r="AH1546" i="1"/>
  <c r="AG1538" i="1"/>
  <c r="AH1538" i="1"/>
  <c r="AG1530" i="1"/>
  <c r="AH1530" i="1"/>
  <c r="AG1522" i="1"/>
  <c r="AH1522" i="1"/>
  <c r="AG1514" i="1"/>
  <c r="AH1514" i="1"/>
  <c r="AG1506" i="1"/>
  <c r="AH1506" i="1"/>
  <c r="AG1498" i="1"/>
  <c r="AH1498" i="1"/>
  <c r="AG1490" i="1"/>
  <c r="AH1490" i="1"/>
  <c r="AG1482" i="1"/>
  <c r="AH1482" i="1"/>
  <c r="AG1474" i="1"/>
  <c r="AH1474" i="1"/>
  <c r="AG1466" i="1"/>
  <c r="AH1466" i="1"/>
  <c r="AG1458" i="1"/>
  <c r="AH1458" i="1"/>
  <c r="AG1450" i="1"/>
  <c r="AH1450" i="1"/>
  <c r="AG1442" i="1"/>
  <c r="AH1442" i="1"/>
  <c r="AG1434" i="1"/>
  <c r="AH1434" i="1"/>
  <c r="AG1426" i="1"/>
  <c r="AH1426" i="1"/>
  <c r="AG1418" i="1"/>
  <c r="AH1418" i="1"/>
  <c r="AG1410" i="1"/>
  <c r="AH1410" i="1"/>
  <c r="AG1402" i="1"/>
  <c r="AH1402" i="1"/>
  <c r="AG1394" i="1"/>
  <c r="AH1394" i="1"/>
  <c r="AG1386" i="1"/>
  <c r="AH1386" i="1"/>
  <c r="AG1378" i="1"/>
  <c r="AH1378" i="1"/>
  <c r="AG1370" i="1"/>
  <c r="AH1370" i="1"/>
  <c r="AG1362" i="1"/>
  <c r="AH1362" i="1"/>
  <c r="AG1354" i="1"/>
  <c r="AH1354" i="1"/>
  <c r="AG1346" i="1"/>
  <c r="AH1346" i="1"/>
  <c r="AG1338" i="1"/>
  <c r="AH1338" i="1"/>
  <c r="AG1330" i="1"/>
  <c r="AH1330" i="1"/>
  <c r="AG1322" i="1"/>
  <c r="AH1322" i="1"/>
  <c r="AG1314" i="1"/>
  <c r="AH1314" i="1"/>
  <c r="AG1306" i="1"/>
  <c r="AH1306" i="1"/>
  <c r="AG1298" i="1"/>
  <c r="AH1298" i="1"/>
  <c r="AG1290" i="1"/>
  <c r="AH1290" i="1"/>
  <c r="AG1282" i="1"/>
  <c r="AH1282" i="1"/>
  <c r="AG1274" i="1"/>
  <c r="AH1274" i="1"/>
  <c r="AG1266" i="1"/>
  <c r="AH1266" i="1"/>
  <c r="AG1258" i="1"/>
  <c r="AH1258" i="1"/>
  <c r="AG1250" i="1"/>
  <c r="AH1250" i="1"/>
  <c r="AG1242" i="1"/>
  <c r="AH1242" i="1"/>
  <c r="AG1234" i="1"/>
  <c r="AH1234" i="1"/>
  <c r="AG1226" i="1"/>
  <c r="AH1226" i="1"/>
  <c r="AG1218" i="1"/>
  <c r="AH1218" i="1"/>
  <c r="AG1210" i="1"/>
  <c r="AH1210" i="1"/>
  <c r="AG1202" i="1"/>
  <c r="AH1202" i="1"/>
  <c r="AG1194" i="1"/>
  <c r="AH1194" i="1"/>
  <c r="AG1186" i="1"/>
  <c r="AH1186" i="1"/>
  <c r="AG1178" i="1"/>
  <c r="AH1178" i="1"/>
  <c r="AG1170" i="1"/>
  <c r="AH1170" i="1"/>
  <c r="AG1163" i="1"/>
  <c r="AH1163" i="1"/>
  <c r="AG1154" i="1"/>
  <c r="AH1154" i="1"/>
  <c r="AG1146" i="1"/>
  <c r="AH1146" i="1"/>
  <c r="AG1138" i="1"/>
  <c r="AH1138" i="1"/>
  <c r="AG1130" i="1"/>
  <c r="AH1130" i="1"/>
  <c r="AG1122" i="1"/>
  <c r="AH1122" i="1"/>
  <c r="AG1114" i="1"/>
  <c r="AH1114" i="1"/>
  <c r="AG1106" i="1"/>
  <c r="AH1106" i="1"/>
  <c r="AG1098" i="1"/>
  <c r="AH1098" i="1"/>
  <c r="AG1090" i="1"/>
  <c r="AH1090" i="1"/>
  <c r="AG1082" i="1"/>
  <c r="AH1082" i="1"/>
  <c r="AG1074" i="1"/>
  <c r="AH1074" i="1"/>
  <c r="AG1066" i="1"/>
  <c r="AH1066" i="1"/>
  <c r="AG1058" i="1"/>
  <c r="AH1058" i="1"/>
  <c r="AG1050" i="1"/>
  <c r="AH1050" i="1"/>
  <c r="AG1042" i="1"/>
  <c r="AH1042" i="1"/>
  <c r="AG1034" i="1"/>
  <c r="AH1034" i="1"/>
  <c r="AG1026" i="1"/>
  <c r="AH1026" i="1"/>
  <c r="AG1018" i="1"/>
  <c r="AH1018" i="1"/>
  <c r="AG1010" i="1"/>
  <c r="AH1010" i="1"/>
  <c r="AG1002" i="1"/>
  <c r="AH1002" i="1"/>
  <c r="AG994" i="1"/>
  <c r="AH994" i="1"/>
  <c r="AG986" i="1"/>
  <c r="AH986" i="1"/>
  <c r="AG978" i="1"/>
  <c r="AH978" i="1"/>
  <c r="AG969" i="1"/>
  <c r="AH969" i="1"/>
  <c r="AG961" i="1"/>
  <c r="AH961" i="1"/>
  <c r="AG953" i="1"/>
  <c r="AH953" i="1"/>
  <c r="AG945" i="1"/>
  <c r="AH945" i="1"/>
  <c r="AG937" i="1"/>
  <c r="AH937" i="1"/>
  <c r="AG929" i="1"/>
  <c r="AH929" i="1"/>
  <c r="AG920" i="1"/>
  <c r="AH920" i="1"/>
  <c r="AG912" i="1"/>
  <c r="AH912" i="1"/>
  <c r="AG904" i="1"/>
  <c r="AH904" i="1"/>
  <c r="AG896" i="1"/>
  <c r="AH896" i="1"/>
  <c r="AG888" i="1"/>
  <c r="AH888" i="1"/>
  <c r="AG880" i="1"/>
  <c r="AH880" i="1"/>
  <c r="AG872" i="1"/>
  <c r="AH872" i="1"/>
  <c r="AG864" i="1"/>
  <c r="AH864" i="1"/>
  <c r="AG856" i="1"/>
  <c r="AH856" i="1"/>
  <c r="AG848" i="1"/>
  <c r="AH848" i="1"/>
  <c r="AG840" i="1"/>
  <c r="AH840" i="1"/>
  <c r="AG832" i="1"/>
  <c r="AH832" i="1"/>
  <c r="AG824" i="1"/>
  <c r="AH824" i="1"/>
  <c r="AG816" i="1"/>
  <c r="AH816" i="1"/>
  <c r="AG807" i="1"/>
  <c r="AH807" i="1"/>
  <c r="AG799" i="1"/>
  <c r="AH799" i="1"/>
  <c r="AG791" i="1"/>
  <c r="AH791" i="1"/>
  <c r="AG783" i="1"/>
  <c r="AH783" i="1"/>
  <c r="AG774" i="1"/>
  <c r="AH774" i="1"/>
  <c r="AG766" i="1"/>
  <c r="AH766" i="1"/>
  <c r="AG758" i="1"/>
  <c r="AH758" i="1"/>
  <c r="AG750" i="1"/>
  <c r="AH750" i="1"/>
  <c r="AG742" i="1"/>
  <c r="AH742" i="1"/>
  <c r="AG734" i="1"/>
  <c r="AH734" i="1"/>
  <c r="AG726" i="1"/>
  <c r="AH726" i="1"/>
  <c r="AG718" i="1"/>
  <c r="AH718" i="1"/>
  <c r="AG709" i="1"/>
  <c r="AH709" i="1"/>
  <c r="AG701" i="1"/>
  <c r="AH701" i="1"/>
  <c r="AG692" i="1"/>
  <c r="AH692" i="1"/>
  <c r="AG684" i="1"/>
  <c r="AH684" i="1"/>
  <c r="AG676" i="1"/>
  <c r="AH676" i="1"/>
  <c r="AG668" i="1"/>
  <c r="AH668" i="1"/>
  <c r="AG660" i="1"/>
  <c r="AH660" i="1"/>
  <c r="AG652" i="1"/>
  <c r="AH652" i="1"/>
  <c r="AG644" i="1"/>
  <c r="AH644" i="1"/>
  <c r="AG636" i="1"/>
  <c r="AH636" i="1"/>
  <c r="AG628" i="1"/>
  <c r="AH628" i="1"/>
  <c r="AG620" i="1"/>
  <c r="AH620" i="1"/>
  <c r="AG612" i="1"/>
  <c r="AH612" i="1"/>
  <c r="AG603" i="1"/>
  <c r="AH603" i="1"/>
  <c r="AG595" i="1"/>
  <c r="AH595" i="1"/>
  <c r="AG587" i="1"/>
  <c r="AH587" i="1"/>
  <c r="AG578" i="1"/>
  <c r="AH578" i="1"/>
  <c r="AG570" i="1"/>
  <c r="AH570" i="1"/>
  <c r="AG562" i="1"/>
  <c r="AH562" i="1"/>
  <c r="AG554" i="1"/>
  <c r="AH554" i="1"/>
  <c r="AG546" i="1"/>
  <c r="AH546" i="1"/>
  <c r="AG538" i="1"/>
  <c r="AH538" i="1"/>
  <c r="AG530" i="1"/>
  <c r="AH530" i="1"/>
  <c r="AG522" i="1"/>
  <c r="AH522" i="1"/>
  <c r="AG513" i="1"/>
  <c r="AH513" i="1"/>
  <c r="AG504" i="1"/>
  <c r="AH504" i="1"/>
  <c r="AG496" i="1"/>
  <c r="AH496" i="1"/>
  <c r="AG487" i="1"/>
  <c r="AH487" i="1"/>
  <c r="AG1689" i="1"/>
  <c r="AH1689" i="1"/>
  <c r="AG1633" i="1"/>
  <c r="AH1633" i="1"/>
  <c r="AG1569" i="1"/>
  <c r="AH1569" i="1"/>
  <c r="AG1521" i="1"/>
  <c r="AH1521" i="1"/>
  <c r="AG1473" i="1"/>
  <c r="AH1473" i="1"/>
  <c r="AG1409" i="1"/>
  <c r="AH1409" i="1"/>
  <c r="AG1345" i="1"/>
  <c r="AH1345" i="1"/>
  <c r="AG1281" i="1"/>
  <c r="AH1281" i="1"/>
  <c r="AG1209" i="1"/>
  <c r="AH1209" i="1"/>
  <c r="AG1153" i="1"/>
  <c r="AH1153" i="1"/>
  <c r="AG1089" i="1"/>
  <c r="AH1089" i="1"/>
  <c r="AG1033" i="1"/>
  <c r="AH1033" i="1"/>
  <c r="AG968" i="1"/>
  <c r="AH968" i="1"/>
  <c r="AG903" i="1"/>
  <c r="AH903" i="1"/>
  <c r="AG815" i="1"/>
  <c r="AH815" i="1"/>
  <c r="AG594" i="1"/>
  <c r="AH594" i="1"/>
  <c r="AH479" i="1"/>
  <c r="AH223" i="1"/>
  <c r="AH163" i="1"/>
  <c r="AH272" i="1"/>
  <c r="AH85" i="1"/>
  <c r="AH7" i="1"/>
  <c r="AH6" i="1"/>
  <c r="AG470" i="1"/>
  <c r="AH470" i="1"/>
  <c r="AG462" i="1"/>
  <c r="AH462" i="1"/>
  <c r="AG454" i="1"/>
  <c r="AH454" i="1"/>
  <c r="AG444" i="1"/>
  <c r="AH444" i="1"/>
  <c r="AG436" i="1"/>
  <c r="AH436" i="1"/>
  <c r="AG428" i="1"/>
  <c r="AH428" i="1"/>
  <c r="AG420" i="1"/>
  <c r="AH420" i="1"/>
  <c r="AG411" i="1"/>
  <c r="AH411" i="1"/>
  <c r="AG395" i="1"/>
  <c r="AH395" i="1"/>
  <c r="AG387" i="1"/>
  <c r="AH387" i="1"/>
  <c r="AG379" i="1"/>
  <c r="AH379" i="1"/>
  <c r="AG371" i="1"/>
  <c r="AH371" i="1"/>
  <c r="AG362" i="1"/>
  <c r="AH362" i="1"/>
  <c r="AG346" i="1"/>
  <c r="AH346" i="1"/>
  <c r="AG338" i="1"/>
  <c r="AH338" i="1"/>
  <c r="AG329" i="1"/>
  <c r="AH329" i="1"/>
  <c r="AG321" i="1"/>
  <c r="AH321" i="1"/>
  <c r="AG312" i="1"/>
  <c r="AH312" i="1"/>
  <c r="AG304" i="1"/>
  <c r="AH304" i="1"/>
  <c r="AG296" i="1"/>
  <c r="AH296" i="1"/>
  <c r="AG288" i="1"/>
  <c r="AH288" i="1"/>
  <c r="AG280" i="1"/>
  <c r="AH280" i="1"/>
  <c r="AG264" i="1"/>
  <c r="AH264" i="1"/>
  <c r="AG256" i="1"/>
  <c r="AH256" i="1"/>
  <c r="AG248" i="1"/>
  <c r="AH248" i="1"/>
  <c r="AG232" i="1"/>
  <c r="AH232" i="1"/>
  <c r="AG214" i="1"/>
  <c r="AH214" i="1"/>
  <c r="AG206" i="1"/>
  <c r="AH206" i="1"/>
  <c r="AG198" i="1"/>
  <c r="AH198" i="1"/>
  <c r="AG190" i="1"/>
  <c r="AH190" i="1"/>
  <c r="AG182" i="1"/>
  <c r="AH182" i="1"/>
  <c r="AG172" i="1"/>
  <c r="AH172" i="1"/>
  <c r="AG164" i="1"/>
  <c r="AH164" i="1"/>
  <c r="AG156" i="1"/>
  <c r="AH156" i="1"/>
  <c r="AG138" i="1"/>
  <c r="AH138" i="1"/>
  <c r="AG130" i="1"/>
  <c r="AH130" i="1"/>
  <c r="AG122" i="1"/>
  <c r="AH122" i="1"/>
  <c r="AG113" i="1"/>
  <c r="AH113" i="1"/>
  <c r="AG104" i="1"/>
  <c r="AH104" i="1"/>
  <c r="AG96" i="1"/>
  <c r="AH96" i="1"/>
  <c r="AG86" i="1"/>
  <c r="AH86" i="1"/>
  <c r="AG78" i="1"/>
  <c r="AH78" i="1"/>
  <c r="AG70" i="1"/>
  <c r="AH70" i="1"/>
  <c r="AG61" i="1"/>
  <c r="AH61" i="1"/>
  <c r="AG52" i="1"/>
  <c r="AH52" i="1"/>
  <c r="AG42" i="1"/>
  <c r="AH42" i="1"/>
  <c r="AG34" i="1"/>
  <c r="AH34" i="1"/>
  <c r="AG26" i="1"/>
  <c r="AH26" i="1"/>
  <c r="AG17" i="1"/>
  <c r="AH17" i="1"/>
  <c r="AH147" i="1"/>
  <c r="AG155" i="1"/>
  <c r="AH155" i="1"/>
  <c r="AG145" i="1"/>
  <c r="AH145" i="1"/>
  <c r="AG137" i="1"/>
  <c r="AH137" i="1"/>
  <c r="AG129" i="1"/>
  <c r="AH129" i="1"/>
  <c r="AG121" i="1"/>
  <c r="AH121" i="1"/>
  <c r="AG112" i="1"/>
  <c r="AH112" i="1"/>
  <c r="AG103" i="1"/>
  <c r="AH103" i="1"/>
  <c r="AG95" i="1"/>
  <c r="AH95" i="1"/>
  <c r="AG77" i="1"/>
  <c r="AH77" i="1"/>
  <c r="AG69" i="1"/>
  <c r="AH69" i="1"/>
  <c r="AG60" i="1"/>
  <c r="AH60" i="1"/>
  <c r="AG50" i="1"/>
  <c r="AH50" i="1"/>
  <c r="AG41" i="1"/>
  <c r="AH41" i="1"/>
  <c r="AG33" i="1"/>
  <c r="AH33" i="1"/>
  <c r="AG25" i="1"/>
  <c r="AH25" i="1"/>
  <c r="AG16" i="1"/>
  <c r="AH16" i="1"/>
  <c r="AH354" i="1"/>
  <c r="AH403" i="1"/>
  <c r="AH57" i="1"/>
  <c r="AG100" i="1"/>
  <c r="AH100" i="1"/>
  <c r="AG91" i="1"/>
  <c r="AH91" i="1"/>
  <c r="AG82" i="1"/>
  <c r="AH82" i="1"/>
  <c r="AG74" i="1"/>
  <c r="AH74" i="1"/>
  <c r="AG66" i="1"/>
  <c r="AH66" i="1"/>
  <c r="AG47" i="1"/>
  <c r="AH47" i="1"/>
  <c r="AG38" i="1"/>
  <c r="AH38" i="1"/>
  <c r="AG30" i="1"/>
  <c r="AH30" i="1"/>
  <c r="AG22" i="1"/>
  <c r="AH22" i="1"/>
  <c r="AG12" i="1"/>
  <c r="AH12" i="1"/>
  <c r="AG3" i="1"/>
  <c r="AH3" i="1"/>
  <c r="AH240" i="1"/>
  <c r="J153" i="1"/>
  <c r="J1482" i="1"/>
  <c r="J1674" i="1"/>
  <c r="J1634" i="1"/>
  <c r="J1602" i="1"/>
  <c r="L1602" i="1" s="1"/>
  <c r="J1562" i="1"/>
  <c r="J1514" i="1"/>
  <c r="L1514" i="1" s="1"/>
  <c r="J1466" i="1"/>
  <c r="L1466" i="1" s="1"/>
  <c r="J1434" i="1"/>
  <c r="J1394" i="1"/>
  <c r="J1362" i="1"/>
  <c r="J1330" i="1"/>
  <c r="J1298" i="1"/>
  <c r="L1298" i="1" s="1"/>
  <c r="J1266" i="1"/>
  <c r="J1242" i="1"/>
  <c r="L1242" i="1" s="1"/>
  <c r="J1210" i="1"/>
  <c r="L1210" i="1" s="1"/>
  <c r="J1178" i="1"/>
  <c r="L1178" i="1" s="1"/>
  <c r="J1138" i="1"/>
  <c r="J1074" i="1"/>
  <c r="J1010" i="1"/>
  <c r="J978" i="1"/>
  <c r="L978" i="1" s="1"/>
  <c r="J945" i="1"/>
  <c r="J929" i="1"/>
  <c r="L929" i="1" s="1"/>
  <c r="J896" i="1"/>
  <c r="J864" i="1"/>
  <c r="L864" i="1" s="1"/>
  <c r="J832" i="1"/>
  <c r="J692" i="1"/>
  <c r="J660" i="1"/>
  <c r="J620" i="1"/>
  <c r="L620" i="1" s="1"/>
  <c r="J603" i="1"/>
  <c r="J587" i="1"/>
  <c r="J530" i="1"/>
  <c r="J1650" i="1"/>
  <c r="L1650" i="1" s="1"/>
  <c r="J1618" i="1"/>
  <c r="L1618" i="1" s="1"/>
  <c r="J1586" i="1"/>
  <c r="L1586" i="1" s="1"/>
  <c r="J1554" i="1"/>
  <c r="L1554" i="1" s="1"/>
  <c r="J1506" i="1"/>
  <c r="L1506" i="1" s="1"/>
  <c r="J1474" i="1"/>
  <c r="J1442" i="1"/>
  <c r="L1442" i="1" s="1"/>
  <c r="J1410" i="1"/>
  <c r="L1410" i="1" s="1"/>
  <c r="J1378" i="1"/>
  <c r="L1378" i="1" s="1"/>
  <c r="J1354" i="1"/>
  <c r="J1322" i="1"/>
  <c r="J1282" i="1"/>
  <c r="J1258" i="1"/>
  <c r="J1154" i="1"/>
  <c r="J1130" i="1"/>
  <c r="L1130" i="1" s="1"/>
  <c r="J1098" i="1"/>
  <c r="J1050" i="1"/>
  <c r="L1050" i="1" s="1"/>
  <c r="J1018" i="1"/>
  <c r="J986" i="1"/>
  <c r="L986" i="1" s="1"/>
  <c r="J953" i="1"/>
  <c r="J912" i="1"/>
  <c r="J880" i="1"/>
  <c r="J816" i="1"/>
  <c r="L816" i="1" s="1"/>
  <c r="J783" i="1"/>
  <c r="L783" i="1" s="1"/>
  <c r="J750" i="1"/>
  <c r="L750" i="1" s="1"/>
  <c r="J718" i="1"/>
  <c r="J701" i="1"/>
  <c r="J668" i="1"/>
  <c r="L668" i="1" s="1"/>
  <c r="J636" i="1"/>
  <c r="J562" i="1"/>
  <c r="J554" i="1"/>
  <c r="L554" i="1" s="1"/>
  <c r="J1687" i="1"/>
  <c r="J1663" i="1"/>
  <c r="J1631" i="1"/>
  <c r="J1607" i="1"/>
  <c r="J1583" i="1"/>
  <c r="J1559" i="1"/>
  <c r="J1511" i="1"/>
  <c r="J1431" i="1"/>
  <c r="J1415" i="1"/>
  <c r="J1391" i="1"/>
  <c r="J1367" i="1"/>
  <c r="J1343" i="1"/>
  <c r="J1279" i="1"/>
  <c r="J1231" i="1"/>
  <c r="J1207" i="1"/>
  <c r="J1191" i="1"/>
  <c r="J1160" i="1"/>
  <c r="J1290" i="1"/>
  <c r="L1290" i="1" s="1"/>
  <c r="J1234" i="1"/>
  <c r="L1234" i="1" s="1"/>
  <c r="J1202" i="1"/>
  <c r="L1202" i="1" s="1"/>
  <c r="J1194" i="1"/>
  <c r="J1170" i="1"/>
  <c r="L1170" i="1" s="1"/>
  <c r="J1106" i="1"/>
  <c r="L1106" i="1" s="1"/>
  <c r="J1034" i="1"/>
  <c r="L1034" i="1" s="1"/>
  <c r="J937" i="1"/>
  <c r="J904" i="1"/>
  <c r="J872" i="1"/>
  <c r="J840" i="1"/>
  <c r="J774" i="1"/>
  <c r="J742" i="1"/>
  <c r="J709" i="1"/>
  <c r="J676" i="1"/>
  <c r="L676" i="1" s="1"/>
  <c r="J628" i="1"/>
  <c r="J570" i="1"/>
  <c r="L570" i="1" s="1"/>
  <c r="J538" i="1"/>
  <c r="J1671" i="1"/>
  <c r="J1647" i="1"/>
  <c r="J1623" i="1"/>
  <c r="J1599" i="1"/>
  <c r="J1543" i="1"/>
  <c r="J1535" i="1"/>
  <c r="J1527" i="1"/>
  <c r="J1519" i="1"/>
  <c r="J1487" i="1"/>
  <c r="J1463" i="1"/>
  <c r="J1439" i="1"/>
  <c r="J1383" i="1"/>
  <c r="J1359" i="1"/>
  <c r="J1295" i="1"/>
  <c r="J1255" i="1"/>
  <c r="J1223" i="1"/>
  <c r="J1199" i="1"/>
  <c r="J1167" i="1"/>
  <c r="J1690" i="1"/>
  <c r="L1690" i="1" s="1"/>
  <c r="J1666" i="1"/>
  <c r="L1666" i="1" s="1"/>
  <c r="J1642" i="1"/>
  <c r="J1610" i="1"/>
  <c r="L1610" i="1" s="1"/>
  <c r="J1578" i="1"/>
  <c r="J1546" i="1"/>
  <c r="L1546" i="1" s="1"/>
  <c r="J1530" i="1"/>
  <c r="J1498" i="1"/>
  <c r="L1498" i="1" s="1"/>
  <c r="J1458" i="1"/>
  <c r="L1458" i="1" s="1"/>
  <c r="J1426" i="1"/>
  <c r="J1402" i="1"/>
  <c r="L1402" i="1" s="1"/>
  <c r="J1370" i="1"/>
  <c r="J1346" i="1"/>
  <c r="L1346" i="1" s="1"/>
  <c r="J1314" i="1"/>
  <c r="L1314" i="1" s="1"/>
  <c r="J1226" i="1"/>
  <c r="J1163" i="1"/>
  <c r="J1122" i="1"/>
  <c r="L1122" i="1" s="1"/>
  <c r="J1090" i="1"/>
  <c r="L1090" i="1" s="1"/>
  <c r="J1066" i="1"/>
  <c r="L1066" i="1" s="1"/>
  <c r="J1042" i="1"/>
  <c r="J1002" i="1"/>
  <c r="L1002" i="1" s="1"/>
  <c r="J969" i="1"/>
  <c r="J888" i="1"/>
  <c r="L888" i="1" s="1"/>
  <c r="J856" i="1"/>
  <c r="J807" i="1"/>
  <c r="J799" i="1"/>
  <c r="J766" i="1"/>
  <c r="L766" i="1" s="1"/>
  <c r="J734" i="1"/>
  <c r="L734" i="1" s="1"/>
  <c r="J684" i="1"/>
  <c r="L684" i="1" s="1"/>
  <c r="J644" i="1"/>
  <c r="J578" i="1"/>
  <c r="L578" i="1" s="1"/>
  <c r="J522" i="1"/>
  <c r="L522" i="1" s="1"/>
  <c r="J1679" i="1"/>
  <c r="J1655" i="1"/>
  <c r="J1575" i="1"/>
  <c r="J1551" i="1"/>
  <c r="J1495" i="1"/>
  <c r="J1471" i="1"/>
  <c r="J1407" i="1"/>
  <c r="J1327" i="1"/>
  <c r="J1319" i="1"/>
  <c r="J1303" i="1"/>
  <c r="J1271" i="1"/>
  <c r="J1247" i="1"/>
  <c r="J1183" i="1"/>
  <c r="J1151" i="1"/>
  <c r="J1682" i="1"/>
  <c r="J1658" i="1"/>
  <c r="L1658" i="1" s="1"/>
  <c r="J1626" i="1"/>
  <c r="L1626" i="1" s="1"/>
  <c r="J1594" i="1"/>
  <c r="L1594" i="1" s="1"/>
  <c r="J1570" i="1"/>
  <c r="J1538" i="1"/>
  <c r="J1522" i="1"/>
  <c r="L1522" i="1" s="1"/>
  <c r="J1490" i="1"/>
  <c r="L1490" i="1" s="1"/>
  <c r="J1450" i="1"/>
  <c r="L1450" i="1" s="1"/>
  <c r="J1418" i="1"/>
  <c r="J1386" i="1"/>
  <c r="L1386" i="1" s="1"/>
  <c r="J1338" i="1"/>
  <c r="L1338" i="1" s="1"/>
  <c r="J1306" i="1"/>
  <c r="L1306" i="1" s="1"/>
  <c r="J1274" i="1"/>
  <c r="L1274" i="1" s="1"/>
  <c r="J1250" i="1"/>
  <c r="L1250" i="1" s="1"/>
  <c r="J1218" i="1"/>
  <c r="J1186" i="1"/>
  <c r="L1186" i="1" s="1"/>
  <c r="J1146" i="1"/>
  <c r="J1114" i="1"/>
  <c r="J1082" i="1"/>
  <c r="L1082" i="1" s="1"/>
  <c r="J1058" i="1"/>
  <c r="J1026" i="1"/>
  <c r="L1026" i="1" s="1"/>
  <c r="J994" i="1"/>
  <c r="L994" i="1" s="1"/>
  <c r="J961" i="1"/>
  <c r="J920" i="1"/>
  <c r="L920" i="1" s="1"/>
  <c r="J848" i="1"/>
  <c r="J824" i="1"/>
  <c r="L824" i="1" s="1"/>
  <c r="J791" i="1"/>
  <c r="J758" i="1"/>
  <c r="L758" i="1" s="1"/>
  <c r="J726" i="1"/>
  <c r="J652" i="1"/>
  <c r="L652" i="1" s="1"/>
  <c r="J612" i="1"/>
  <c r="J595" i="1"/>
  <c r="L595" i="1" s="1"/>
  <c r="J546" i="1"/>
  <c r="J1639" i="1"/>
  <c r="J1615" i="1"/>
  <c r="J1591" i="1"/>
  <c r="J1567" i="1"/>
  <c r="J1503" i="1"/>
  <c r="J1479" i="1"/>
  <c r="J1455" i="1"/>
  <c r="J1447" i="1"/>
  <c r="J1423" i="1"/>
  <c r="J1399" i="1"/>
  <c r="J1375" i="1"/>
  <c r="J1351" i="1"/>
  <c r="J1335" i="1"/>
  <c r="J1311" i="1"/>
  <c r="J1287" i="1"/>
  <c r="J1263" i="1"/>
  <c r="J1239" i="1"/>
  <c r="J1215" i="1"/>
  <c r="J1175" i="1"/>
  <c r="J1688" i="1"/>
  <c r="J1680" i="1"/>
  <c r="L1680" i="1" s="1"/>
  <c r="J1672" i="1"/>
  <c r="J1664" i="1"/>
  <c r="L1664" i="1" s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L1536" i="1" s="1"/>
  <c r="J1528" i="1"/>
  <c r="J1520" i="1"/>
  <c r="J1512" i="1"/>
  <c r="J1504" i="1"/>
  <c r="J1496" i="1"/>
  <c r="J1488" i="1"/>
  <c r="J1480" i="1"/>
  <c r="J1472" i="1"/>
  <c r="L1472" i="1" s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143" i="1"/>
  <c r="J1135" i="1"/>
  <c r="J1127" i="1"/>
  <c r="J1119" i="1"/>
  <c r="J1111" i="1"/>
  <c r="J1103" i="1"/>
  <c r="J1669" i="1"/>
  <c r="J1645" i="1"/>
  <c r="J1629" i="1"/>
  <c r="L1629" i="1" s="1"/>
  <c r="J1621" i="1"/>
  <c r="J1589" i="1"/>
  <c r="L1589" i="1" s="1"/>
  <c r="J1573" i="1"/>
  <c r="L1573" i="1" s="1"/>
  <c r="J1565" i="1"/>
  <c r="J1557" i="1"/>
  <c r="J1541" i="1"/>
  <c r="L1541" i="1" s="1"/>
  <c r="J1525" i="1"/>
  <c r="J1517" i="1"/>
  <c r="J1509" i="1"/>
  <c r="L1509" i="1" s="1"/>
  <c r="J1501" i="1"/>
  <c r="J1493" i="1"/>
  <c r="J1485" i="1"/>
  <c r="J1477" i="1"/>
  <c r="J1469" i="1"/>
  <c r="L1469" i="1" s="1"/>
  <c r="J1461" i="1"/>
  <c r="J1453" i="1"/>
  <c r="L1453" i="1" s="1"/>
  <c r="J1445" i="1"/>
  <c r="L1445" i="1" s="1"/>
  <c r="J1437" i="1"/>
  <c r="J1429" i="1"/>
  <c r="J1421" i="1"/>
  <c r="L1421" i="1" s="1"/>
  <c r="J1413" i="1"/>
  <c r="J1405" i="1"/>
  <c r="J1397" i="1"/>
  <c r="J1685" i="1"/>
  <c r="J1677" i="1"/>
  <c r="L1677" i="1" s="1"/>
  <c r="J1661" i="1"/>
  <c r="L1661" i="1" s="1"/>
  <c r="J1605" i="1"/>
  <c r="J1597" i="1"/>
  <c r="J1581" i="1"/>
  <c r="L1581" i="1" s="1"/>
  <c r="J1533" i="1"/>
  <c r="L1533" i="1" s="1"/>
  <c r="J1653" i="1"/>
  <c r="J1637" i="1"/>
  <c r="J1613" i="1"/>
  <c r="L1613" i="1" s="1"/>
  <c r="J1549" i="1"/>
  <c r="J1095" i="1"/>
  <c r="J1087" i="1"/>
  <c r="J1079" i="1"/>
  <c r="J1071" i="1"/>
  <c r="J1063" i="1"/>
  <c r="J1055" i="1"/>
  <c r="J1686" i="1"/>
  <c r="L1686" i="1" s="1"/>
  <c r="J1678" i="1"/>
  <c r="L1678" i="1" s="1"/>
  <c r="J1670" i="1"/>
  <c r="J1662" i="1"/>
  <c r="L1662" i="1" s="1"/>
  <c r="J1654" i="1"/>
  <c r="L1654" i="1" s="1"/>
  <c r="J1646" i="1"/>
  <c r="L1646" i="1" s="1"/>
  <c r="J1638" i="1"/>
  <c r="L1638" i="1" s="1"/>
  <c r="J1630" i="1"/>
  <c r="L1630" i="1" s="1"/>
  <c r="J1622" i="1"/>
  <c r="L1622" i="1" s="1"/>
  <c r="J1614" i="1"/>
  <c r="L1614" i="1" s="1"/>
  <c r="J1606" i="1"/>
  <c r="L1606" i="1" s="1"/>
  <c r="J1598" i="1"/>
  <c r="L1598" i="1" s="1"/>
  <c r="J1590" i="1"/>
  <c r="L1590" i="1" s="1"/>
  <c r="J1582" i="1"/>
  <c r="L1582" i="1" s="1"/>
  <c r="J1574" i="1"/>
  <c r="L1574" i="1" s="1"/>
  <c r="J1566" i="1"/>
  <c r="J1558" i="1"/>
  <c r="L1558" i="1" s="1"/>
  <c r="J1550" i="1"/>
  <c r="L1550" i="1" s="1"/>
  <c r="J1542" i="1"/>
  <c r="L1542" i="1" s="1"/>
  <c r="J1534" i="1"/>
  <c r="L1534" i="1" s="1"/>
  <c r="J1526" i="1"/>
  <c r="L1526" i="1" s="1"/>
  <c r="J1518" i="1"/>
  <c r="L1518" i="1" s="1"/>
  <c r="J1510" i="1"/>
  <c r="L1510" i="1" s="1"/>
  <c r="J1502" i="1"/>
  <c r="L1502" i="1" s="1"/>
  <c r="J1494" i="1"/>
  <c r="L1494" i="1" s="1"/>
  <c r="J1486" i="1"/>
  <c r="L1486" i="1" s="1"/>
  <c r="J1478" i="1"/>
  <c r="L1478" i="1" s="1"/>
  <c r="J1470" i="1"/>
  <c r="L1470" i="1" s="1"/>
  <c r="J1462" i="1"/>
  <c r="J1454" i="1"/>
  <c r="L1454" i="1" s="1"/>
  <c r="J1389" i="1"/>
  <c r="L1389" i="1" s="1"/>
  <c r="J1381" i="1"/>
  <c r="L1381" i="1" s="1"/>
  <c r="J1373" i="1"/>
  <c r="J1365" i="1"/>
  <c r="J1357" i="1"/>
  <c r="J1349" i="1"/>
  <c r="J1341" i="1"/>
  <c r="J1333" i="1"/>
  <c r="J1325" i="1"/>
  <c r="L1325" i="1" s="1"/>
  <c r="J1317" i="1"/>
  <c r="L1317" i="1" s="1"/>
  <c r="J1309" i="1"/>
  <c r="J1301" i="1"/>
  <c r="L1301" i="1" s="1"/>
  <c r="J1293" i="1"/>
  <c r="J1285" i="1"/>
  <c r="J1277" i="1"/>
  <c r="L1277" i="1" s="1"/>
  <c r="J1269" i="1"/>
  <c r="J1261" i="1"/>
  <c r="J1253" i="1"/>
  <c r="J1245" i="1"/>
  <c r="J1237" i="1"/>
  <c r="J1047" i="1"/>
  <c r="J1039" i="1"/>
  <c r="J1031" i="1"/>
  <c r="J1023" i="1"/>
  <c r="J1015" i="1"/>
  <c r="J1007" i="1"/>
  <c r="J999" i="1"/>
  <c r="J991" i="1"/>
  <c r="J983" i="1"/>
  <c r="J974" i="1"/>
  <c r="J966" i="1"/>
  <c r="J958" i="1"/>
  <c r="J950" i="1"/>
  <c r="J942" i="1"/>
  <c r="J934" i="1"/>
  <c r="J926" i="1"/>
  <c r="J917" i="1"/>
  <c r="J909" i="1"/>
  <c r="J901" i="1"/>
  <c r="J893" i="1"/>
  <c r="J885" i="1"/>
  <c r="J877" i="1"/>
  <c r="J869" i="1"/>
  <c r="J1446" i="1"/>
  <c r="L1446" i="1" s="1"/>
  <c r="J1438" i="1"/>
  <c r="L1438" i="1" s="1"/>
  <c r="J1430" i="1"/>
  <c r="L1430" i="1" s="1"/>
  <c r="J1422" i="1"/>
  <c r="L1422" i="1" s="1"/>
  <c r="J1414" i="1"/>
  <c r="L1414" i="1" s="1"/>
  <c r="J1406" i="1"/>
  <c r="L1406" i="1" s="1"/>
  <c r="J1229" i="1"/>
  <c r="J1221" i="1"/>
  <c r="J1213" i="1"/>
  <c r="J1205" i="1"/>
  <c r="J1691" i="1"/>
  <c r="J1683" i="1"/>
  <c r="J1675" i="1"/>
  <c r="J1667" i="1"/>
  <c r="J1659" i="1"/>
  <c r="J1651" i="1"/>
  <c r="L1651" i="1" s="1"/>
  <c r="J1643" i="1"/>
  <c r="L1643" i="1" s="1"/>
  <c r="J1635" i="1"/>
  <c r="J1627" i="1"/>
  <c r="J1619" i="1"/>
  <c r="J1611" i="1"/>
  <c r="L1611" i="1" s="1"/>
  <c r="J1603" i="1"/>
  <c r="J1595" i="1"/>
  <c r="J1587" i="1"/>
  <c r="L1587" i="1" s="1"/>
  <c r="J1579" i="1"/>
  <c r="J1571" i="1"/>
  <c r="J1563" i="1"/>
  <c r="J1555" i="1"/>
  <c r="J1547" i="1"/>
  <c r="L1547" i="1" s="1"/>
  <c r="J1539" i="1"/>
  <c r="J1531" i="1"/>
  <c r="J1523" i="1"/>
  <c r="L1523" i="1" s="1"/>
  <c r="J1515" i="1"/>
  <c r="L1515" i="1" s="1"/>
  <c r="J1507" i="1"/>
  <c r="J1499" i="1"/>
  <c r="J513" i="1"/>
  <c r="L513" i="1" s="1"/>
  <c r="J504" i="1"/>
  <c r="L504" i="1" s="1"/>
  <c r="J496" i="1"/>
  <c r="J487" i="1"/>
  <c r="J479" i="1"/>
  <c r="J470" i="1"/>
  <c r="L470" i="1" s="1"/>
  <c r="J462" i="1"/>
  <c r="L462" i="1" s="1"/>
  <c r="J454" i="1"/>
  <c r="L454" i="1" s="1"/>
  <c r="J444" i="1"/>
  <c r="L444" i="1" s="1"/>
  <c r="J436" i="1"/>
  <c r="L436" i="1" s="1"/>
  <c r="J428" i="1"/>
  <c r="L428" i="1" s="1"/>
  <c r="J420" i="1"/>
  <c r="J411" i="1"/>
  <c r="L411" i="1" s="1"/>
  <c r="J403" i="1"/>
  <c r="L403" i="1" s="1"/>
  <c r="J395" i="1"/>
  <c r="L395" i="1" s="1"/>
  <c r="J387" i="1"/>
  <c r="J379" i="1"/>
  <c r="J371" i="1"/>
  <c r="J362" i="1"/>
  <c r="L362" i="1" s="1"/>
  <c r="J354" i="1"/>
  <c r="L354" i="1" s="1"/>
  <c r="J346" i="1"/>
  <c r="L346" i="1" s="1"/>
  <c r="J338" i="1"/>
  <c r="L338" i="1" s="1"/>
  <c r="J329" i="1"/>
  <c r="L329" i="1" s="1"/>
  <c r="J321" i="1"/>
  <c r="L321" i="1" s="1"/>
  <c r="J312" i="1"/>
  <c r="J304" i="1"/>
  <c r="L304" i="1" s="1"/>
  <c r="J296" i="1"/>
  <c r="L296" i="1" s="1"/>
  <c r="J288" i="1"/>
  <c r="L288" i="1" s="1"/>
  <c r="J280" i="1"/>
  <c r="J272" i="1"/>
  <c r="J264" i="1"/>
  <c r="J256" i="1"/>
  <c r="J248" i="1"/>
  <c r="L248" i="1" s="1"/>
  <c r="J240" i="1"/>
  <c r="L240" i="1" s="1"/>
  <c r="J232" i="1"/>
  <c r="L232" i="1" s="1"/>
  <c r="J223" i="1"/>
  <c r="L223" i="1" s="1"/>
  <c r="J214" i="1"/>
  <c r="L214" i="1" s="1"/>
  <c r="J206" i="1"/>
  <c r="J198" i="1"/>
  <c r="L198" i="1" s="1"/>
  <c r="J190" i="1"/>
  <c r="J182" i="1"/>
  <c r="L182" i="1" s="1"/>
  <c r="J172" i="1"/>
  <c r="J164" i="1"/>
  <c r="J156" i="1"/>
  <c r="J147" i="1"/>
  <c r="J138" i="1"/>
  <c r="L138" i="1" s="1"/>
  <c r="J130" i="1"/>
  <c r="L130" i="1" s="1"/>
  <c r="J122" i="1"/>
  <c r="J113" i="1"/>
  <c r="L113" i="1" s="1"/>
  <c r="J104" i="1"/>
  <c r="L104" i="1" s="1"/>
  <c r="J96" i="1"/>
  <c r="J86" i="1"/>
  <c r="J78" i="1"/>
  <c r="L78" i="1" s="1"/>
  <c r="J70" i="1"/>
  <c r="L70" i="1" s="1"/>
  <c r="J61" i="1"/>
  <c r="J52" i="1"/>
  <c r="J42" i="1"/>
  <c r="J34" i="1"/>
  <c r="L34" i="1" s="1"/>
  <c r="J26" i="1"/>
  <c r="L26" i="1" s="1"/>
  <c r="J17" i="1"/>
  <c r="J1689" i="1"/>
  <c r="J1681" i="1"/>
  <c r="J1673" i="1"/>
  <c r="J1665" i="1"/>
  <c r="J1657" i="1"/>
  <c r="L1657" i="1" s="1"/>
  <c r="J1649" i="1"/>
  <c r="J1641" i="1"/>
  <c r="L1641" i="1" s="1"/>
  <c r="J1633" i="1"/>
  <c r="J1625" i="1"/>
  <c r="J1617" i="1"/>
  <c r="J1609" i="1"/>
  <c r="J1601" i="1"/>
  <c r="J1593" i="1"/>
  <c r="L1593" i="1" s="1"/>
  <c r="J1585" i="1"/>
  <c r="J1577" i="1"/>
  <c r="L1577" i="1" s="1"/>
  <c r="J1569" i="1"/>
  <c r="J1561" i="1"/>
  <c r="L1561" i="1" s="1"/>
  <c r="J1553" i="1"/>
  <c r="J1545" i="1"/>
  <c r="L1545" i="1" s="1"/>
  <c r="J1537" i="1"/>
  <c r="J1529" i="1"/>
  <c r="J1521" i="1"/>
  <c r="J1513" i="1"/>
  <c r="L1513" i="1" s="1"/>
  <c r="J1505" i="1"/>
  <c r="J1497" i="1"/>
  <c r="L1497" i="1" s="1"/>
  <c r="J1489" i="1"/>
  <c r="J1481" i="1"/>
  <c r="J1473" i="1"/>
  <c r="J1465" i="1"/>
  <c r="J1457" i="1"/>
  <c r="J1449" i="1"/>
  <c r="L1449" i="1" s="1"/>
  <c r="J1441" i="1"/>
  <c r="J1433" i="1"/>
  <c r="J1425" i="1"/>
  <c r="J1417" i="1"/>
  <c r="J1409" i="1"/>
  <c r="J1401" i="1"/>
  <c r="J1393" i="1"/>
  <c r="J1385" i="1"/>
  <c r="L1385" i="1" s="1"/>
  <c r="J1377" i="1"/>
  <c r="J1369" i="1"/>
  <c r="L1369" i="1" s="1"/>
  <c r="J1361" i="1"/>
  <c r="J1353" i="1"/>
  <c r="L1353" i="1" s="1"/>
  <c r="J1345" i="1"/>
  <c r="J1337" i="1"/>
  <c r="L1337" i="1" s="1"/>
  <c r="J1329" i="1"/>
  <c r="J1321" i="1"/>
  <c r="J1313" i="1"/>
  <c r="J1305" i="1"/>
  <c r="L1305" i="1" s="1"/>
  <c r="J1297" i="1"/>
  <c r="J1289" i="1"/>
  <c r="L1289" i="1" s="1"/>
  <c r="J1281" i="1"/>
  <c r="J1273" i="1"/>
  <c r="J1265" i="1"/>
  <c r="J1257" i="1"/>
  <c r="J1249" i="1"/>
  <c r="J1241" i="1"/>
  <c r="L1241" i="1" s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861" i="1"/>
  <c r="L861" i="1" s="1"/>
  <c r="J853" i="1"/>
  <c r="J845" i="1"/>
  <c r="J837" i="1"/>
  <c r="J829" i="1"/>
  <c r="J821" i="1"/>
  <c r="J813" i="1"/>
  <c r="J804" i="1"/>
  <c r="J796" i="1"/>
  <c r="J788" i="1"/>
  <c r="J780" i="1"/>
  <c r="J771" i="1"/>
  <c r="J763" i="1"/>
  <c r="J755" i="1"/>
  <c r="J747" i="1"/>
  <c r="J739" i="1"/>
  <c r="J731" i="1"/>
  <c r="J723" i="1"/>
  <c r="J715" i="1"/>
  <c r="J706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0" i="1"/>
  <c r="J592" i="1"/>
  <c r="J583" i="1"/>
  <c r="J575" i="1"/>
  <c r="J567" i="1"/>
  <c r="J559" i="1"/>
  <c r="J551" i="1"/>
  <c r="J1398" i="1"/>
  <c r="L1398" i="1" s="1"/>
  <c r="J1390" i="1"/>
  <c r="L1390" i="1" s="1"/>
  <c r="J1382" i="1"/>
  <c r="L1382" i="1" s="1"/>
  <c r="J1374" i="1"/>
  <c r="L1374" i="1" s="1"/>
  <c r="J1366" i="1"/>
  <c r="J1358" i="1"/>
  <c r="L1358" i="1" s="1"/>
  <c r="J1350" i="1"/>
  <c r="L1350" i="1" s="1"/>
  <c r="J1342" i="1"/>
  <c r="L1342" i="1" s="1"/>
  <c r="J1334" i="1"/>
  <c r="L1334" i="1" s="1"/>
  <c r="J1326" i="1"/>
  <c r="L1326" i="1" s="1"/>
  <c r="J1318" i="1"/>
  <c r="L1318" i="1" s="1"/>
  <c r="J1310" i="1"/>
  <c r="L1310" i="1" s="1"/>
  <c r="J1302" i="1"/>
  <c r="L1302" i="1" s="1"/>
  <c r="J1294" i="1"/>
  <c r="L1294" i="1" s="1"/>
  <c r="J1286" i="1"/>
  <c r="L1286" i="1" s="1"/>
  <c r="J1278" i="1"/>
  <c r="L1278" i="1" s="1"/>
  <c r="J1270" i="1"/>
  <c r="L1270" i="1" s="1"/>
  <c r="J1262" i="1"/>
  <c r="L1262" i="1" s="1"/>
  <c r="J1254" i="1"/>
  <c r="L1254" i="1" s="1"/>
  <c r="J1246" i="1"/>
  <c r="L1246" i="1" s="1"/>
  <c r="J1238" i="1"/>
  <c r="L1238" i="1" s="1"/>
  <c r="J1230" i="1"/>
  <c r="L1230" i="1" s="1"/>
  <c r="J1222" i="1"/>
  <c r="L1222" i="1" s="1"/>
  <c r="J1214" i="1"/>
  <c r="L1214" i="1" s="1"/>
  <c r="J1206" i="1"/>
  <c r="L1206" i="1" s="1"/>
  <c r="J1198" i="1"/>
  <c r="L1198" i="1" s="1"/>
  <c r="J1190" i="1"/>
  <c r="L1190" i="1" s="1"/>
  <c r="J1182" i="1"/>
  <c r="L1182" i="1" s="1"/>
  <c r="J1174" i="1"/>
  <c r="L1174" i="1" s="1"/>
  <c r="J1166" i="1"/>
  <c r="L1166" i="1" s="1"/>
  <c r="J1159" i="1"/>
  <c r="L1159" i="1" s="1"/>
  <c r="J1150" i="1"/>
  <c r="L1150" i="1" s="1"/>
  <c r="J1142" i="1"/>
  <c r="L1142" i="1" s="1"/>
  <c r="J1134" i="1"/>
  <c r="L1134" i="1" s="1"/>
  <c r="J1126" i="1"/>
  <c r="L1126" i="1" s="1"/>
  <c r="J1118" i="1"/>
  <c r="L1118" i="1" s="1"/>
  <c r="J1197" i="1"/>
  <c r="L1197" i="1" s="1"/>
  <c r="J1189" i="1"/>
  <c r="J1181" i="1"/>
  <c r="J1173" i="1"/>
  <c r="J1156" i="1"/>
  <c r="J1158" i="1"/>
  <c r="J1149" i="1"/>
  <c r="L1149" i="1" s="1"/>
  <c r="J1141" i="1"/>
  <c r="L1141" i="1" s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L1021" i="1" s="1"/>
  <c r="J1013" i="1"/>
  <c r="J1005" i="1"/>
  <c r="J997" i="1"/>
  <c r="J989" i="1"/>
  <c r="L989" i="1" s="1"/>
  <c r="J981" i="1"/>
  <c r="J972" i="1"/>
  <c r="J964" i="1"/>
  <c r="J956" i="1"/>
  <c r="J948" i="1"/>
  <c r="L948" i="1" s="1"/>
  <c r="J940" i="1"/>
  <c r="J932" i="1"/>
  <c r="L932" i="1" s="1"/>
  <c r="J924" i="1"/>
  <c r="L924" i="1" s="1"/>
  <c r="J915" i="1"/>
  <c r="J907" i="1"/>
  <c r="J899" i="1"/>
  <c r="L899" i="1" s="1"/>
  <c r="J891" i="1"/>
  <c r="L891" i="1" s="1"/>
  <c r="J883" i="1"/>
  <c r="J875" i="1"/>
  <c r="J867" i="1"/>
  <c r="J859" i="1"/>
  <c r="L859" i="1" s="1"/>
  <c r="J851" i="1"/>
  <c r="J843" i="1"/>
  <c r="J835" i="1"/>
  <c r="J827" i="1"/>
  <c r="L827" i="1" s="1"/>
  <c r="J819" i="1"/>
  <c r="J810" i="1"/>
  <c r="J802" i="1"/>
  <c r="J794" i="1"/>
  <c r="J786" i="1"/>
  <c r="L786" i="1" s="1"/>
  <c r="J777" i="1"/>
  <c r="L777" i="1" s="1"/>
  <c r="J769" i="1"/>
  <c r="J761" i="1"/>
  <c r="J753" i="1"/>
  <c r="J745" i="1"/>
  <c r="J737" i="1"/>
  <c r="J729" i="1"/>
  <c r="L729" i="1" s="1"/>
  <c r="J2" i="1"/>
  <c r="L2" i="1" s="1"/>
  <c r="J1684" i="1"/>
  <c r="J1676" i="1"/>
  <c r="L1676" i="1" s="1"/>
  <c r="J1668" i="1"/>
  <c r="L1668" i="1" s="1"/>
  <c r="J1660" i="1"/>
  <c r="L1660" i="1" s="1"/>
  <c r="J1652" i="1"/>
  <c r="L1652" i="1" s="1"/>
  <c r="J1644" i="1"/>
  <c r="J1636" i="1"/>
  <c r="J1628" i="1"/>
  <c r="L1628" i="1" s="1"/>
  <c r="J1620" i="1"/>
  <c r="L1620" i="1" s="1"/>
  <c r="J1612" i="1"/>
  <c r="L1612" i="1" s="1"/>
  <c r="J1604" i="1"/>
  <c r="J1596" i="1"/>
  <c r="L1596" i="1" s="1"/>
  <c r="J1588" i="1"/>
  <c r="L1588" i="1" s="1"/>
  <c r="J1580" i="1"/>
  <c r="L1580" i="1" s="1"/>
  <c r="J1572" i="1"/>
  <c r="J1564" i="1"/>
  <c r="L1564" i="1" s="1"/>
  <c r="J1556" i="1"/>
  <c r="J1548" i="1"/>
  <c r="J1540" i="1"/>
  <c r="L1540" i="1" s="1"/>
  <c r="J1532" i="1"/>
  <c r="J1524" i="1"/>
  <c r="J1516" i="1"/>
  <c r="L1516" i="1" s="1"/>
  <c r="J1508" i="1"/>
  <c r="L1508" i="1" s="1"/>
  <c r="J1500" i="1"/>
  <c r="L1500" i="1" s="1"/>
  <c r="J1492" i="1"/>
  <c r="J1484" i="1"/>
  <c r="L1484" i="1" s="1"/>
  <c r="J1476" i="1"/>
  <c r="L1476" i="1" s="1"/>
  <c r="J1468" i="1"/>
  <c r="J1460" i="1"/>
  <c r="L1460" i="1" s="1"/>
  <c r="J1452" i="1"/>
  <c r="L1452" i="1" s="1"/>
  <c r="J1444" i="1"/>
  <c r="L1444" i="1" s="1"/>
  <c r="J1436" i="1"/>
  <c r="J1428" i="1"/>
  <c r="J1420" i="1"/>
  <c r="L1420" i="1" s="1"/>
  <c r="J1412" i="1"/>
  <c r="L1412" i="1" s="1"/>
  <c r="J1404" i="1"/>
  <c r="J1396" i="1"/>
  <c r="L1396" i="1" s="1"/>
  <c r="J1388" i="1"/>
  <c r="L1388" i="1" s="1"/>
  <c r="J1380" i="1"/>
  <c r="L1380" i="1" s="1"/>
  <c r="J1372" i="1"/>
  <c r="L1372" i="1" s="1"/>
  <c r="J1364" i="1"/>
  <c r="J1356" i="1"/>
  <c r="L1356" i="1" s="1"/>
  <c r="J1348" i="1"/>
  <c r="L1348" i="1" s="1"/>
  <c r="J1340" i="1"/>
  <c r="J1332" i="1"/>
  <c r="L1332" i="1" s="1"/>
  <c r="J1324" i="1"/>
  <c r="J1316" i="1"/>
  <c r="J1308" i="1"/>
  <c r="J1300" i="1"/>
  <c r="J1292" i="1"/>
  <c r="L1292" i="1" s="1"/>
  <c r="J1284" i="1"/>
  <c r="L1284" i="1" s="1"/>
  <c r="J1276" i="1"/>
  <c r="J1268" i="1"/>
  <c r="L1268" i="1" s="1"/>
  <c r="J1260" i="1"/>
  <c r="L1260" i="1" s="1"/>
  <c r="J1252" i="1"/>
  <c r="L1252" i="1" s="1"/>
  <c r="J1491" i="1"/>
  <c r="J1483" i="1"/>
  <c r="L1483" i="1" s="1"/>
  <c r="J1475" i="1"/>
  <c r="J1467" i="1"/>
  <c r="J1459" i="1"/>
  <c r="L1459" i="1" s="1"/>
  <c r="J1451" i="1"/>
  <c r="L1451" i="1" s="1"/>
  <c r="J1443" i="1"/>
  <c r="J1435" i="1"/>
  <c r="J1427" i="1"/>
  <c r="J1419" i="1"/>
  <c r="L1419" i="1" s="1"/>
  <c r="J1411" i="1"/>
  <c r="J1403" i="1"/>
  <c r="J1395" i="1"/>
  <c r="L1395" i="1" s="1"/>
  <c r="J1387" i="1"/>
  <c r="L1387" i="1" s="1"/>
  <c r="J1379" i="1"/>
  <c r="J1371" i="1"/>
  <c r="J1363" i="1"/>
  <c r="J1355" i="1"/>
  <c r="L1355" i="1" s="1"/>
  <c r="J1347" i="1"/>
  <c r="J1339" i="1"/>
  <c r="J1331" i="1"/>
  <c r="L1331" i="1" s="1"/>
  <c r="J1323" i="1"/>
  <c r="L1323" i="1" s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233" i="1"/>
  <c r="J1225" i="1"/>
  <c r="J1217" i="1"/>
  <c r="J1209" i="1"/>
  <c r="J1201" i="1"/>
  <c r="J1193" i="1"/>
  <c r="J1185" i="1"/>
  <c r="J1177" i="1"/>
  <c r="J1169" i="1"/>
  <c r="J1162" i="1"/>
  <c r="L1162" i="1" s="1"/>
  <c r="J1153" i="1"/>
  <c r="J1145" i="1"/>
  <c r="L1145" i="1" s="1"/>
  <c r="J1137" i="1"/>
  <c r="J1129" i="1"/>
  <c r="J1121" i="1"/>
  <c r="J1113" i="1"/>
  <c r="J1105" i="1"/>
  <c r="J1097" i="1"/>
  <c r="L1097" i="1" s="1"/>
  <c r="J1089" i="1"/>
  <c r="J1081" i="1"/>
  <c r="L1081" i="1" s="1"/>
  <c r="J1073" i="1"/>
  <c r="J1065" i="1"/>
  <c r="L1065" i="1" s="1"/>
  <c r="J1057" i="1"/>
  <c r="J1049" i="1"/>
  <c r="J1041" i="1"/>
  <c r="J1033" i="1"/>
  <c r="L1033" i="1" s="1"/>
  <c r="J1025" i="1"/>
  <c r="J1017" i="1"/>
  <c r="J1009" i="1"/>
  <c r="J1001" i="1"/>
  <c r="J993" i="1"/>
  <c r="J985" i="1"/>
  <c r="J977" i="1"/>
  <c r="J968" i="1"/>
  <c r="J960" i="1"/>
  <c r="J952" i="1"/>
  <c r="L952" i="1" s="1"/>
  <c r="J944" i="1"/>
  <c r="J936" i="1"/>
  <c r="L936" i="1" s="1"/>
  <c r="J928" i="1"/>
  <c r="J919" i="1"/>
  <c r="J911" i="1"/>
  <c r="J903" i="1"/>
  <c r="J895" i="1"/>
  <c r="J887" i="1"/>
  <c r="L887" i="1" s="1"/>
  <c r="J879" i="1"/>
  <c r="J871" i="1"/>
  <c r="L871" i="1" s="1"/>
  <c r="J863" i="1"/>
  <c r="J855" i="1"/>
  <c r="L855" i="1" s="1"/>
  <c r="J847" i="1"/>
  <c r="J839" i="1"/>
  <c r="J831" i="1"/>
  <c r="J823" i="1"/>
  <c r="L823" i="1" s="1"/>
  <c r="J815" i="1"/>
  <c r="J806" i="1"/>
  <c r="J798" i="1"/>
  <c r="J790" i="1"/>
  <c r="J782" i="1"/>
  <c r="J773" i="1"/>
  <c r="J765" i="1"/>
  <c r="J757" i="1"/>
  <c r="J749" i="1"/>
  <c r="J741" i="1"/>
  <c r="J733" i="1"/>
  <c r="J725" i="1"/>
  <c r="L725" i="1" s="1"/>
  <c r="J717" i="1"/>
  <c r="J708" i="1"/>
  <c r="J1161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5" i="1"/>
  <c r="J967" i="1"/>
  <c r="J959" i="1"/>
  <c r="J951" i="1"/>
  <c r="J943" i="1"/>
  <c r="J935" i="1"/>
  <c r="J927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5" i="1"/>
  <c r="J797" i="1"/>
  <c r="J789" i="1"/>
  <c r="J781" i="1"/>
  <c r="J772" i="1"/>
  <c r="J764" i="1"/>
  <c r="J756" i="1"/>
  <c r="J748" i="1"/>
  <c r="J740" i="1"/>
  <c r="J732" i="1"/>
  <c r="J724" i="1"/>
  <c r="J716" i="1"/>
  <c r="J707" i="1"/>
  <c r="J698" i="1"/>
  <c r="J690" i="1"/>
  <c r="J1110" i="1"/>
  <c r="L1110" i="1" s="1"/>
  <c r="J1102" i="1"/>
  <c r="L1102" i="1" s="1"/>
  <c r="J1094" i="1"/>
  <c r="L1094" i="1" s="1"/>
  <c r="J1086" i="1"/>
  <c r="L1086" i="1" s="1"/>
  <c r="J1078" i="1"/>
  <c r="L1078" i="1" s="1"/>
  <c r="J1070" i="1"/>
  <c r="L1070" i="1" s="1"/>
  <c r="J1062" i="1"/>
  <c r="L1062" i="1" s="1"/>
  <c r="J1054" i="1"/>
  <c r="J1046" i="1"/>
  <c r="J1038" i="1"/>
  <c r="L1038" i="1" s="1"/>
  <c r="J1030" i="1"/>
  <c r="L1030" i="1" s="1"/>
  <c r="J1022" i="1"/>
  <c r="L1022" i="1" s="1"/>
  <c r="J1014" i="1"/>
  <c r="L1014" i="1" s="1"/>
  <c r="J1006" i="1"/>
  <c r="L1006" i="1" s="1"/>
  <c r="J998" i="1"/>
  <c r="L998" i="1" s="1"/>
  <c r="J990" i="1"/>
  <c r="L990" i="1" s="1"/>
  <c r="J982" i="1"/>
  <c r="L982" i="1" s="1"/>
  <c r="J973" i="1"/>
  <c r="L973" i="1" s="1"/>
  <c r="J965" i="1"/>
  <c r="L965" i="1" s="1"/>
  <c r="J957" i="1"/>
  <c r="L957" i="1" s="1"/>
  <c r="J949" i="1"/>
  <c r="J941" i="1"/>
  <c r="J933" i="1"/>
  <c r="L933" i="1" s="1"/>
  <c r="J925" i="1"/>
  <c r="L925" i="1" s="1"/>
  <c r="J916" i="1"/>
  <c r="L916" i="1" s="1"/>
  <c r="J908" i="1"/>
  <c r="L908" i="1" s="1"/>
  <c r="J900" i="1"/>
  <c r="L900" i="1" s="1"/>
  <c r="J892" i="1"/>
  <c r="L892" i="1" s="1"/>
  <c r="J884" i="1"/>
  <c r="L884" i="1" s="1"/>
  <c r="J876" i="1"/>
  <c r="L876" i="1" s="1"/>
  <c r="J868" i="1"/>
  <c r="L868" i="1" s="1"/>
  <c r="J860" i="1"/>
  <c r="L860" i="1" s="1"/>
  <c r="J852" i="1"/>
  <c r="L852" i="1" s="1"/>
  <c r="J844" i="1"/>
  <c r="J836" i="1"/>
  <c r="J828" i="1"/>
  <c r="L828" i="1" s="1"/>
  <c r="J820" i="1"/>
  <c r="L820" i="1" s="1"/>
  <c r="J811" i="1"/>
  <c r="L811" i="1" s="1"/>
  <c r="J803" i="1"/>
  <c r="L803" i="1" s="1"/>
  <c r="J795" i="1"/>
  <c r="L795" i="1" s="1"/>
  <c r="J787" i="1"/>
  <c r="L787" i="1" s="1"/>
  <c r="J778" i="1"/>
  <c r="L778" i="1" s="1"/>
  <c r="J770" i="1"/>
  <c r="L770" i="1" s="1"/>
  <c r="J762" i="1"/>
  <c r="L762" i="1" s="1"/>
  <c r="J754" i="1"/>
  <c r="L754" i="1" s="1"/>
  <c r="J746" i="1"/>
  <c r="L746" i="1" s="1"/>
  <c r="J738" i="1"/>
  <c r="J730" i="1"/>
  <c r="J722" i="1"/>
  <c r="L722" i="1" s="1"/>
  <c r="J714" i="1"/>
  <c r="L714" i="1" s="1"/>
  <c r="J705" i="1"/>
  <c r="L705" i="1" s="1"/>
  <c r="J696" i="1"/>
  <c r="L696" i="1" s="1"/>
  <c r="J688" i="1"/>
  <c r="L688" i="1" s="1"/>
  <c r="J680" i="1"/>
  <c r="L680" i="1" s="1"/>
  <c r="J672" i="1"/>
  <c r="L672" i="1" s="1"/>
  <c r="J664" i="1"/>
  <c r="L664" i="1" s="1"/>
  <c r="J656" i="1"/>
  <c r="L656" i="1" s="1"/>
  <c r="J648" i="1"/>
  <c r="L648" i="1" s="1"/>
  <c r="J640" i="1"/>
  <c r="L640" i="1" s="1"/>
  <c r="J632" i="1"/>
  <c r="J624" i="1"/>
  <c r="J721" i="1"/>
  <c r="J713" i="1"/>
  <c r="L713" i="1" s="1"/>
  <c r="J704" i="1"/>
  <c r="J695" i="1"/>
  <c r="L695" i="1" s="1"/>
  <c r="J687" i="1"/>
  <c r="J679" i="1"/>
  <c r="L679" i="1" s="1"/>
  <c r="J671" i="1"/>
  <c r="J663" i="1"/>
  <c r="J655" i="1"/>
  <c r="L655" i="1" s="1"/>
  <c r="J647" i="1"/>
  <c r="J639" i="1"/>
  <c r="J631" i="1"/>
  <c r="J623" i="1"/>
  <c r="J615" i="1"/>
  <c r="J607" i="1"/>
  <c r="J598" i="1"/>
  <c r="J590" i="1"/>
  <c r="J581" i="1"/>
  <c r="J573" i="1"/>
  <c r="J565" i="1"/>
  <c r="L565" i="1" s="1"/>
  <c r="J557" i="1"/>
  <c r="L557" i="1" s="1"/>
  <c r="J549" i="1"/>
  <c r="J541" i="1"/>
  <c r="J533" i="1"/>
  <c r="J525" i="1"/>
  <c r="L525" i="1" s="1"/>
  <c r="J516" i="1"/>
  <c r="J507" i="1"/>
  <c r="J499" i="1"/>
  <c r="J490" i="1"/>
  <c r="L490" i="1" s="1"/>
  <c r="J482" i="1"/>
  <c r="J473" i="1"/>
  <c r="L473" i="1" s="1"/>
  <c r="J465" i="1"/>
  <c r="J457" i="1"/>
  <c r="L457" i="1" s="1"/>
  <c r="J448" i="1"/>
  <c r="J439" i="1"/>
  <c r="J431" i="1"/>
  <c r="L431" i="1" s="1"/>
  <c r="J423" i="1"/>
  <c r="L423" i="1" s="1"/>
  <c r="J414" i="1"/>
  <c r="J406" i="1"/>
  <c r="J398" i="1"/>
  <c r="L398" i="1" s="1"/>
  <c r="J390" i="1"/>
  <c r="L390" i="1" s="1"/>
  <c r="J382" i="1"/>
  <c r="J374" i="1"/>
  <c r="J365" i="1"/>
  <c r="J357" i="1"/>
  <c r="J349" i="1"/>
  <c r="J341" i="1"/>
  <c r="L341" i="1" s="1"/>
  <c r="J332" i="1"/>
  <c r="J324" i="1"/>
  <c r="L324" i="1" s="1"/>
  <c r="J316" i="1"/>
  <c r="J307" i="1"/>
  <c r="J299" i="1"/>
  <c r="J291" i="1"/>
  <c r="J283" i="1"/>
  <c r="L283" i="1" s="1"/>
  <c r="J275" i="1"/>
  <c r="L275" i="1" s="1"/>
  <c r="J267" i="1"/>
  <c r="J259" i="1"/>
  <c r="J251" i="1"/>
  <c r="L251" i="1" s="1"/>
  <c r="J243" i="1"/>
  <c r="L243" i="1" s="1"/>
  <c r="J235" i="1"/>
  <c r="J226" i="1"/>
  <c r="J218" i="1"/>
  <c r="J209" i="1"/>
  <c r="J201" i="1"/>
  <c r="L201" i="1" s="1"/>
  <c r="J193" i="1"/>
  <c r="J185" i="1"/>
  <c r="J176" i="1"/>
  <c r="J167" i="1"/>
  <c r="L167" i="1" s="1"/>
  <c r="J159" i="1"/>
  <c r="J150" i="1"/>
  <c r="L150" i="1" s="1"/>
  <c r="J141" i="1"/>
  <c r="J133" i="1"/>
  <c r="J125" i="1"/>
  <c r="J117" i="1"/>
  <c r="J107" i="1"/>
  <c r="J99" i="1"/>
  <c r="J90" i="1"/>
  <c r="J81" i="1"/>
  <c r="J73" i="1"/>
  <c r="L73" i="1" s="1"/>
  <c r="J65" i="1"/>
  <c r="L65" i="1" s="1"/>
  <c r="J56" i="1"/>
  <c r="L56" i="1" s="1"/>
  <c r="J46" i="1"/>
  <c r="J37" i="1"/>
  <c r="J29" i="1"/>
  <c r="J21" i="1"/>
  <c r="J1244" i="1"/>
  <c r="J1236" i="1"/>
  <c r="J1228" i="1"/>
  <c r="L1228" i="1" s="1"/>
  <c r="J1220" i="1"/>
  <c r="J1212" i="1"/>
  <c r="J1204" i="1"/>
  <c r="J1196" i="1"/>
  <c r="L1196" i="1" s="1"/>
  <c r="J1188" i="1"/>
  <c r="L1188" i="1" s="1"/>
  <c r="J1180" i="1"/>
  <c r="J1172" i="1"/>
  <c r="J1165" i="1"/>
  <c r="L1165" i="1" s="1"/>
  <c r="J1157" i="1"/>
  <c r="L1157" i="1" s="1"/>
  <c r="J1148" i="1"/>
  <c r="J1140" i="1"/>
  <c r="J1132" i="1"/>
  <c r="L1132" i="1" s="1"/>
  <c r="J1124" i="1"/>
  <c r="L1124" i="1" s="1"/>
  <c r="J1116" i="1"/>
  <c r="J1108" i="1"/>
  <c r="J1100" i="1"/>
  <c r="L1100" i="1" s="1"/>
  <c r="J1092" i="1"/>
  <c r="L1092" i="1" s="1"/>
  <c r="J1084" i="1"/>
  <c r="J1076" i="1"/>
  <c r="J1068" i="1"/>
  <c r="L1068" i="1" s="1"/>
  <c r="J1060" i="1"/>
  <c r="L1060" i="1" s="1"/>
  <c r="J1052" i="1"/>
  <c r="J1044" i="1"/>
  <c r="J1036" i="1"/>
  <c r="L1036" i="1" s="1"/>
  <c r="J1028" i="1"/>
  <c r="L1028" i="1" s="1"/>
  <c r="J1020" i="1"/>
  <c r="J1012" i="1"/>
  <c r="J1004" i="1"/>
  <c r="J996" i="1"/>
  <c r="L996" i="1" s="1"/>
  <c r="J988" i="1"/>
  <c r="J980" i="1"/>
  <c r="J971" i="1"/>
  <c r="L971" i="1" s="1"/>
  <c r="J963" i="1"/>
  <c r="L963" i="1" s="1"/>
  <c r="J955" i="1"/>
  <c r="J947" i="1"/>
  <c r="J939" i="1"/>
  <c r="L939" i="1" s="1"/>
  <c r="J931" i="1"/>
  <c r="L931" i="1" s="1"/>
  <c r="J923" i="1"/>
  <c r="J914" i="1"/>
  <c r="J906" i="1"/>
  <c r="J898" i="1"/>
  <c r="J890" i="1"/>
  <c r="J882" i="1"/>
  <c r="J874" i="1"/>
  <c r="L874" i="1" s="1"/>
  <c r="J866" i="1"/>
  <c r="L866" i="1" s="1"/>
  <c r="J858" i="1"/>
  <c r="J850" i="1"/>
  <c r="J842" i="1"/>
  <c r="L842" i="1" s="1"/>
  <c r="J834" i="1"/>
  <c r="L834" i="1" s="1"/>
  <c r="J826" i="1"/>
  <c r="J818" i="1"/>
  <c r="J809" i="1"/>
  <c r="L809" i="1" s="1"/>
  <c r="J801" i="1"/>
  <c r="J793" i="1"/>
  <c r="J785" i="1"/>
  <c r="J776" i="1"/>
  <c r="L776" i="1" s="1"/>
  <c r="J768" i="1"/>
  <c r="J760" i="1"/>
  <c r="J752" i="1"/>
  <c r="J744" i="1"/>
  <c r="L744" i="1" s="1"/>
  <c r="J736" i="1"/>
  <c r="J728" i="1"/>
  <c r="J720" i="1"/>
  <c r="J1187" i="1"/>
  <c r="J1179" i="1"/>
  <c r="J1171" i="1"/>
  <c r="J1164" i="1"/>
  <c r="J1155" i="1"/>
  <c r="J1147" i="1"/>
  <c r="J1139" i="1"/>
  <c r="L1139" i="1" s="1"/>
  <c r="J1131" i="1"/>
  <c r="L1131" i="1" s="1"/>
  <c r="J1123" i="1"/>
  <c r="J1115" i="1"/>
  <c r="J1107" i="1"/>
  <c r="J1099" i="1"/>
  <c r="J1091" i="1"/>
  <c r="J1083" i="1"/>
  <c r="J1075" i="1"/>
  <c r="L1075" i="1" s="1"/>
  <c r="J1067" i="1"/>
  <c r="L1067" i="1" s="1"/>
  <c r="J1059" i="1"/>
  <c r="J1051" i="1"/>
  <c r="J1043" i="1"/>
  <c r="J1035" i="1"/>
  <c r="J1027" i="1"/>
  <c r="J1019" i="1"/>
  <c r="L1019" i="1" s="1"/>
  <c r="J1011" i="1"/>
  <c r="L1011" i="1" s="1"/>
  <c r="J1003" i="1"/>
  <c r="L1003" i="1" s="1"/>
  <c r="J995" i="1"/>
  <c r="J987" i="1"/>
  <c r="J979" i="1"/>
  <c r="J970" i="1"/>
  <c r="J962" i="1"/>
  <c r="J954" i="1"/>
  <c r="J946" i="1"/>
  <c r="J938" i="1"/>
  <c r="L938" i="1" s="1"/>
  <c r="J930" i="1"/>
  <c r="J921" i="1"/>
  <c r="J913" i="1"/>
  <c r="J905" i="1"/>
  <c r="J897" i="1"/>
  <c r="J889" i="1"/>
  <c r="J881" i="1"/>
  <c r="L881" i="1" s="1"/>
  <c r="J873" i="1"/>
  <c r="L873" i="1" s="1"/>
  <c r="J865" i="1"/>
  <c r="J857" i="1"/>
  <c r="J849" i="1"/>
  <c r="J841" i="1"/>
  <c r="J833" i="1"/>
  <c r="J825" i="1"/>
  <c r="J817" i="1"/>
  <c r="L817" i="1" s="1"/>
  <c r="J808" i="1"/>
  <c r="L808" i="1" s="1"/>
  <c r="J800" i="1"/>
  <c r="J792" i="1"/>
  <c r="J784" i="1"/>
  <c r="J775" i="1"/>
  <c r="J767" i="1"/>
  <c r="J759" i="1"/>
  <c r="J751" i="1"/>
  <c r="L751" i="1" s="1"/>
  <c r="J743" i="1"/>
  <c r="J735" i="1"/>
  <c r="J727" i="1"/>
  <c r="J7" i="1"/>
  <c r="L7" i="1" s="1"/>
  <c r="J700" i="1"/>
  <c r="J691" i="1"/>
  <c r="J683" i="1"/>
  <c r="J675" i="1"/>
  <c r="J667" i="1"/>
  <c r="J659" i="1"/>
  <c r="L659" i="1" s="1"/>
  <c r="J651" i="1"/>
  <c r="J643" i="1"/>
  <c r="J635" i="1"/>
  <c r="J627" i="1"/>
  <c r="J619" i="1"/>
  <c r="J611" i="1"/>
  <c r="J602" i="1"/>
  <c r="J594" i="1"/>
  <c r="L594" i="1" s="1"/>
  <c r="J585" i="1"/>
  <c r="J577" i="1"/>
  <c r="J569" i="1"/>
  <c r="J561" i="1"/>
  <c r="J553" i="1"/>
  <c r="J545" i="1"/>
  <c r="J537" i="1"/>
  <c r="J529" i="1"/>
  <c r="J520" i="1"/>
  <c r="J512" i="1"/>
  <c r="L512" i="1" s="1"/>
  <c r="J503" i="1"/>
  <c r="J495" i="1"/>
  <c r="L495" i="1" s="1"/>
  <c r="J486" i="1"/>
  <c r="J478" i="1"/>
  <c r="J469" i="1"/>
  <c r="J461" i="1"/>
  <c r="L461" i="1" s="1"/>
  <c r="J453" i="1"/>
  <c r="J443" i="1"/>
  <c r="L443" i="1" s="1"/>
  <c r="J435" i="1"/>
  <c r="J427" i="1"/>
  <c r="J419" i="1"/>
  <c r="J410" i="1"/>
  <c r="J402" i="1"/>
  <c r="J394" i="1"/>
  <c r="L394" i="1" s="1"/>
  <c r="J386" i="1"/>
  <c r="J378" i="1"/>
  <c r="L378" i="1" s="1"/>
  <c r="J370" i="1"/>
  <c r="J361" i="1"/>
  <c r="J353" i="1"/>
  <c r="J345" i="1"/>
  <c r="J337" i="1"/>
  <c r="J328" i="1"/>
  <c r="L328" i="1" s="1"/>
  <c r="J320" i="1"/>
  <c r="J311" i="1"/>
  <c r="J303" i="1"/>
  <c r="J295" i="1"/>
  <c r="L295" i="1" s="1"/>
  <c r="J287" i="1"/>
  <c r="J279" i="1"/>
  <c r="J271" i="1"/>
  <c r="J263" i="1"/>
  <c r="J255" i="1"/>
  <c r="J247" i="1"/>
  <c r="J239" i="1"/>
  <c r="J230" i="1"/>
  <c r="J222" i="1"/>
  <c r="J213" i="1"/>
  <c r="J205" i="1"/>
  <c r="J197" i="1"/>
  <c r="J189" i="1"/>
  <c r="J181" i="1"/>
  <c r="J171" i="1"/>
  <c r="J163" i="1"/>
  <c r="J155" i="1"/>
  <c r="J145" i="1"/>
  <c r="J137" i="1"/>
  <c r="J129" i="1"/>
  <c r="J121" i="1"/>
  <c r="J112" i="1"/>
  <c r="J103" i="1"/>
  <c r="J95" i="1"/>
  <c r="J85" i="1"/>
  <c r="J77" i="1"/>
  <c r="J69" i="1"/>
  <c r="J60" i="1"/>
  <c r="J50" i="1"/>
  <c r="J41" i="1"/>
  <c r="J33" i="1"/>
  <c r="J25" i="1"/>
  <c r="J16" i="1"/>
  <c r="J6" i="1"/>
  <c r="J682" i="1"/>
  <c r="J674" i="1"/>
  <c r="J666" i="1"/>
  <c r="J658" i="1"/>
  <c r="J650" i="1"/>
  <c r="J642" i="1"/>
  <c r="J634" i="1"/>
  <c r="J626" i="1"/>
  <c r="J618" i="1"/>
  <c r="J610" i="1"/>
  <c r="J601" i="1"/>
  <c r="J593" i="1"/>
  <c r="J584" i="1"/>
  <c r="J576" i="1"/>
  <c r="J568" i="1"/>
  <c r="J560" i="1"/>
  <c r="J552" i="1"/>
  <c r="J544" i="1"/>
  <c r="J536" i="1"/>
  <c r="J528" i="1"/>
  <c r="J519" i="1"/>
  <c r="J511" i="1"/>
  <c r="J502" i="1"/>
  <c r="J494" i="1"/>
  <c r="J485" i="1"/>
  <c r="J476" i="1"/>
  <c r="J468" i="1"/>
  <c r="J460" i="1"/>
  <c r="J452" i="1"/>
  <c r="J442" i="1"/>
  <c r="J434" i="1"/>
  <c r="J426" i="1"/>
  <c r="J418" i="1"/>
  <c r="J409" i="1"/>
  <c r="J401" i="1"/>
  <c r="J393" i="1"/>
  <c r="J385" i="1"/>
  <c r="J377" i="1"/>
  <c r="J368" i="1"/>
  <c r="J360" i="1"/>
  <c r="J352" i="1"/>
  <c r="J344" i="1"/>
  <c r="J335" i="1"/>
  <c r="J327" i="1"/>
  <c r="J319" i="1"/>
  <c r="J310" i="1"/>
  <c r="J302" i="1"/>
  <c r="J294" i="1"/>
  <c r="J286" i="1"/>
  <c r="J278" i="1"/>
  <c r="J270" i="1"/>
  <c r="J262" i="1"/>
  <c r="J254" i="1"/>
  <c r="J246" i="1"/>
  <c r="J238" i="1"/>
  <c r="J229" i="1"/>
  <c r="J221" i="1"/>
  <c r="J212" i="1"/>
  <c r="J204" i="1"/>
  <c r="J196" i="1"/>
  <c r="J188" i="1"/>
  <c r="J180" i="1"/>
  <c r="J170" i="1"/>
  <c r="J162" i="1"/>
  <c r="J154" i="1"/>
  <c r="J144" i="1"/>
  <c r="J136" i="1"/>
  <c r="J128" i="1"/>
  <c r="J120" i="1"/>
  <c r="J111" i="1"/>
  <c r="J102" i="1"/>
  <c r="J93" i="1"/>
  <c r="J84" i="1"/>
  <c r="J76" i="1"/>
  <c r="J68" i="1"/>
  <c r="J59" i="1"/>
  <c r="J49" i="1"/>
  <c r="J40" i="1"/>
  <c r="J32" i="1"/>
  <c r="J24" i="1"/>
  <c r="J14" i="1"/>
  <c r="J5" i="1"/>
  <c r="J543" i="1"/>
  <c r="J535" i="1"/>
  <c r="J527" i="1"/>
  <c r="J518" i="1"/>
  <c r="J509" i="1"/>
  <c r="J501" i="1"/>
  <c r="J492" i="1"/>
  <c r="J484" i="1"/>
  <c r="J475" i="1"/>
  <c r="J467" i="1"/>
  <c r="J459" i="1"/>
  <c r="J450" i="1"/>
  <c r="J441" i="1"/>
  <c r="J433" i="1"/>
  <c r="J425" i="1"/>
  <c r="J416" i="1"/>
  <c r="J408" i="1"/>
  <c r="J400" i="1"/>
  <c r="J392" i="1"/>
  <c r="J384" i="1"/>
  <c r="J376" i="1"/>
  <c r="J367" i="1"/>
  <c r="J359" i="1"/>
  <c r="J351" i="1"/>
  <c r="J343" i="1"/>
  <c r="J334" i="1"/>
  <c r="J326" i="1"/>
  <c r="J318" i="1"/>
  <c r="J309" i="1"/>
  <c r="J301" i="1"/>
  <c r="J293" i="1"/>
  <c r="J285" i="1"/>
  <c r="J277" i="1"/>
  <c r="J269" i="1"/>
  <c r="J261" i="1"/>
  <c r="J253" i="1"/>
  <c r="J245" i="1"/>
  <c r="J237" i="1"/>
  <c r="J228" i="1"/>
  <c r="J220" i="1"/>
  <c r="J211" i="1"/>
  <c r="J203" i="1"/>
  <c r="J195" i="1"/>
  <c r="J187" i="1"/>
  <c r="J179" i="1"/>
  <c r="J169" i="1"/>
  <c r="J161" i="1"/>
  <c r="J143" i="1"/>
  <c r="J135" i="1"/>
  <c r="J127" i="1"/>
  <c r="J119" i="1"/>
  <c r="J110" i="1"/>
  <c r="J101" i="1"/>
  <c r="J92" i="1"/>
  <c r="J83" i="1"/>
  <c r="J75" i="1"/>
  <c r="J67" i="1"/>
  <c r="J58" i="1"/>
  <c r="J48" i="1"/>
  <c r="J39" i="1"/>
  <c r="J31" i="1"/>
  <c r="J23" i="1"/>
  <c r="J13" i="1"/>
  <c r="J4" i="1"/>
  <c r="J616" i="1"/>
  <c r="L616" i="1" s="1"/>
  <c r="J608" i="1"/>
  <c r="L608" i="1" s="1"/>
  <c r="J599" i="1"/>
  <c r="L599" i="1" s="1"/>
  <c r="J591" i="1"/>
  <c r="L591" i="1" s="1"/>
  <c r="J582" i="1"/>
  <c r="L582" i="1" s="1"/>
  <c r="J574" i="1"/>
  <c r="L574" i="1" s="1"/>
  <c r="J566" i="1"/>
  <c r="L566" i="1" s="1"/>
  <c r="J558" i="1"/>
  <c r="L558" i="1" s="1"/>
  <c r="J550" i="1"/>
  <c r="L550" i="1" s="1"/>
  <c r="J542" i="1"/>
  <c r="L542" i="1" s="1"/>
  <c r="J534" i="1"/>
  <c r="L534" i="1" s="1"/>
  <c r="J526" i="1"/>
  <c r="L526" i="1" s="1"/>
  <c r="J517" i="1"/>
  <c r="J508" i="1"/>
  <c r="L508" i="1" s="1"/>
  <c r="J500" i="1"/>
  <c r="L500" i="1" s="1"/>
  <c r="J491" i="1"/>
  <c r="L491" i="1" s="1"/>
  <c r="J483" i="1"/>
  <c r="L483" i="1" s="1"/>
  <c r="J474" i="1"/>
  <c r="L474" i="1" s="1"/>
  <c r="J466" i="1"/>
  <c r="L466" i="1" s="1"/>
  <c r="J458" i="1"/>
  <c r="L458" i="1" s="1"/>
  <c r="J449" i="1"/>
  <c r="L449" i="1" s="1"/>
  <c r="J440" i="1"/>
  <c r="L440" i="1" s="1"/>
  <c r="J432" i="1"/>
  <c r="L432" i="1" s="1"/>
  <c r="J424" i="1"/>
  <c r="L424" i="1" s="1"/>
  <c r="J415" i="1"/>
  <c r="L415" i="1" s="1"/>
  <c r="J407" i="1"/>
  <c r="J399" i="1"/>
  <c r="L399" i="1" s="1"/>
  <c r="J391" i="1"/>
  <c r="L391" i="1" s="1"/>
  <c r="J383" i="1"/>
  <c r="L383" i="1" s="1"/>
  <c r="J375" i="1"/>
  <c r="L375" i="1" s="1"/>
  <c r="J366" i="1"/>
  <c r="L366" i="1" s="1"/>
  <c r="J358" i="1"/>
  <c r="L358" i="1" s="1"/>
  <c r="J350" i="1"/>
  <c r="L350" i="1" s="1"/>
  <c r="J342" i="1"/>
  <c r="L342" i="1" s="1"/>
  <c r="J333" i="1"/>
  <c r="L333" i="1" s="1"/>
  <c r="J325" i="1"/>
  <c r="L325" i="1" s="1"/>
  <c r="J317" i="1"/>
  <c r="L317" i="1" s="1"/>
  <c r="J308" i="1"/>
  <c r="L308" i="1" s="1"/>
  <c r="J300" i="1"/>
  <c r="J292" i="1"/>
  <c r="L292" i="1" s="1"/>
  <c r="J284" i="1"/>
  <c r="L284" i="1" s="1"/>
  <c r="J276" i="1"/>
  <c r="L276" i="1" s="1"/>
  <c r="J268" i="1"/>
  <c r="L268" i="1" s="1"/>
  <c r="J260" i="1"/>
  <c r="L260" i="1" s="1"/>
  <c r="J252" i="1"/>
  <c r="L252" i="1" s="1"/>
  <c r="J244" i="1"/>
  <c r="L244" i="1" s="1"/>
  <c r="J236" i="1"/>
  <c r="L236" i="1" s="1"/>
  <c r="J227" i="1"/>
  <c r="L227" i="1" s="1"/>
  <c r="J219" i="1"/>
  <c r="L219" i="1" s="1"/>
  <c r="J210" i="1"/>
  <c r="J202" i="1"/>
  <c r="L202" i="1" s="1"/>
  <c r="J194" i="1"/>
  <c r="J186" i="1"/>
  <c r="L186" i="1" s="1"/>
  <c r="J177" i="1"/>
  <c r="L177" i="1" s="1"/>
  <c r="J168" i="1"/>
  <c r="L168" i="1" s="1"/>
  <c r="J160" i="1"/>
  <c r="L160" i="1" s="1"/>
  <c r="J151" i="1"/>
  <c r="L151" i="1" s="1"/>
  <c r="J142" i="1"/>
  <c r="J134" i="1"/>
  <c r="L134" i="1" s="1"/>
  <c r="J126" i="1"/>
  <c r="L126" i="1" s="1"/>
  <c r="J118" i="1"/>
  <c r="L118" i="1" s="1"/>
  <c r="J109" i="1"/>
  <c r="L109" i="1" s="1"/>
  <c r="J100" i="1"/>
  <c r="L100" i="1" s="1"/>
  <c r="J91" i="1"/>
  <c r="L91" i="1" s="1"/>
  <c r="J82" i="1"/>
  <c r="J74" i="1"/>
  <c r="L66" i="1"/>
  <c r="J57" i="1"/>
  <c r="L57" i="1" s="1"/>
  <c r="J47" i="1"/>
  <c r="L47" i="1" s="1"/>
  <c r="J38" i="1"/>
  <c r="L38" i="1" s="1"/>
  <c r="J30" i="1"/>
  <c r="J22" i="1"/>
  <c r="L22" i="1" s="1"/>
  <c r="J12" i="1"/>
  <c r="L12" i="1" s="1"/>
  <c r="J3" i="1"/>
  <c r="J11" i="1"/>
  <c r="L11" i="1" s="1"/>
  <c r="J712" i="1"/>
  <c r="L712" i="1" s="1"/>
  <c r="J703" i="1"/>
  <c r="J694" i="1"/>
  <c r="J686" i="1"/>
  <c r="J678" i="1"/>
  <c r="L678" i="1" s="1"/>
  <c r="J670" i="1"/>
  <c r="L670" i="1" s="1"/>
  <c r="J662" i="1"/>
  <c r="J654" i="1"/>
  <c r="J646" i="1"/>
  <c r="L646" i="1" s="1"/>
  <c r="J638" i="1"/>
  <c r="J630" i="1"/>
  <c r="J622" i="1"/>
  <c r="J614" i="1"/>
  <c r="L614" i="1" s="1"/>
  <c r="J605" i="1"/>
  <c r="L605" i="1" s="1"/>
  <c r="J597" i="1"/>
  <c r="J589" i="1"/>
  <c r="J580" i="1"/>
  <c r="J572" i="1"/>
  <c r="J564" i="1"/>
  <c r="J556" i="1"/>
  <c r="J548" i="1"/>
  <c r="L548" i="1" s="1"/>
  <c r="J540" i="1"/>
  <c r="L540" i="1" s="1"/>
  <c r="J532" i="1"/>
  <c r="J524" i="1"/>
  <c r="J515" i="1"/>
  <c r="L515" i="1" s="1"/>
  <c r="J506" i="1"/>
  <c r="J498" i="1"/>
  <c r="J489" i="1"/>
  <c r="J481" i="1"/>
  <c r="J472" i="1"/>
  <c r="J464" i="1"/>
  <c r="J456" i="1"/>
  <c r="J447" i="1"/>
  <c r="L447" i="1" s="1"/>
  <c r="J438" i="1"/>
  <c r="J430" i="1"/>
  <c r="J422" i="1"/>
  <c r="J413" i="1"/>
  <c r="L413" i="1" s="1"/>
  <c r="J405" i="1"/>
  <c r="L405" i="1" s="1"/>
  <c r="J397" i="1"/>
  <c r="J389" i="1"/>
  <c r="J381" i="1"/>
  <c r="L381" i="1" s="1"/>
  <c r="J373" i="1"/>
  <c r="J364" i="1"/>
  <c r="J356" i="1"/>
  <c r="J348" i="1"/>
  <c r="L348" i="1" s="1"/>
  <c r="J340" i="1"/>
  <c r="L340" i="1" s="1"/>
  <c r="J331" i="1"/>
  <c r="J323" i="1"/>
  <c r="J314" i="1"/>
  <c r="L314" i="1" s="1"/>
  <c r="J306" i="1"/>
  <c r="J298" i="1"/>
  <c r="J290" i="1"/>
  <c r="J282" i="1"/>
  <c r="L282" i="1" s="1"/>
  <c r="J274" i="1"/>
  <c r="L274" i="1" s="1"/>
  <c r="J266" i="1"/>
  <c r="J258" i="1"/>
  <c r="J250" i="1"/>
  <c r="L250" i="1" s="1"/>
  <c r="J242" i="1"/>
  <c r="J234" i="1"/>
  <c r="J225" i="1"/>
  <c r="J217" i="1"/>
  <c r="L217" i="1" s="1"/>
  <c r="J208" i="1"/>
  <c r="L208" i="1" s="1"/>
  <c r="J200" i="1"/>
  <c r="J192" i="1"/>
  <c r="J184" i="1"/>
  <c r="L184" i="1" s="1"/>
  <c r="J175" i="1"/>
  <c r="J166" i="1"/>
  <c r="J158" i="1"/>
  <c r="J149" i="1"/>
  <c r="J140" i="1"/>
  <c r="L140" i="1" s="1"/>
  <c r="J132" i="1"/>
  <c r="J124" i="1"/>
  <c r="J115" i="1"/>
  <c r="L115" i="1" s="1"/>
  <c r="J106" i="1"/>
  <c r="J98" i="1"/>
  <c r="J89" i="1"/>
  <c r="J80" i="1"/>
  <c r="L80" i="1" s="1"/>
  <c r="J72" i="1"/>
  <c r="L72" i="1" s="1"/>
  <c r="J64" i="1"/>
  <c r="J55" i="1"/>
  <c r="J45" i="1"/>
  <c r="J36" i="1"/>
  <c r="J28" i="1"/>
  <c r="J19" i="1"/>
  <c r="J10" i="1"/>
  <c r="L10" i="1" s="1"/>
  <c r="J719" i="1"/>
  <c r="J710" i="1"/>
  <c r="J702" i="1"/>
  <c r="J693" i="1"/>
  <c r="J685" i="1"/>
  <c r="L685" i="1" s="1"/>
  <c r="J677" i="1"/>
  <c r="J669" i="1"/>
  <c r="J661" i="1"/>
  <c r="J653" i="1"/>
  <c r="J645" i="1"/>
  <c r="J637" i="1"/>
  <c r="J629" i="1"/>
  <c r="J621" i="1"/>
  <c r="L621" i="1" s="1"/>
  <c r="J613" i="1"/>
  <c r="J604" i="1"/>
  <c r="J596" i="1"/>
  <c r="J588" i="1"/>
  <c r="J579" i="1"/>
  <c r="J571" i="1"/>
  <c r="J563" i="1"/>
  <c r="J555" i="1"/>
  <c r="L555" i="1" s="1"/>
  <c r="J547" i="1"/>
  <c r="J539" i="1"/>
  <c r="J531" i="1"/>
  <c r="J523" i="1"/>
  <c r="J514" i="1"/>
  <c r="J505" i="1"/>
  <c r="J497" i="1"/>
  <c r="J488" i="1"/>
  <c r="L488" i="1" s="1"/>
  <c r="J480" i="1"/>
  <c r="J471" i="1"/>
  <c r="J463" i="1"/>
  <c r="J455" i="1"/>
  <c r="J445" i="1"/>
  <c r="J437" i="1"/>
  <c r="J429" i="1"/>
  <c r="J421" i="1"/>
  <c r="J412" i="1"/>
  <c r="J404" i="1"/>
  <c r="J396" i="1"/>
  <c r="L396" i="1" s="1"/>
  <c r="J388" i="1"/>
  <c r="L388" i="1" s="1"/>
  <c r="J380" i="1"/>
  <c r="J372" i="1"/>
  <c r="J363" i="1"/>
  <c r="J355" i="1"/>
  <c r="J347" i="1"/>
  <c r="J339" i="1"/>
  <c r="J330" i="1"/>
  <c r="J322" i="1"/>
  <c r="J313" i="1"/>
  <c r="J305" i="1"/>
  <c r="J297" i="1"/>
  <c r="J289" i="1"/>
  <c r="L289" i="1" s="1"/>
  <c r="J281" i="1"/>
  <c r="J273" i="1"/>
  <c r="J265" i="1"/>
  <c r="J257" i="1"/>
  <c r="J249" i="1"/>
  <c r="J241" i="1"/>
  <c r="J233" i="1"/>
  <c r="J224" i="1"/>
  <c r="L224" i="1" s="1"/>
  <c r="J215" i="1"/>
  <c r="J207" i="1"/>
  <c r="J199" i="1"/>
  <c r="J191" i="1"/>
  <c r="J183" i="1"/>
  <c r="J174" i="1"/>
  <c r="J165" i="1"/>
  <c r="L165" i="1" s="1"/>
  <c r="J157" i="1"/>
  <c r="L157" i="1" s="1"/>
  <c r="J148" i="1"/>
  <c r="J139" i="1"/>
  <c r="J131" i="1"/>
  <c r="J123" i="1"/>
  <c r="J114" i="1"/>
  <c r="J105" i="1"/>
  <c r="J97" i="1"/>
  <c r="J87" i="1"/>
  <c r="J79" i="1"/>
  <c r="J71" i="1"/>
  <c r="J63" i="1"/>
  <c r="J53" i="1"/>
  <c r="J44" i="1"/>
  <c r="L44" i="1" s="1"/>
  <c r="J35" i="1"/>
  <c r="L35" i="1" s="1"/>
  <c r="J27" i="1"/>
  <c r="J18" i="1"/>
  <c r="L18" i="1" s="1"/>
  <c r="J9" i="1"/>
  <c r="AQ1696" i="1"/>
  <c r="L1604" i="1" l="1"/>
  <c r="L1653" i="1"/>
  <c r="L55" i="1"/>
  <c r="L124" i="1"/>
  <c r="L192" i="1"/>
  <c r="L323" i="1"/>
  <c r="L389" i="1"/>
  <c r="L456" i="1"/>
  <c r="L524" i="1"/>
  <c r="L654" i="1"/>
  <c r="L752" i="1"/>
  <c r="L818" i="1"/>
  <c r="L947" i="1"/>
  <c r="L1076" i="1"/>
  <c r="L1140" i="1"/>
  <c r="L1204" i="1"/>
  <c r="L913" i="1"/>
  <c r="L1043" i="1"/>
  <c r="L1364" i="1"/>
  <c r="L1492" i="1"/>
  <c r="L1555" i="1"/>
  <c r="L1557" i="1"/>
  <c r="L112" i="1"/>
  <c r="L979" i="1"/>
  <c r="L1107" i="1"/>
  <c r="L448" i="1"/>
  <c r="L1300" i="1"/>
  <c r="L1684" i="1"/>
  <c r="L1619" i="1"/>
  <c r="L1341" i="1"/>
  <c r="L1477" i="1"/>
  <c r="L123" i="1"/>
  <c r="L191" i="1"/>
  <c r="L257" i="1"/>
  <c r="L322" i="1"/>
  <c r="L455" i="1"/>
  <c r="L588" i="1"/>
  <c r="L653" i="1"/>
  <c r="L719" i="1"/>
  <c r="L1235" i="1"/>
  <c r="L1299" i="1"/>
  <c r="L1427" i="1"/>
  <c r="L1491" i="1"/>
  <c r="L465" i="1"/>
  <c r="L1572" i="1"/>
  <c r="L598" i="1"/>
  <c r="L1636" i="1"/>
  <c r="L1429" i="1"/>
  <c r="L19" i="1"/>
  <c r="L89" i="1"/>
  <c r="L225" i="1"/>
  <c r="L290" i="1"/>
  <c r="L356" i="1"/>
  <c r="L422" i="1"/>
  <c r="L489" i="1"/>
  <c r="L556" i="1"/>
  <c r="L622" i="1"/>
  <c r="L30" i="1"/>
  <c r="L720" i="1"/>
  <c r="L785" i="1"/>
  <c r="L850" i="1"/>
  <c r="L914" i="1"/>
  <c r="L980" i="1"/>
  <c r="L1044" i="1"/>
  <c r="L1172" i="1"/>
  <c r="L1236" i="1"/>
  <c r="L406" i="1"/>
  <c r="L541" i="1"/>
  <c r="L791" i="1"/>
  <c r="L439" i="1"/>
  <c r="L573" i="1"/>
  <c r="L769" i="1"/>
  <c r="L856" i="1"/>
  <c r="L660" i="1"/>
  <c r="L1489" i="1"/>
  <c r="L1553" i="1"/>
  <c r="L1617" i="1"/>
  <c r="L1681" i="1"/>
  <c r="L1501" i="1"/>
  <c r="L726" i="1"/>
  <c r="L628" i="1"/>
  <c r="L977" i="1"/>
  <c r="L1041" i="1"/>
  <c r="L1169" i="1"/>
  <c r="L1333" i="1"/>
  <c r="L125" i="1"/>
  <c r="L546" i="1"/>
  <c r="L1418" i="1"/>
  <c r="L1194" i="1"/>
  <c r="L721" i="1"/>
  <c r="L969" i="1"/>
  <c r="L1354" i="1"/>
  <c r="L717" i="1"/>
  <c r="L782" i="1"/>
  <c r="L847" i="1"/>
  <c r="L1125" i="1"/>
  <c r="L937" i="1"/>
  <c r="L1098" i="1"/>
  <c r="L768" i="1"/>
  <c r="L71" i="1"/>
  <c r="L273" i="1"/>
  <c r="L339" i="1"/>
  <c r="L404" i="1"/>
  <c r="L471" i="1"/>
  <c r="L539" i="1"/>
  <c r="L604" i="1"/>
  <c r="L669" i="1"/>
  <c r="L1251" i="1"/>
  <c r="L1315" i="1"/>
  <c r="L1379" i="1"/>
  <c r="L1443" i="1"/>
  <c r="L1549" i="1"/>
  <c r="L1187" i="1"/>
  <c r="L1635" i="1"/>
  <c r="L106" i="1"/>
  <c r="L175" i="1"/>
  <c r="L242" i="1"/>
  <c r="L306" i="1"/>
  <c r="L438" i="1"/>
  <c r="L506" i="1"/>
  <c r="L572" i="1"/>
  <c r="L638" i="1"/>
  <c r="L703" i="1"/>
  <c r="L736" i="1"/>
  <c r="L1685" i="1"/>
  <c r="L60" i="1"/>
  <c r="L800" i="1"/>
  <c r="L930" i="1"/>
  <c r="L1123" i="1"/>
  <c r="L1181" i="1"/>
  <c r="L1293" i="1"/>
  <c r="L230" i="1"/>
  <c r="L767" i="1"/>
  <c r="L897" i="1"/>
  <c r="L1027" i="1"/>
  <c r="L365" i="1"/>
  <c r="L1603" i="1"/>
  <c r="L865" i="1"/>
  <c r="L1507" i="1"/>
  <c r="L1493" i="1"/>
  <c r="L163" i="1"/>
  <c r="L833" i="1"/>
  <c r="L962" i="1"/>
  <c r="L1091" i="1"/>
  <c r="L235" i="1"/>
  <c r="L1539" i="1"/>
  <c r="L1667" i="1"/>
  <c r="L105" i="1"/>
  <c r="L174" i="1"/>
  <c r="L241" i="1"/>
  <c r="L372" i="1"/>
  <c r="L437" i="1"/>
  <c r="L505" i="1"/>
  <c r="L702" i="1"/>
  <c r="L1219" i="1"/>
  <c r="L1283" i="1"/>
  <c r="L1347" i="1"/>
  <c r="L1548" i="1"/>
  <c r="L1269" i="1"/>
  <c r="L1360" i="1"/>
  <c r="L37" i="1"/>
  <c r="L749" i="1"/>
  <c r="L1137" i="1"/>
  <c r="L1201" i="1"/>
  <c r="L835" i="1"/>
  <c r="L964" i="1"/>
  <c r="L1265" i="1"/>
  <c r="L1393" i="1"/>
  <c r="L1457" i="1"/>
  <c r="L1649" i="1"/>
  <c r="L330" i="1"/>
  <c r="L596" i="1"/>
  <c r="L1243" i="1"/>
  <c r="L1435" i="1"/>
  <c r="L131" i="1"/>
  <c r="L802" i="1"/>
  <c r="L923" i="1"/>
  <c r="L1244" i="1"/>
  <c r="L28" i="1"/>
  <c r="L98" i="1"/>
  <c r="L166" i="1"/>
  <c r="L234" i="1"/>
  <c r="L298" i="1"/>
  <c r="L430" i="1"/>
  <c r="L498" i="1"/>
  <c r="L564" i="1"/>
  <c r="L630" i="1"/>
  <c r="L728" i="1"/>
  <c r="L858" i="1"/>
  <c r="L988" i="1"/>
  <c r="L1052" i="1"/>
  <c r="L1180" i="1"/>
  <c r="L615" i="1"/>
  <c r="L759" i="1"/>
  <c r="L825" i="1"/>
  <c r="L1083" i="1"/>
  <c r="L1147" i="1"/>
  <c r="L1276" i="1"/>
  <c r="L1340" i="1"/>
  <c r="L1404" i="1"/>
  <c r="L1468" i="1"/>
  <c r="L1531" i="1"/>
  <c r="L1595" i="1"/>
  <c r="L1659" i="1"/>
  <c r="L661" i="1"/>
  <c r="L233" i="1"/>
  <c r="L297" i="1"/>
  <c r="L363" i="1"/>
  <c r="L429" i="1"/>
  <c r="L497" i="1"/>
  <c r="L563" i="1"/>
  <c r="L693" i="1"/>
  <c r="L499" i="1"/>
  <c r="L1211" i="1"/>
  <c r="L1275" i="1"/>
  <c r="L1339" i="1"/>
  <c r="L1403" i="1"/>
  <c r="L1645" i="1"/>
  <c r="L64" i="1"/>
  <c r="L132" i="1"/>
  <c r="L200" i="1"/>
  <c r="L331" i="1"/>
  <c r="L397" i="1"/>
  <c r="L464" i="1"/>
  <c r="L532" i="1"/>
  <c r="L597" i="1"/>
  <c r="L662" i="1"/>
  <c r="L3" i="1"/>
  <c r="L74" i="1"/>
  <c r="L142" i="1"/>
  <c r="L210" i="1"/>
  <c r="L760" i="1"/>
  <c r="L826" i="1"/>
  <c r="L890" i="1"/>
  <c r="L955" i="1"/>
  <c r="L1020" i="1"/>
  <c r="L1084" i="1"/>
  <c r="L1148" i="1"/>
  <c r="L53" i="1"/>
  <c r="L727" i="1"/>
  <c r="L792" i="1"/>
  <c r="L857" i="1"/>
  <c r="L921" i="1"/>
  <c r="L987" i="1"/>
  <c r="L1115" i="1"/>
  <c r="L1179" i="1"/>
  <c r="L193" i="1"/>
  <c r="L1308" i="1"/>
  <c r="L1436" i="1"/>
  <c r="L981" i="1"/>
  <c r="L1499" i="1"/>
  <c r="L1563" i="1"/>
  <c r="L1627" i="1"/>
  <c r="L1691" i="1"/>
  <c r="L215" i="1"/>
  <c r="L480" i="1"/>
  <c r="L414" i="1"/>
  <c r="L549" i="1"/>
  <c r="L1195" i="1"/>
  <c r="L79" i="1"/>
  <c r="L148" i="1"/>
  <c r="L281" i="1"/>
  <c r="L347" i="1"/>
  <c r="L547" i="1"/>
  <c r="L613" i="1"/>
  <c r="L226" i="1"/>
  <c r="L775" i="1"/>
  <c r="L905" i="1"/>
  <c r="L970" i="1"/>
  <c r="L1035" i="1"/>
  <c r="L1029" i="1"/>
  <c r="L1669" i="1"/>
  <c r="L114" i="1"/>
  <c r="L183" i="1"/>
  <c r="L380" i="1"/>
  <c r="L445" i="1"/>
  <c r="L514" i="1"/>
  <c r="L579" i="1"/>
  <c r="L645" i="1"/>
  <c r="L710" i="1"/>
  <c r="L1227" i="1"/>
  <c r="L1291" i="1"/>
  <c r="L21" i="1"/>
  <c r="L271" i="1"/>
  <c r="L337" i="1"/>
  <c r="L402" i="1"/>
  <c r="L602" i="1"/>
  <c r="L382" i="1"/>
  <c r="L9" i="1"/>
  <c r="L867" i="1"/>
  <c r="L507" i="1"/>
  <c r="L1040" i="1"/>
  <c r="L387" i="1"/>
  <c r="L496" i="1"/>
  <c r="L27" i="1"/>
  <c r="L1213" i="1"/>
  <c r="L1437" i="1"/>
  <c r="L1642" i="1"/>
  <c r="L349" i="1"/>
  <c r="L671" i="1"/>
  <c r="L1366" i="1"/>
  <c r="L1226" i="1"/>
  <c r="L912" i="1"/>
  <c r="L1538" i="1"/>
  <c r="L1330" i="1"/>
  <c r="L1267" i="1"/>
  <c r="L1434" i="1"/>
  <c r="L1324" i="1"/>
  <c r="L1428" i="1"/>
  <c r="L1532" i="1"/>
  <c r="L97" i="1"/>
  <c r="L207" i="1"/>
  <c r="L313" i="1"/>
  <c r="L421" i="1"/>
  <c r="L531" i="1"/>
  <c r="L637" i="1"/>
  <c r="L623" i="1"/>
  <c r="L1371" i="1"/>
  <c r="L1475" i="1"/>
  <c r="L701" i="1"/>
  <c r="L743" i="1"/>
  <c r="L849" i="1"/>
  <c r="L954" i="1"/>
  <c r="L1059" i="1"/>
  <c r="L1164" i="1"/>
  <c r="L632" i="1"/>
  <c r="L738" i="1"/>
  <c r="L844" i="1"/>
  <c r="L949" i="1"/>
  <c r="L1054" i="1"/>
  <c r="L903" i="1"/>
  <c r="L1009" i="1"/>
  <c r="L1113" i="1"/>
  <c r="L1101" i="1"/>
  <c r="L164" i="1"/>
  <c r="L272" i="1"/>
  <c r="L379" i="1"/>
  <c r="L487" i="1"/>
  <c r="L1042" i="1"/>
  <c r="L1074" i="1"/>
  <c r="L45" i="1"/>
  <c r="L158" i="1"/>
  <c r="L266" i="1"/>
  <c r="L373" i="1"/>
  <c r="L481" i="1"/>
  <c r="L589" i="1"/>
  <c r="L694" i="1"/>
  <c r="L1171" i="1"/>
  <c r="L801" i="1"/>
  <c r="L906" i="1"/>
  <c r="L1012" i="1"/>
  <c r="L1116" i="1"/>
  <c r="L1220" i="1"/>
  <c r="L99" i="1"/>
  <c r="L316" i="1"/>
  <c r="L639" i="1"/>
  <c r="L806" i="1"/>
  <c r="L911" i="1"/>
  <c r="L1017" i="1"/>
  <c r="L1225" i="1"/>
  <c r="L1556" i="1"/>
  <c r="L794" i="1"/>
  <c r="L1005" i="1"/>
  <c r="L1321" i="1"/>
  <c r="L1425" i="1"/>
  <c r="L1529" i="1"/>
  <c r="L61" i="1"/>
  <c r="L172" i="1"/>
  <c r="L280" i="1"/>
  <c r="L1579" i="1"/>
  <c r="L1683" i="1"/>
  <c r="L1413" i="1"/>
  <c r="L1517" i="1"/>
  <c r="L1282" i="1"/>
  <c r="L915" i="1"/>
  <c r="L516" i="1"/>
  <c r="L205" i="1"/>
  <c r="L561" i="1"/>
  <c r="L667" i="1"/>
  <c r="L819" i="1"/>
  <c r="L1424" i="1"/>
  <c r="L607" i="1"/>
  <c r="L879" i="1"/>
  <c r="L985" i="1"/>
  <c r="L1193" i="1"/>
  <c r="L1485" i="1"/>
  <c r="L773" i="1"/>
  <c r="L69" i="1"/>
  <c r="L181" i="1"/>
  <c r="L1297" i="1"/>
  <c r="L1401" i="1"/>
  <c r="L1609" i="1"/>
  <c r="L741" i="1"/>
  <c r="L107" i="1"/>
  <c r="L647" i="1"/>
  <c r="L961" i="1"/>
  <c r="L704" i="1"/>
  <c r="L1316" i="1"/>
  <c r="L1524" i="1"/>
  <c r="L1426" i="1"/>
  <c r="L735" i="1"/>
  <c r="L946" i="1"/>
  <c r="L1046" i="1"/>
  <c r="L1462" i="1"/>
  <c r="L1566" i="1"/>
  <c r="L1670" i="1"/>
  <c r="L692" i="1"/>
  <c r="L841" i="1"/>
  <c r="L1155" i="1"/>
  <c r="L624" i="1"/>
  <c r="L730" i="1"/>
  <c r="L836" i="1"/>
  <c r="L941" i="1"/>
  <c r="L1644" i="1"/>
  <c r="L36" i="1"/>
  <c r="L149" i="1"/>
  <c r="L258" i="1"/>
  <c r="L364" i="1"/>
  <c r="L472" i="1"/>
  <c r="L580" i="1"/>
  <c r="L686" i="1"/>
  <c r="L197" i="1"/>
  <c r="L793" i="1"/>
  <c r="L898" i="1"/>
  <c r="L1004" i="1"/>
  <c r="L1108" i="1"/>
  <c r="L1212" i="1"/>
  <c r="L307" i="1"/>
  <c r="L1417" i="1"/>
  <c r="L1521" i="1"/>
  <c r="L1625" i="1"/>
  <c r="L1571" i="1"/>
  <c r="L1675" i="1"/>
  <c r="L1365" i="1"/>
  <c r="L1405" i="1"/>
  <c r="L1600" i="1"/>
  <c r="L1530" i="1"/>
  <c r="L82" i="1"/>
  <c r="L194" i="1"/>
  <c r="L300" i="1"/>
  <c r="L407" i="1"/>
  <c r="L517" i="1"/>
  <c r="L311" i="1"/>
  <c r="L529" i="1"/>
  <c r="L209" i="1"/>
  <c r="L1373" i="1"/>
  <c r="L587" i="1"/>
  <c r="L25" i="1"/>
  <c r="L247" i="1"/>
  <c r="L1045" i="1"/>
  <c r="L1257" i="1"/>
  <c r="L1361" i="1"/>
  <c r="L1465" i="1"/>
  <c r="L953" i="1"/>
  <c r="L761" i="1"/>
  <c r="L1051" i="1"/>
  <c r="L1093" i="1"/>
  <c r="L1103" i="1"/>
  <c r="L1488" i="1"/>
  <c r="L1682" i="1"/>
  <c r="L627" i="1"/>
  <c r="L848" i="1"/>
  <c r="L530" i="1"/>
  <c r="L95" i="1"/>
  <c r="L533" i="1"/>
  <c r="L427" i="1"/>
  <c r="L537" i="1"/>
  <c r="L643" i="1"/>
  <c r="L815" i="1"/>
  <c r="L919" i="1"/>
  <c r="L1129" i="1"/>
  <c r="L1233" i="1"/>
  <c r="L1117" i="1"/>
  <c r="L1329" i="1"/>
  <c r="L1433" i="1"/>
  <c r="L1408" i="1"/>
  <c r="L1616" i="1"/>
  <c r="L1578" i="1"/>
  <c r="L249" i="1"/>
  <c r="L463" i="1"/>
  <c r="L677" i="1"/>
  <c r="L1203" i="1"/>
  <c r="L1307" i="1"/>
  <c r="L1411" i="1"/>
  <c r="L1163" i="1"/>
  <c r="L742" i="1"/>
  <c r="L139" i="1"/>
  <c r="L355" i="1"/>
  <c r="L571" i="1"/>
  <c r="L784" i="1"/>
  <c r="L889" i="1"/>
  <c r="L995" i="1"/>
  <c r="L1099" i="1"/>
  <c r="L839" i="1"/>
  <c r="L944" i="1"/>
  <c r="L1049" i="1"/>
  <c r="L96" i="1"/>
  <c r="L206" i="1"/>
  <c r="L312" i="1"/>
  <c r="L420" i="1"/>
  <c r="L1058" i="1"/>
  <c r="L1370" i="1"/>
  <c r="L137" i="1"/>
  <c r="L357" i="1"/>
  <c r="L1673" i="1"/>
  <c r="L636" i="1"/>
  <c r="L185" i="1"/>
  <c r="L663" i="1"/>
  <c r="L1309" i="1"/>
  <c r="L129" i="1"/>
  <c r="L581" i="1"/>
  <c r="L687" i="1"/>
  <c r="L1104" i="1"/>
  <c r="L1597" i="1"/>
  <c r="L1344" i="1"/>
  <c r="L1552" i="1"/>
  <c r="L41" i="1"/>
  <c r="L691" i="1"/>
  <c r="L46" i="1"/>
  <c r="L159" i="1"/>
  <c r="L590" i="1"/>
  <c r="L757" i="1"/>
  <c r="L968" i="1"/>
  <c r="L1073" i="1"/>
  <c r="L1177" i="1"/>
  <c r="L956" i="1"/>
  <c r="L1273" i="1"/>
  <c r="L1481" i="1"/>
  <c r="L1585" i="1"/>
  <c r="L1689" i="1"/>
  <c r="L1605" i="1"/>
  <c r="L1621" i="1"/>
  <c r="L1146" i="1"/>
  <c r="L1570" i="1"/>
  <c r="L807" i="1"/>
  <c r="L1018" i="1"/>
  <c r="L896" i="1"/>
  <c r="L1362" i="1"/>
  <c r="L1634" i="1"/>
  <c r="L1205" i="1"/>
  <c r="L1114" i="1"/>
  <c r="L361" i="1"/>
  <c r="L469" i="1"/>
  <c r="L577" i="1"/>
  <c r="L1061" i="1"/>
  <c r="L904" i="1"/>
  <c r="L1218" i="1"/>
  <c r="L87" i="1"/>
  <c r="L199" i="1"/>
  <c r="L305" i="1"/>
  <c r="L412" i="1"/>
  <c r="L523" i="1"/>
  <c r="L629" i="1"/>
  <c r="L1259" i="1"/>
  <c r="L1363" i="1"/>
  <c r="L1467" i="1"/>
  <c r="L1455" i="1"/>
  <c r="L790" i="1"/>
  <c r="L1001" i="1"/>
  <c r="L1105" i="1"/>
  <c r="L1209" i="1"/>
  <c r="L42" i="1"/>
  <c r="L371" i="1"/>
  <c r="L479" i="1"/>
  <c r="L1010" i="1"/>
  <c r="L1432" i="1"/>
  <c r="L1496" i="1"/>
  <c r="L1560" i="1"/>
  <c r="L1624" i="1"/>
  <c r="L1688" i="1"/>
  <c r="L24" i="1"/>
  <c r="L93" i="1"/>
  <c r="L162" i="1"/>
  <c r="L229" i="1"/>
  <c r="L294" i="1"/>
  <c r="L360" i="1"/>
  <c r="L426" i="1"/>
  <c r="L494" i="1"/>
  <c r="L560" i="1"/>
  <c r="L626" i="1"/>
  <c r="L1258" i="1"/>
  <c r="L774" i="1"/>
  <c r="L59" i="1"/>
  <c r="L128" i="1"/>
  <c r="L196" i="1"/>
  <c r="L262" i="1"/>
  <c r="L327" i="1"/>
  <c r="L393" i="1"/>
  <c r="L460" i="1"/>
  <c r="L528" i="1"/>
  <c r="L593" i="1"/>
  <c r="L840" i="1"/>
  <c r="L1322" i="1"/>
  <c r="L1674" i="1"/>
  <c r="L658" i="1"/>
  <c r="L1368" i="1"/>
  <c r="L810" i="1"/>
  <c r="L940" i="1"/>
  <c r="L1221" i="1"/>
  <c r="L1037" i="1"/>
  <c r="L863" i="1"/>
  <c r="L928" i="1"/>
  <c r="L993" i="1"/>
  <c r="L1057" i="1"/>
  <c r="L1121" i="1"/>
  <c r="L1185" i="1"/>
  <c r="L753" i="1"/>
  <c r="L1249" i="1"/>
  <c r="L1313" i="1"/>
  <c r="L1377" i="1"/>
  <c r="L1441" i="1"/>
  <c r="L1505" i="1"/>
  <c r="L1569" i="1"/>
  <c r="L1633" i="1"/>
  <c r="L17" i="1"/>
  <c r="L86" i="1"/>
  <c r="L156" i="1"/>
  <c r="L1229" i="1"/>
  <c r="L1253" i="1"/>
  <c r="L799" i="1"/>
  <c r="L709" i="1"/>
  <c r="L880" i="1"/>
  <c r="L1154" i="1"/>
  <c r="L1474" i="1"/>
  <c r="L603" i="1"/>
  <c r="L945" i="1"/>
  <c r="L1266" i="1"/>
  <c r="L1562" i="1"/>
  <c r="L951" i="1"/>
  <c r="L1016" i="1"/>
  <c r="L1080" i="1"/>
  <c r="L1144" i="1"/>
  <c r="L1336" i="1"/>
  <c r="L1400" i="1"/>
  <c r="L1464" i="1"/>
  <c r="L1528" i="1"/>
  <c r="L1592" i="1"/>
  <c r="L1656" i="1"/>
  <c r="L765" i="1"/>
  <c r="L831" i="1"/>
  <c r="L895" i="1"/>
  <c r="L960" i="1"/>
  <c r="L1025" i="1"/>
  <c r="L1089" i="1"/>
  <c r="L1153" i="1"/>
  <c r="L1217" i="1"/>
  <c r="L1109" i="1"/>
  <c r="L1173" i="1"/>
  <c r="L1176" i="1"/>
  <c r="L1240" i="1"/>
  <c r="L1304" i="1"/>
  <c r="L1281" i="1"/>
  <c r="L1345" i="1"/>
  <c r="L1409" i="1"/>
  <c r="L1473" i="1"/>
  <c r="L1537" i="1"/>
  <c r="L1601" i="1"/>
  <c r="L1665" i="1"/>
  <c r="L52" i="1"/>
  <c r="L122" i="1"/>
  <c r="L190" i="1"/>
  <c r="L256" i="1"/>
  <c r="L1285" i="1"/>
  <c r="L1349" i="1"/>
  <c r="L1565" i="1"/>
  <c r="L612" i="1"/>
  <c r="L644" i="1"/>
  <c r="L538" i="1"/>
  <c r="L872" i="1"/>
  <c r="L718" i="1"/>
  <c r="L832" i="1"/>
  <c r="L1138" i="1"/>
  <c r="L1394" i="1"/>
  <c r="L1482" i="1"/>
  <c r="L1357" i="1"/>
  <c r="L698" i="1"/>
  <c r="L764" i="1"/>
  <c r="L830" i="1"/>
  <c r="L894" i="1"/>
  <c r="L959" i="1"/>
  <c r="L1024" i="1"/>
  <c r="L1088" i="1"/>
  <c r="L1152" i="1"/>
  <c r="L843" i="1"/>
  <c r="L972" i="1"/>
  <c r="L1407" i="1"/>
  <c r="L1055" i="1"/>
  <c r="L1215" i="1"/>
  <c r="L1599" i="1"/>
  <c r="L136" i="1"/>
  <c r="L204" i="1"/>
  <c r="L270" i="1"/>
  <c r="L335" i="1"/>
  <c r="L401" i="1"/>
  <c r="L468" i="1"/>
  <c r="L536" i="1"/>
  <c r="L601" i="1"/>
  <c r="L666" i="1"/>
  <c r="L1631" i="1"/>
  <c r="AM160" i="1"/>
  <c r="AM156" i="1"/>
  <c r="AM139" i="1"/>
  <c r="AM168" i="1"/>
  <c r="AM131" i="1"/>
  <c r="L23" i="1"/>
  <c r="L673" i="1"/>
  <c r="L804" i="1"/>
  <c r="L909" i="1"/>
  <c r="L1039" i="1"/>
  <c r="L1519" i="1"/>
  <c r="L220" i="1"/>
  <c r="L285" i="1"/>
  <c r="L351" i="1"/>
  <c r="L416" i="1"/>
  <c r="L484" i="1"/>
  <c r="L716" i="1"/>
  <c r="L781" i="1"/>
  <c r="L846" i="1"/>
  <c r="L910" i="1"/>
  <c r="L975" i="1"/>
  <c r="L153" i="1"/>
  <c r="L609" i="1"/>
  <c r="L739" i="1"/>
  <c r="L267" i="1"/>
  <c r="L984" i="1"/>
  <c r="L1048" i="1"/>
  <c r="L1112" i="1"/>
  <c r="L1397" i="1"/>
  <c r="L1525" i="1"/>
  <c r="L1672" i="1"/>
  <c r="L1237" i="1"/>
  <c r="L265" i="1"/>
  <c r="L264" i="1"/>
  <c r="K1696" i="1"/>
  <c r="L263" i="1"/>
  <c r="G263" i="1"/>
  <c r="G1696" i="1" s="1"/>
  <c r="F1696" i="1"/>
  <c r="L68" i="1"/>
  <c r="L303" i="1"/>
  <c r="L370" i="1"/>
  <c r="L435" i="1"/>
  <c r="L503" i="1"/>
  <c r="L569" i="1"/>
  <c r="L635" i="1"/>
  <c r="L700" i="1"/>
  <c r="L690" i="1"/>
  <c r="L756" i="1"/>
  <c r="L822" i="1"/>
  <c r="L886" i="1"/>
  <c r="L1184" i="1"/>
  <c r="L1248" i="1"/>
  <c r="L1312" i="1"/>
  <c r="L147" i="1"/>
  <c r="L1087" i="1"/>
  <c r="L1311" i="1"/>
  <c r="L1151" i="1"/>
  <c r="L1471" i="1"/>
  <c r="L6" i="1"/>
  <c r="L77" i="1"/>
  <c r="L145" i="1"/>
  <c r="L213" i="1"/>
  <c r="L279" i="1"/>
  <c r="L345" i="1"/>
  <c r="L410" i="1"/>
  <c r="L478" i="1"/>
  <c r="L545" i="1"/>
  <c r="L611" i="1"/>
  <c r="L675" i="1"/>
  <c r="L1576" i="1"/>
  <c r="L1640" i="1"/>
  <c r="L1439" i="1"/>
  <c r="L519" i="1"/>
  <c r="L584" i="1"/>
  <c r="L650" i="1"/>
  <c r="L33" i="1"/>
  <c r="L103" i="1"/>
  <c r="L171" i="1"/>
  <c r="L239" i="1"/>
  <c r="L176" i="1"/>
  <c r="L1158" i="1"/>
  <c r="L1288" i="1"/>
  <c r="L893" i="1"/>
  <c r="L958" i="1"/>
  <c r="L1023" i="1"/>
  <c r="L1071" i="1"/>
  <c r="L1263" i="1"/>
  <c r="L1327" i="1"/>
  <c r="L1167" i="1"/>
  <c r="L1647" i="1"/>
  <c r="L1279" i="1"/>
  <c r="L1583" i="1"/>
  <c r="L1416" i="1"/>
  <c r="L1544" i="1"/>
  <c r="L1352" i="1"/>
  <c r="L1608" i="1"/>
  <c r="L708" i="1"/>
  <c r="L1663" i="1"/>
  <c r="L1480" i="1"/>
  <c r="L141" i="1"/>
  <c r="L482" i="1"/>
  <c r="L732" i="1"/>
  <c r="L797" i="1"/>
  <c r="L862" i="1"/>
  <c r="L927" i="1"/>
  <c r="L992" i="1"/>
  <c r="L1056" i="1"/>
  <c r="L1120" i="1"/>
  <c r="L745" i="1"/>
  <c r="L1069" i="1"/>
  <c r="L1133" i="1"/>
  <c r="L1245" i="1"/>
  <c r="L1376" i="1"/>
  <c r="L1440" i="1"/>
  <c r="L1504" i="1"/>
  <c r="L1568" i="1"/>
  <c r="L1632" i="1"/>
  <c r="L1375" i="1"/>
  <c r="L600" i="1"/>
  <c r="L665" i="1"/>
  <c r="L731" i="1"/>
  <c r="L796" i="1"/>
  <c r="L1053" i="1"/>
  <c r="L332" i="1"/>
  <c r="L16" i="1"/>
  <c r="L85" i="1"/>
  <c r="L155" i="1"/>
  <c r="L222" i="1"/>
  <c r="L287" i="1"/>
  <c r="L353" i="1"/>
  <c r="L419" i="1"/>
  <c r="L486" i="1"/>
  <c r="L553" i="1"/>
  <c r="L619" i="1"/>
  <c r="L683" i="1"/>
  <c r="L90" i="1"/>
  <c r="L291" i="1"/>
  <c r="L733" i="1"/>
  <c r="L798" i="1"/>
  <c r="L883" i="1"/>
  <c r="L1208" i="1"/>
  <c r="L1272" i="1"/>
  <c r="L1637" i="1"/>
  <c r="L562" i="1"/>
  <c r="AM157" i="1"/>
  <c r="L48" i="1"/>
  <c r="L120" i="1"/>
  <c r="L319" i="1"/>
  <c r="L385" i="1"/>
  <c r="L119" i="1"/>
  <c r="L49" i="1"/>
  <c r="L254" i="1"/>
  <c r="L452" i="1"/>
  <c r="L188" i="1"/>
  <c r="L203" i="1"/>
  <c r="L269" i="1"/>
  <c r="L334" i="1"/>
  <c r="L400" i="1"/>
  <c r="L467" i="1"/>
  <c r="L535" i="1"/>
  <c r="L117" i="1"/>
  <c r="L907" i="1"/>
  <c r="L1168" i="1"/>
  <c r="L1232" i="1"/>
  <c r="L1296" i="1"/>
  <c r="L1671" i="1"/>
  <c r="L50" i="1"/>
  <c r="L121" i="1"/>
  <c r="L189" i="1"/>
  <c r="L255" i="1"/>
  <c r="L320" i="1"/>
  <c r="L386" i="1"/>
  <c r="L453" i="1"/>
  <c r="L520" i="1"/>
  <c r="L585" i="1"/>
  <c r="L651" i="1"/>
  <c r="L259" i="1"/>
  <c r="L851" i="1"/>
  <c r="L551" i="1"/>
  <c r="L617" i="1"/>
  <c r="L681" i="1"/>
  <c r="L747" i="1"/>
  <c r="L813" i="1"/>
  <c r="L1448" i="1"/>
  <c r="L1512" i="1"/>
  <c r="L1607" i="1"/>
  <c r="L974" i="1"/>
  <c r="L352" i="1"/>
  <c r="L618" i="1"/>
  <c r="L135" i="1"/>
  <c r="L418" i="1"/>
  <c r="L682" i="1"/>
  <c r="L485" i="1"/>
  <c r="L552" i="1"/>
  <c r="L737" i="1"/>
  <c r="L169" i="1"/>
  <c r="L301" i="1"/>
  <c r="L433" i="1"/>
  <c r="L31" i="1"/>
  <c r="L101" i="1"/>
  <c r="L901" i="1"/>
  <c r="L1391" i="1"/>
  <c r="L84" i="1"/>
  <c r="L154" i="1"/>
  <c r="L286" i="1"/>
  <c r="L1189" i="1"/>
  <c r="L1031" i="1"/>
  <c r="L14" i="1"/>
  <c r="L221" i="1"/>
  <c r="L237" i="1"/>
  <c r="L367" i="1"/>
  <c r="L501" i="1"/>
  <c r="L1175" i="1"/>
  <c r="L1591" i="1"/>
  <c r="L1431" i="1"/>
  <c r="L1461" i="1"/>
  <c r="L170" i="1"/>
  <c r="L238" i="1"/>
  <c r="L302" i="1"/>
  <c r="L368" i="1"/>
  <c r="L434" i="1"/>
  <c r="L502" i="1"/>
  <c r="L568" i="1"/>
  <c r="L634" i="1"/>
  <c r="L1271" i="1"/>
  <c r="L1287" i="1"/>
  <c r="L1384" i="1"/>
  <c r="L299" i="1"/>
  <c r="L631" i="1"/>
  <c r="L1261" i="1"/>
  <c r="L1200" i="1"/>
  <c r="L1264" i="1"/>
  <c r="L32" i="1"/>
  <c r="L102" i="1"/>
  <c r="L29" i="1"/>
  <c r="L1216" i="1"/>
  <c r="L1280" i="1"/>
  <c r="L1392" i="1"/>
  <c r="L1456" i="1"/>
  <c r="L1520" i="1"/>
  <c r="L1584" i="1"/>
  <c r="L1648" i="1"/>
  <c r="L1551" i="1"/>
  <c r="L1295" i="1"/>
  <c r="L1359" i="1"/>
  <c r="L1479" i="1"/>
  <c r="L92" i="1"/>
  <c r="L81" i="1"/>
  <c r="L218" i="1"/>
  <c r="L875" i="1"/>
  <c r="AM159" i="1"/>
  <c r="L740" i="1"/>
  <c r="L805" i="1"/>
  <c r="L870" i="1"/>
  <c r="L935" i="1"/>
  <c r="L1000" i="1"/>
  <c r="L1064" i="1"/>
  <c r="L1128" i="1"/>
  <c r="L1615" i="1"/>
  <c r="L1423" i="1"/>
  <c r="L1679" i="1"/>
  <c r="L966" i="1"/>
  <c r="L1328" i="1"/>
  <c r="L882" i="1"/>
  <c r="L543" i="1"/>
  <c r="L83" i="1"/>
  <c r="L1223" i="1"/>
  <c r="L13" i="1"/>
  <c r="L641" i="1"/>
  <c r="L837" i="1"/>
  <c r="L934" i="1"/>
  <c r="L1135" i="1"/>
  <c r="L1191" i="1"/>
  <c r="L179" i="1"/>
  <c r="L245" i="1"/>
  <c r="L309" i="1"/>
  <c r="L376" i="1"/>
  <c r="L441" i="1"/>
  <c r="L509" i="1"/>
  <c r="L1013" i="1"/>
  <c r="L1077" i="1"/>
  <c r="L583" i="1"/>
  <c r="L649" i="1"/>
  <c r="L715" i="1"/>
  <c r="L780" i="1"/>
  <c r="L845" i="1"/>
  <c r="L877" i="1"/>
  <c r="L942" i="1"/>
  <c r="L1007" i="1"/>
  <c r="L1383" i="1"/>
  <c r="L1511" i="1"/>
  <c r="L1351" i="1"/>
  <c r="L1415" i="1"/>
  <c r="L575" i="1"/>
  <c r="L706" i="1"/>
  <c r="L771" i="1"/>
  <c r="L869" i="1"/>
  <c r="L999" i="1"/>
  <c r="L1575" i="1"/>
  <c r="L1543" i="1"/>
  <c r="L39" i="1"/>
  <c r="L110" i="1"/>
  <c r="L187" i="1"/>
  <c r="L253" i="1"/>
  <c r="L318" i="1"/>
  <c r="L384" i="1"/>
  <c r="L450" i="1"/>
  <c r="L518" i="1"/>
  <c r="L748" i="1"/>
  <c r="L814" i="1"/>
  <c r="L878" i="1"/>
  <c r="L943" i="1"/>
  <c r="L1008" i="1"/>
  <c r="L1072" i="1"/>
  <c r="L1136" i="1"/>
  <c r="L1085" i="1"/>
  <c r="L1063" i="1"/>
  <c r="L1639" i="1"/>
  <c r="L1319" i="1"/>
  <c r="L1231" i="1"/>
  <c r="L1447" i="1"/>
  <c r="AM124" i="1"/>
  <c r="AM132" i="1"/>
  <c r="AM140" i="1"/>
  <c r="AM133" i="1"/>
  <c r="AM164" i="1"/>
  <c r="L1199" i="1"/>
  <c r="L1487" i="1"/>
  <c r="L1343" i="1"/>
  <c r="AM141" i="1"/>
  <c r="AM170" i="1"/>
  <c r="L1655" i="1"/>
  <c r="L310" i="1"/>
  <c r="L195" i="1"/>
  <c r="L527" i="1"/>
  <c r="AM125" i="1"/>
  <c r="AM127" i="1"/>
  <c r="AM117" i="1"/>
  <c r="AM122" i="1"/>
  <c r="L111" i="1"/>
  <c r="L576" i="1"/>
  <c r="L853" i="1"/>
  <c r="L950" i="1"/>
  <c r="L392" i="1"/>
  <c r="AM135" i="1"/>
  <c r="AM162" i="1"/>
  <c r="AM167" i="1"/>
  <c r="AM138" i="1"/>
  <c r="L1399" i="1"/>
  <c r="L1303" i="1"/>
  <c r="L377" i="1"/>
  <c r="L788" i="1"/>
  <c r="L885" i="1"/>
  <c r="L326" i="1"/>
  <c r="L1224" i="1"/>
  <c r="L58" i="1"/>
  <c r="L211" i="1"/>
  <c r="L408" i="1"/>
  <c r="L838" i="1"/>
  <c r="L967" i="1"/>
  <c r="L1161" i="1"/>
  <c r="L1367" i="1"/>
  <c r="AM143" i="1"/>
  <c r="AM120" i="1"/>
  <c r="AM154" i="1"/>
  <c r="AM155" i="1"/>
  <c r="L180" i="1"/>
  <c r="L642" i="1"/>
  <c r="L592" i="1"/>
  <c r="L1623" i="1"/>
  <c r="L1559" i="1"/>
  <c r="L459" i="1"/>
  <c r="L1463" i="1"/>
  <c r="L1079" i="1"/>
  <c r="L67" i="1"/>
  <c r="L277" i="1"/>
  <c r="L475" i="1"/>
  <c r="L772" i="1"/>
  <c r="L1032" i="1"/>
  <c r="L4" i="1"/>
  <c r="L75" i="1"/>
  <c r="L143" i="1"/>
  <c r="L5" i="1"/>
  <c r="L76" i="1"/>
  <c r="L144" i="1"/>
  <c r="L212" i="1"/>
  <c r="L278" i="1"/>
  <c r="L344" i="1"/>
  <c r="L409" i="1"/>
  <c r="L476" i="1"/>
  <c r="L544" i="1"/>
  <c r="L610" i="1"/>
  <c r="L674" i="1"/>
  <c r="L133" i="1"/>
  <c r="L559" i="1"/>
  <c r="L625" i="1"/>
  <c r="L689" i="1"/>
  <c r="L755" i="1"/>
  <c r="L821" i="1"/>
  <c r="L917" i="1"/>
  <c r="L983" i="1"/>
  <c r="L1047" i="1"/>
  <c r="L1095" i="1"/>
  <c r="L1119" i="1"/>
  <c r="L1335" i="1"/>
  <c r="L1503" i="1"/>
  <c r="L1183" i="1"/>
  <c r="L1495" i="1"/>
  <c r="L1255" i="1"/>
  <c r="L1527" i="1"/>
  <c r="AM128" i="1"/>
  <c r="AM123" i="1"/>
  <c r="AM163" i="1"/>
  <c r="L1143" i="1"/>
  <c r="L40" i="1"/>
  <c r="L442" i="1"/>
  <c r="L657" i="1"/>
  <c r="L1239" i="1"/>
  <c r="L261" i="1"/>
  <c r="L374" i="1"/>
  <c r="L127" i="1"/>
  <c r="L1156" i="1"/>
  <c r="L343" i="1"/>
  <c r="L707" i="1"/>
  <c r="L902" i="1"/>
  <c r="L1096" i="1"/>
  <c r="L1111" i="1"/>
  <c r="L161" i="1"/>
  <c r="L228" i="1"/>
  <c r="L293" i="1"/>
  <c r="L359" i="1"/>
  <c r="L425" i="1"/>
  <c r="L492" i="1"/>
  <c r="L724" i="1"/>
  <c r="L789" i="1"/>
  <c r="L854" i="1"/>
  <c r="L918" i="1"/>
  <c r="L997" i="1"/>
  <c r="L567" i="1"/>
  <c r="L633" i="1"/>
  <c r="L697" i="1"/>
  <c r="L763" i="1"/>
  <c r="L829" i="1"/>
  <c r="L1192" i="1"/>
  <c r="L1256" i="1"/>
  <c r="L1320" i="1"/>
  <c r="L926" i="1"/>
  <c r="L991" i="1"/>
  <c r="L1127" i="1"/>
  <c r="L1567" i="1"/>
  <c r="L1247" i="1"/>
  <c r="L1535" i="1"/>
  <c r="L1160" i="1"/>
  <c r="L1687" i="1"/>
  <c r="AM136" i="1"/>
  <c r="AM161" i="1"/>
  <c r="AM153" i="1"/>
  <c r="AM144" i="1"/>
  <c r="AM130" i="1"/>
  <c r="AM121" i="1"/>
  <c r="AM129" i="1"/>
  <c r="L1207" i="1"/>
  <c r="L246" i="1"/>
  <c r="L511" i="1"/>
  <c r="L723" i="1"/>
  <c r="L1015" i="1"/>
  <c r="AM119" i="1"/>
  <c r="AM137" i="1"/>
  <c r="AM169" i="1"/>
  <c r="L63" i="1"/>
  <c r="J1696" i="1"/>
  <c r="L169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  <author>tc={6306ECAC-D70B-4180-94AA-9896EB9A0DEC}</author>
    <author>tc={883CDF45-8F13-4563-AAA7-62B941CC2AEC}</author>
    <author>tc={4252BD7D-E763-4817-A98C-B86644D44E65}</author>
  </authors>
  <commentList>
    <comment ref="P882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P883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P1156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P1157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P1158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A1606" authorId="5" shapeId="0" xr:uid="{6306ECAC-D70B-4180-94AA-9896EB9A0D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gross from erp is wrong</t>
      </text>
    </comment>
    <comment ref="A1653" authorId="6" shapeId="0" xr:uid="{883CDF45-8F13-4563-AAA7-62B941CC2A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Gross from erp is wrong</t>
      </text>
    </comment>
    <comment ref="A1688" authorId="7" shapeId="0" xr:uid="{4252BD7D-E763-4817-A98C-B86644D44E65}">
      <text>
        <t>[Threaded comment]
Your version of Excel allows you to read this threaded comment; however, any edits to it will get removed if the file is opened in a newer version of Excel. Learn more: https://go.microsoft.com/fwlink/?linkid=870924
Comment:
    Ipc 1+2+3+4 is matched without ipc 5</t>
      </text>
    </comment>
  </commentList>
</comments>
</file>

<file path=xl/sharedStrings.xml><?xml version="1.0" encoding="utf-8"?>
<sst xmlns="http://schemas.openxmlformats.org/spreadsheetml/2006/main" count="35762" uniqueCount="12684">
  <si>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</si>
  <si>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</si>
  <si>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</si>
  <si>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</si>
  <si>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</si>
  <si>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</si>
  <si>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</si>
  <si>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</si>
  <si>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</si>
  <si>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</si>
  <si>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</si>
  <si>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</si>
  <si>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</si>
  <si>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</si>
  <si>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</si>
  <si>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</si>
  <si>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</si>
  <si>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</si>
  <si>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</si>
  <si>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</si>
  <si>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</si>
  <si>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</si>
  <si>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</si>
  <si>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</si>
  <si>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</si>
  <si>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</si>
  <si>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</si>
  <si>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</si>
  <si>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</si>
  <si>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</si>
  <si>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</si>
  <si>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</si>
  <si>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</si>
  <si>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</si>
  <si>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</si>
  <si>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</si>
  <si>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</si>
  <si>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</si>
  <si>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</si>
  <si>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</si>
  <si>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</si>
  <si>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</si>
  <si>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</si>
  <si>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</si>
  <si>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</si>
  <si>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</si>
  <si>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</si>
  <si>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</si>
  <si>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</si>
  <si>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</si>
  <si>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</si>
  <si>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</si>
  <si>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</si>
  <si>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</si>
  <si>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</si>
  <si>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</si>
  <si>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</si>
  <si>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</si>
  <si>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</si>
  <si>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</si>
  <si>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</si>
  <si>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</si>
  <si>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</si>
  <si>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</si>
  <si>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</si>
  <si>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</si>
  <si>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</si>
  <si>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</si>
  <si>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</si>
  <si>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</si>
  <si>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</si>
  <si>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</si>
  <si>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</si>
  <si>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</si>
  <si>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</si>
  <si>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</si>
  <si>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</si>
  <si>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</si>
  <si>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</si>
  <si>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</si>
  <si>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</si>
  <si>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</si>
  <si>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</si>
  <si>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</si>
  <si>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</si>
  <si>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</si>
  <si>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</si>
  <si>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</si>
  <si>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</si>
  <si>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</si>
  <si>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</si>
  <si>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</si>
  <si>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</si>
  <si>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</si>
  <si>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</si>
  <si>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</si>
  <si>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</si>
  <si>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</si>
  <si>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</si>
  <si>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</si>
  <si>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</si>
  <si>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</si>
  <si>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</si>
  <si>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</si>
  <si>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</si>
  <si>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</si>
  <si>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</si>
  <si>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</si>
  <si>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</si>
  <si>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</si>
  <si>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</si>
  <si>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</si>
  <si>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</si>
  <si>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</si>
  <si>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</si>
  <si>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</si>
  <si>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</si>
  <si>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</si>
  <si>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</si>
  <si>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</si>
  <si>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</si>
  <si>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</si>
  <si>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</si>
  <si>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</si>
  <si>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</si>
  <si>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</si>
  <si>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</si>
  <si>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</si>
  <si>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</si>
  <si>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</si>
  <si>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</si>
  <si>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</si>
  <si>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</si>
  <si>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</si>
  <si>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</si>
  <si>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</si>
  <si>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</si>
  <si>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</si>
  <si>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</si>
  <si>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</si>
  <si>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</si>
  <si>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</si>
  <si>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</si>
  <si>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</si>
  <si>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</si>
  <si>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</si>
  <si>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</si>
  <si>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</si>
  <si>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</si>
  <si>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</si>
  <si>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</si>
  <si>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</si>
  <si>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</si>
  <si>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</si>
  <si>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</si>
  <si>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</si>
  <si>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</si>
  <si>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</si>
  <si>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</si>
  <si>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</si>
  <si>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</si>
  <si>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</si>
  <si>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</si>
  <si>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</si>
  <si>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</si>
  <si>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</si>
  <si>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</si>
  <si>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</si>
  <si>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</si>
  <si>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</si>
  <si>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</si>
  <si>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</si>
  <si>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</si>
  <si>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</si>
  <si>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</si>
  <si>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</si>
  <si>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</si>
  <si>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</si>
  <si>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</si>
  <si>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</si>
  <si>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</si>
  <si>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</si>
  <si>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</si>
  <si>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</si>
  <si>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</si>
  <si>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</si>
  <si>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</si>
  <si>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</si>
  <si>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</si>
  <si>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</si>
  <si>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</si>
  <si>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</si>
  <si>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</si>
  <si>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</si>
  <si>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</si>
  <si>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</si>
  <si>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</si>
  <si>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</si>
  <si>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</si>
  <si>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</si>
  <si>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</si>
  <si>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</si>
  <si>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</si>
  <si>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</si>
  <si>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</si>
  <si>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</si>
  <si>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</si>
  <si>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</si>
  <si>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</si>
  <si>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</si>
  <si>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</si>
  <si>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</si>
  <si>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</si>
  <si>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</si>
  <si>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</si>
  <si>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</si>
  <si>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</si>
  <si>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</si>
  <si>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</si>
  <si>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</si>
  <si>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</si>
  <si>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</si>
  <si>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</si>
  <si>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</si>
  <si>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</si>
  <si>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</si>
  <si>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</si>
  <si>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</si>
  <si>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</si>
  <si>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</si>
  <si>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</si>
  <si>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</si>
  <si>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</si>
  <si>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</si>
  <si>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</si>
  <si>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</si>
  <si>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</si>
  <si>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</si>
  <si>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</si>
  <si>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</si>
  <si>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</si>
  <si>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</si>
  <si>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</si>
  <si>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</si>
  <si>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</si>
  <si>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</si>
  <si>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</si>
  <si>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</si>
  <si>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</si>
  <si>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</si>
  <si>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</si>
  <si>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</si>
  <si>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</si>
  <si>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</si>
  <si>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</si>
  <si>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</si>
  <si>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</si>
  <si>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</si>
  <si>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</si>
  <si>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</si>
  <si>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</si>
  <si>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</si>
  <si>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</si>
  <si>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</si>
  <si>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</si>
  <si>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</si>
  <si>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</si>
  <si>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</si>
  <si>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</si>
  <si>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</si>
  <si>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</si>
  <si>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</si>
  <si>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</si>
  <si>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</si>
  <si>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</si>
  <si>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</si>
  <si>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</si>
  <si>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</si>
  <si>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</si>
  <si>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</si>
  <si>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</si>
  <si>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</si>
  <si>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</si>
  <si>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</si>
  <si>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</si>
  <si>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</si>
  <si>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</si>
  <si>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</si>
  <si>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</si>
  <si>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</si>
  <si>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</si>
  <si>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</si>
  <si>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</si>
  <si>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</si>
  <si>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</si>
  <si>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</si>
  <si>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</si>
  <si>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</si>
  <si>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</si>
  <si>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</si>
  <si>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</si>
  <si>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</si>
  <si>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</si>
  <si>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</si>
  <si>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</si>
  <si>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</si>
  <si>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</si>
  <si>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</si>
  <si>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</si>
  <si>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</si>
  <si>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</si>
  <si>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</si>
  <si>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</si>
  <si>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</si>
  <si>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</si>
  <si>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</si>
  <si>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</si>
  <si>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</si>
  <si>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</si>
  <si>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</si>
  <si>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</si>
  <si>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</si>
  <si>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</si>
  <si>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</si>
  <si>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</si>
  <si>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</si>
  <si>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</si>
  <si>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</si>
  <si>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</si>
  <si>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</si>
  <si>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</si>
  <si>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</si>
  <si>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</si>
  <si>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</si>
  <si>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</si>
  <si>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</si>
  <si>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</si>
  <si>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</si>
  <si>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</si>
  <si>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</si>
  <si>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</si>
  <si>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</si>
  <si>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</si>
  <si>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</si>
  <si>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</si>
  <si>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</si>
  <si>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</si>
  <si>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</si>
  <si>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</si>
  <si>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</si>
  <si>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</si>
  <si>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</si>
  <si>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</si>
  <si>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</si>
  <si>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</si>
  <si>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</si>
  <si>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</si>
  <si>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</si>
  <si>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</si>
  <si>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</si>
  <si>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</si>
  <si>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</si>
  <si>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</si>
  <si>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</si>
  <si>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</si>
  <si>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</si>
  <si>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</si>
  <si>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</si>
  <si>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</si>
  <si>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</si>
  <si>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</si>
  <si>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</si>
  <si>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</si>
  <si>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</si>
  <si>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</si>
  <si>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</si>
  <si>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</si>
  <si>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</si>
  <si>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</si>
  <si>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</si>
  <si>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</si>
  <si>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</si>
  <si>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</si>
  <si>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</si>
  <si>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</si>
  <si>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</si>
  <si>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</si>
  <si>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</si>
  <si>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</si>
  <si>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</si>
  <si>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</si>
  <si>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</si>
  <si>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</si>
  <si>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</si>
  <si>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</si>
  <si>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</si>
  <si>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</si>
  <si>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</si>
  <si>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</si>
  <si>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</si>
  <si>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</si>
  <si>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</si>
  <si>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</si>
  <si>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</si>
  <si>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</si>
  <si>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</si>
  <si>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</si>
  <si>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</si>
  <si>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</si>
  <si>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</si>
  <si>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</si>
  <si>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</si>
  <si>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</si>
  <si>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</si>
  <si>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</si>
  <si>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</si>
  <si>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</si>
  <si>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</si>
  <si>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</si>
  <si>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</si>
  <si>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</si>
  <si>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</si>
  <si>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</si>
  <si>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</si>
  <si>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</si>
  <si>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</si>
  <si>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</si>
  <si>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</si>
  <si>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</si>
  <si>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</si>
  <si>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</si>
  <si>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</si>
  <si>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</si>
  <si>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</si>
  <si>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</si>
  <si>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</si>
  <si>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</si>
  <si>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</si>
  <si>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</si>
  <si>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</si>
  <si>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</si>
  <si>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</si>
  <si>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</si>
  <si>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</si>
  <si>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</si>
  <si>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</si>
  <si>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</si>
  <si>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</si>
  <si>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</si>
  <si>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</si>
  <si>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</si>
  <si>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</si>
  <si>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</si>
  <si>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</si>
  <si>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</si>
  <si>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</si>
  <si>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</si>
  <si>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</si>
  <si>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</si>
  <si>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</si>
  <si>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</si>
  <si>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</si>
  <si>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</si>
  <si>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</si>
  <si>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</si>
  <si>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</si>
  <si>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</si>
  <si>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</si>
  <si>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</si>
  <si>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</si>
  <si>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</si>
  <si>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</si>
  <si>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</si>
  <si>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</si>
  <si>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</si>
  <si>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</si>
  <si>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</si>
  <si>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</si>
  <si>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</si>
  <si>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</si>
  <si>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</si>
  <si>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</si>
  <si>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</si>
  <si>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</si>
  <si>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</si>
  <si>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</si>
  <si>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</si>
  <si>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</si>
  <si>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</si>
  <si>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</si>
  <si>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</si>
  <si>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</si>
  <si>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</si>
  <si>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</si>
  <si>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</si>
  <si>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</si>
  <si>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</si>
  <si>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</si>
  <si>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</si>
  <si>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</si>
  <si>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</si>
  <si>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</si>
  <si>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</si>
  <si>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</si>
  <si>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</si>
  <si>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</si>
  <si>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</si>
  <si>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</si>
  <si>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</si>
  <si>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</si>
  <si>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</si>
  <si>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</si>
  <si>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</si>
  <si>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</si>
  <si>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</si>
  <si>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</si>
  <si>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</si>
  <si>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</si>
  <si>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</si>
  <si>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</si>
  <si>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</si>
  <si>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</si>
  <si>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</si>
  <si>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</si>
  <si>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</si>
  <si>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</si>
  <si>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</si>
  <si>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</si>
  <si>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</si>
  <si>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</si>
  <si>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</si>
  <si>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</si>
  <si>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</si>
  <si>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</si>
  <si>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</si>
  <si>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</si>
  <si>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</si>
  <si>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</si>
  <si>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</si>
  <si>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</si>
  <si>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</si>
  <si>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</si>
  <si>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</si>
  <si>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</si>
  <si>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</si>
  <si>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</si>
  <si>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</si>
  <si>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</si>
  <si>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</si>
  <si>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</si>
  <si>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</si>
  <si>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</si>
  <si>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</si>
  <si>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</si>
  <si>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</si>
  <si>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</si>
  <si>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</si>
  <si>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</si>
  <si>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</si>
  <si>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</si>
  <si>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</si>
  <si>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</si>
  <si>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</si>
  <si>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</si>
  <si>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</si>
  <si>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</si>
  <si>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</si>
  <si>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</si>
  <si>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</si>
  <si>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</si>
  <si>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</si>
  <si>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</si>
  <si>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</si>
  <si>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</si>
  <si>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</si>
  <si>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</si>
  <si>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</si>
  <si>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</si>
  <si>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</si>
  <si>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</si>
  <si>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</si>
  <si>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</si>
  <si>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</si>
  <si>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</si>
  <si>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</si>
  <si>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</si>
  <si>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</si>
  <si>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</si>
  <si>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</si>
  <si>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</si>
  <si>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</si>
  <si>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</si>
  <si>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</si>
  <si>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</si>
  <si>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</si>
  <si>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</si>
  <si>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</si>
  <si>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</si>
  <si>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</si>
  <si>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</si>
  <si>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</si>
  <si>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</si>
  <si>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</si>
  <si>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</si>
  <si>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</si>
  <si>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</si>
  <si>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</si>
  <si>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</si>
  <si>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</si>
  <si>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</si>
  <si>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</si>
  <si>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</si>
  <si>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</si>
  <si>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</si>
  <si>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</si>
  <si>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</si>
  <si>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</si>
  <si>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</si>
  <si>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</si>
  <si>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</si>
  <si>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</si>
  <si>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</si>
  <si>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</si>
  <si>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</si>
  <si>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</si>
  <si>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</si>
  <si>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</si>
  <si>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</si>
  <si>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</si>
  <si>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</si>
  <si>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</si>
  <si>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</si>
  <si>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</si>
  <si>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</si>
  <si>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</si>
  <si>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</si>
  <si>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</si>
  <si>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</si>
  <si>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</si>
  <si>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</si>
  <si>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</si>
  <si>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</si>
  <si>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</si>
  <si>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</si>
  <si>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</si>
  <si>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</si>
  <si>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</si>
  <si>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</si>
  <si>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</si>
  <si>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</si>
  <si>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</si>
  <si>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</si>
  <si>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</si>
  <si>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</si>
  <si>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</si>
  <si>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</si>
  <si>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</si>
  <si>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</si>
  <si>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</si>
  <si>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</si>
  <si>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</si>
  <si>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</si>
  <si>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</si>
  <si>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</si>
  <si>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</si>
  <si>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</si>
  <si>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</si>
  <si>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</si>
  <si>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</si>
  <si>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</si>
  <si>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</si>
  <si>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</si>
  <si>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</si>
  <si>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</si>
  <si>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</si>
  <si>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</si>
  <si>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</si>
  <si>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</si>
  <si>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</si>
  <si>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</si>
  <si>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</si>
  <si>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</si>
  <si>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</si>
  <si>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</si>
  <si>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</si>
  <si>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</si>
  <si>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</si>
  <si>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</si>
  <si>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</si>
  <si>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</si>
  <si>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</si>
  <si>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</si>
  <si>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</si>
  <si>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</si>
  <si>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</si>
  <si>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</si>
  <si>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</si>
  <si>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</si>
  <si>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</si>
  <si>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</si>
  <si>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</si>
  <si>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</si>
  <si>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</si>
  <si>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</si>
  <si>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</si>
  <si>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</si>
  <si>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</si>
  <si>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</si>
  <si>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</si>
  <si>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</si>
  <si>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</si>
  <si>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</si>
  <si>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</si>
  <si>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</si>
  <si>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</si>
  <si>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</si>
  <si>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</si>
  <si>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</si>
  <si>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</si>
  <si>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</si>
  <si>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</si>
  <si>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</si>
  <si>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</si>
  <si>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</si>
  <si>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</si>
  <si>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</si>
  <si>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</si>
  <si>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</si>
  <si>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</si>
  <si>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</si>
  <si>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</si>
  <si>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</si>
  <si>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</si>
  <si>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</si>
  <si>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</si>
  <si>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</si>
  <si>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</si>
  <si>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</si>
  <si>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</si>
  <si>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</si>
  <si>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</si>
  <si>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</si>
  <si>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</si>
  <si>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</si>
  <si>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</si>
  <si>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</si>
  <si>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</si>
  <si>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</si>
  <si>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</si>
  <si>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</si>
  <si>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</si>
  <si>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</si>
  <si>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</si>
  <si>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</si>
  <si>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</si>
  <si>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</si>
  <si>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</si>
  <si>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</si>
  <si>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</si>
  <si>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</si>
  <si>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</si>
  <si>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</si>
  <si>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</si>
  <si>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</si>
  <si>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</si>
  <si>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</si>
  <si>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</si>
  <si>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</si>
  <si>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</si>
  <si>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</si>
  <si>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</si>
  <si>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</si>
  <si>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</si>
  <si>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</si>
  <si>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</si>
  <si>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</si>
  <si>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</si>
  <si>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</si>
  <si>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</si>
  <si>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</si>
  <si>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</si>
  <si>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</si>
  <si>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</si>
  <si>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</si>
  <si>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</si>
  <si>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</si>
  <si>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</si>
  <si>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</si>
  <si>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</si>
  <si>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</si>
  <si>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</si>
  <si>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</si>
  <si>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</si>
  <si>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</si>
  <si>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</si>
  <si>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</si>
  <si>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</si>
  <si>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</si>
  <si>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</si>
  <si>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</si>
  <si>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</si>
  <si>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</si>
  <si>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</si>
  <si>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</si>
  <si>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</si>
  <si>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</si>
  <si>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</si>
  <si>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</si>
  <si>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</si>
  <si>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</si>
  <si>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</si>
  <si>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</si>
  <si>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</si>
  <si>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</si>
  <si>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</si>
  <si>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</si>
  <si>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</si>
  <si>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</si>
  <si>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</si>
  <si>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</si>
  <si>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</si>
  <si>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</si>
  <si>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</si>
  <si>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</si>
  <si>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</si>
  <si>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</si>
  <si>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</si>
  <si>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</si>
  <si>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</si>
  <si>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</si>
  <si>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</si>
  <si>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</si>
  <si>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</si>
  <si>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</si>
  <si>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</si>
  <si>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</si>
  <si>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</si>
  <si>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</si>
  <si>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</si>
  <si>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</si>
  <si>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</si>
  <si>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</si>
  <si>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</si>
  <si>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</si>
  <si>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</si>
  <si>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</si>
  <si>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</si>
  <si>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</si>
  <si>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</si>
  <si>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</si>
  <si>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</si>
  <si>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</si>
  <si>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</si>
  <si>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</si>
  <si>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</si>
  <si>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</si>
  <si>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</si>
  <si>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</si>
  <si>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</si>
  <si>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</si>
  <si>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</si>
  <si>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</si>
  <si>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</si>
  <si>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</si>
  <si>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</si>
  <si>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</si>
  <si>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</si>
  <si>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</si>
  <si>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</si>
  <si>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</si>
  <si>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</si>
  <si>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</si>
  <si>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</si>
  <si>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</si>
  <si>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</si>
  <si>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</si>
  <si>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</si>
  <si>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</si>
  <si>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</si>
  <si>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</si>
  <si>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</si>
  <si>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</si>
  <si>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</si>
  <si>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</si>
  <si>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</si>
  <si>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</si>
  <si>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</si>
  <si>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</si>
  <si>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</si>
  <si>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</si>
  <si>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</si>
  <si>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</si>
  <si>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</si>
  <si>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</si>
  <si>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</si>
  <si>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</si>
  <si>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</si>
  <si>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</si>
  <si>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</si>
  <si>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</si>
  <si>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</si>
  <si>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</si>
  <si>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</si>
  <si>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</si>
  <si>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</si>
  <si>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</si>
  <si>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</si>
  <si>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</si>
  <si>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</si>
  <si>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</si>
  <si>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</si>
  <si>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</si>
  <si>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</si>
  <si>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</si>
  <si>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</si>
  <si>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</si>
  <si>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</si>
  <si>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</si>
  <si>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</si>
  <si>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</si>
  <si>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</si>
  <si>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</si>
  <si>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</si>
  <si>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</si>
  <si>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</si>
  <si>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</si>
  <si>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</si>
  <si>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</si>
  <si>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</si>
  <si>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</si>
  <si>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</si>
  <si>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</si>
  <si>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</si>
  <si>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</si>
  <si>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</si>
  <si>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</si>
  <si>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</si>
  <si>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</si>
  <si>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</si>
  <si>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</si>
  <si>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</si>
  <si>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</si>
  <si>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</si>
  <si>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</si>
  <si>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</si>
  <si>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</si>
  <si>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</si>
  <si>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</si>
  <si>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</si>
  <si>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</si>
  <si>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</si>
  <si>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</si>
  <si>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</si>
  <si>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</si>
  <si>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</si>
  <si>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</si>
  <si>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</si>
  <si>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</si>
  <si>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</si>
  <si>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</si>
  <si>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</si>
  <si>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</si>
  <si>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</si>
  <si>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</si>
  <si>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</si>
  <si>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</si>
  <si>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</si>
  <si>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</si>
  <si>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</si>
  <si>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</si>
  <si>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</si>
  <si>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</si>
  <si>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</si>
  <si>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</si>
  <si>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</si>
  <si>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</si>
  <si>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</si>
  <si>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</si>
  <si>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</si>
  <si>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</si>
  <si>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</si>
  <si>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</si>
  <si>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</si>
  <si>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</si>
  <si>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</si>
  <si>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</si>
  <si>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</si>
  <si>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</si>
  <si>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</si>
  <si>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</si>
  <si>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</si>
  <si>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</si>
  <si>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</si>
  <si>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</si>
  <si>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</si>
  <si>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</si>
  <si>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</si>
  <si>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</si>
  <si>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</si>
  <si>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</si>
  <si>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</si>
  <si>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</si>
  <si>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</si>
  <si>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</si>
  <si>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</si>
  <si>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</si>
  <si>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</si>
  <si>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</si>
  <si>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</si>
  <si>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</si>
  <si>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</si>
  <si>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</si>
  <si>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</si>
  <si>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</si>
  <si>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</si>
  <si>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</si>
  <si>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</si>
  <si>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</si>
  <si>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</si>
  <si>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</si>
  <si>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</si>
  <si>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</si>
  <si>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</si>
  <si>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</si>
  <si>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</si>
  <si>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</si>
  <si>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</si>
  <si>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</si>
  <si>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</si>
  <si>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</si>
  <si>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</si>
  <si>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</si>
  <si>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</si>
  <si>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</si>
  <si>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</si>
  <si>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</si>
  <si>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</si>
  <si>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</si>
  <si>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</si>
  <si>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</si>
  <si>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</si>
  <si>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</si>
  <si>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</si>
  <si>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</si>
  <si>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</si>
  <si>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</si>
  <si>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</si>
  <si>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</si>
  <si>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</si>
  <si>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</si>
  <si>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</si>
  <si>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</si>
  <si>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</si>
  <si>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</si>
  <si>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</si>
  <si>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</si>
  <si>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</si>
  <si>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</si>
  <si>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</si>
  <si>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</si>
  <si>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</si>
  <si>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</si>
  <si>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</si>
  <si>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</si>
  <si>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</si>
  <si>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</si>
  <si>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</si>
  <si>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</si>
  <si>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</si>
  <si>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</si>
  <si>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</si>
  <si>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</si>
  <si>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</si>
  <si>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</si>
  <si>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</si>
  <si>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</si>
  <si>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</si>
  <si>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</si>
  <si>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</si>
  <si>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</si>
  <si>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</si>
  <si>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</si>
  <si>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</si>
  <si>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</si>
  <si>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</si>
  <si>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</si>
  <si>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</si>
  <si>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</si>
  <si>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</si>
  <si>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</si>
  <si>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</si>
  <si>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</si>
  <si>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</si>
  <si>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</si>
  <si>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</si>
  <si>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</si>
  <si>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</si>
  <si>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</si>
  <si>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</si>
  <si>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</si>
  <si>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</si>
  <si>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</si>
  <si>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</si>
  <si>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</si>
  <si>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</si>
  <si>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</si>
  <si>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</si>
  <si>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</si>
  <si>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</si>
  <si>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</si>
  <si>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</si>
  <si>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</si>
  <si>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</si>
  <si>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</si>
  <si>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</si>
  <si>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</si>
  <si>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</si>
  <si>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</si>
  <si>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</si>
  <si>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</si>
  <si>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</si>
  <si>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</si>
  <si>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</si>
  <si>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</si>
  <si>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</si>
  <si>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</si>
  <si>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</si>
  <si>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</si>
  <si>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</si>
  <si>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</si>
  <si>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</si>
  <si>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</si>
  <si>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</si>
  <si>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</si>
  <si>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</si>
  <si>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</si>
  <si>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</si>
  <si>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</si>
  <si>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</si>
  <si>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</si>
  <si>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</si>
  <si>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</si>
  <si>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</si>
  <si>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</si>
  <si>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</si>
  <si>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</si>
  <si>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</si>
  <si>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</si>
  <si>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</si>
  <si>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</si>
  <si>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</si>
  <si>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</si>
  <si>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</si>
  <si>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</si>
  <si>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</si>
  <si>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</si>
  <si>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</si>
  <si>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</si>
  <si>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</si>
  <si>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</si>
  <si>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</si>
  <si>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</si>
  <si>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</si>
  <si>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</si>
  <si>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</si>
  <si>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</si>
  <si>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</si>
  <si>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</si>
  <si>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</si>
  <si>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</si>
  <si>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</si>
  <si>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</si>
  <si>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</si>
  <si>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</si>
  <si>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</si>
  <si>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</si>
  <si>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</si>
  <si>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</si>
  <si>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</si>
  <si>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</si>
  <si>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</si>
  <si>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</si>
  <si>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</si>
  <si>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</si>
  <si>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</si>
  <si>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</si>
  <si>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</si>
  <si>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</si>
  <si>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</si>
  <si>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</si>
  <si>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</si>
  <si>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</si>
  <si>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</si>
  <si>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</si>
  <si>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</si>
  <si>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</si>
  <si>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</si>
  <si>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</si>
  <si>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</si>
  <si>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</si>
  <si>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</si>
  <si>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</si>
  <si>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</si>
  <si>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</si>
  <si>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</si>
  <si>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</si>
  <si>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</si>
  <si>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</si>
  <si>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</si>
  <si>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</si>
  <si>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</si>
  <si>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</si>
  <si>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</si>
  <si>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</si>
  <si>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</si>
  <si>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</si>
  <si>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</si>
  <si>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</si>
  <si>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</si>
  <si>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</si>
  <si>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</si>
  <si>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</si>
  <si>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</si>
  <si>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</si>
  <si>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</si>
  <si>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</si>
  <si>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</si>
  <si>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</si>
  <si>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</si>
  <si>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</si>
  <si>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</si>
  <si>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</si>
  <si>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</si>
  <si>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</si>
  <si>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</si>
  <si>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</si>
  <si>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</si>
  <si>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</si>
  <si>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</si>
  <si>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</si>
  <si>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</si>
  <si>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</si>
  <si>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</si>
  <si>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</si>
  <si>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</si>
  <si>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</si>
  <si>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</si>
  <si>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</si>
  <si>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</si>
  <si>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</si>
  <si>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</si>
  <si>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</si>
  <si>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</si>
  <si>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</si>
  <si>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</si>
  <si>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</si>
  <si>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</si>
  <si>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</si>
  <si>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</si>
  <si>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</si>
  <si>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</si>
  <si>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</si>
  <si>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</si>
  <si>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</si>
  <si>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</si>
  <si>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</si>
  <si>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</si>
  <si>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</si>
  <si>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</si>
  <si>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</si>
  <si>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</si>
  <si>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</si>
  <si>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</si>
  <si>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</si>
  <si>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</si>
  <si>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</si>
  <si>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</si>
  <si>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</si>
  <si>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</si>
  <si>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</si>
  <si>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</si>
  <si>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</si>
  <si>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</si>
  <si>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</si>
  <si>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</si>
  <si>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</si>
  <si>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</si>
  <si>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</si>
  <si>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</si>
  <si>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</si>
  <si>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</si>
  <si>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</si>
  <si>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</si>
  <si>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</si>
  <si>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</si>
  <si>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</si>
  <si>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</si>
  <si>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</si>
  <si>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</si>
  <si>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</si>
  <si>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</si>
  <si>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</si>
  <si>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</si>
  <si>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</si>
  <si>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</si>
  <si>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</si>
  <si>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</si>
  <si>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</si>
  <si>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</si>
  <si>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</si>
  <si>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</si>
  <si>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</si>
  <si>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</si>
  <si>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</si>
  <si>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</si>
  <si>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</si>
  <si>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</si>
  <si>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</si>
  <si>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</si>
  <si>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</si>
  <si>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</si>
  <si>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</si>
  <si>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</si>
  <si>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</si>
  <si>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</si>
  <si>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</si>
  <si>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</si>
  <si>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</si>
  <si>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</si>
  <si>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</si>
  <si>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</si>
  <si>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</si>
  <si>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</si>
  <si>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</si>
  <si>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</si>
  <si>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</si>
  <si>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</si>
  <si>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</si>
  <si>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</si>
  <si>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</si>
  <si>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</si>
  <si>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</si>
  <si>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</si>
  <si>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</si>
  <si>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</si>
  <si>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</si>
  <si>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</si>
  <si>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</si>
  <si>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</si>
  <si>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</si>
  <si>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</si>
  <si>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</si>
  <si>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</si>
  <si>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</si>
  <si>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</si>
  <si>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</si>
  <si>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</si>
  <si>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</si>
  <si>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</si>
  <si>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</si>
  <si>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</si>
  <si>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</si>
  <si>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</si>
  <si>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</si>
  <si>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</si>
  <si>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</si>
  <si>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</si>
  <si>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</si>
  <si>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</si>
  <si>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</si>
  <si>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</si>
  <si>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</si>
  <si>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</si>
  <si>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</si>
  <si>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</si>
  <si>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</si>
  <si>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</si>
  <si>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</si>
  <si>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</si>
  <si>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</si>
  <si>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</si>
  <si>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</si>
  <si>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</si>
  <si>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</si>
  <si>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</si>
  <si>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</si>
  <si>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</si>
  <si>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</si>
  <si>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</si>
  <si>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</si>
  <si>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</si>
  <si>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</si>
  <si>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</si>
  <si>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</si>
  <si>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</si>
  <si>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</si>
  <si>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</si>
  <si>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</si>
  <si>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</si>
  <si>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</si>
  <si>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</si>
  <si>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</si>
  <si>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</si>
  <si>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</si>
  <si>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</si>
  <si>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</si>
  <si>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</si>
  <si>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</si>
  <si>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</si>
  <si>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</si>
  <si>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</si>
  <si>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</si>
  <si>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</si>
  <si>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</si>
  <si>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</si>
  <si>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</si>
  <si>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</si>
  <si>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</si>
  <si>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</si>
  <si>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</si>
  <si>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</si>
  <si>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</si>
  <si>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</si>
  <si>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</si>
  <si>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</si>
  <si>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</si>
  <si>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</si>
  <si>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</si>
  <si>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</si>
  <si>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</si>
  <si>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</si>
  <si>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</si>
  <si>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</si>
  <si>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</si>
  <si>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</si>
  <si>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</si>
  <si>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</si>
  <si>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</si>
  <si>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</si>
  <si>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</si>
  <si>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</si>
  <si>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</si>
  <si>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</si>
  <si>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</si>
  <si>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</si>
  <si>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</si>
  <si>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</si>
  <si>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</si>
  <si>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</si>
  <si>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</si>
  <si>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</si>
  <si>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</si>
  <si>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</si>
  <si>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</si>
  <si>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</si>
  <si>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</si>
  <si>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</si>
  <si>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</si>
  <si>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</si>
  <si>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</si>
  <si>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</si>
  <si>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</si>
  <si>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</si>
  <si>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</si>
  <si>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</si>
  <si>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</si>
  <si>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</si>
  <si>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</si>
  <si>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</si>
  <si>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</si>
  <si>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</si>
  <si>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</si>
  <si>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</si>
  <si>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</si>
  <si>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</si>
  <si>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</si>
  <si>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</si>
  <si>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</si>
  <si>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</si>
  <si>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</si>
  <si>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</si>
  <si>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</si>
  <si>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</si>
  <si>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</si>
  <si>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</si>
  <si>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</si>
  <si>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</si>
  <si>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</si>
  <si>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</si>
  <si>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</si>
  <si>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</si>
  <si>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</si>
  <si>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</si>
  <si>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</si>
  <si>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</si>
  <si>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</si>
  <si>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</si>
  <si>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</si>
  <si>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</si>
  <si>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</si>
  <si>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</si>
  <si>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</si>
  <si>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</si>
  <si>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</si>
  <si>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</si>
  <si>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</si>
  <si>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</si>
  <si>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</si>
  <si>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</si>
  <si>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</si>
  <si>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</si>
  <si>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</si>
  <si>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</si>
  <si>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</si>
  <si>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</si>
  <si>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</si>
  <si>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</si>
  <si>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</si>
  <si>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</si>
  <si>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</si>
  <si>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</si>
  <si>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</si>
  <si>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</si>
  <si>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</si>
  <si>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</si>
  <si>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</si>
  <si>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</si>
  <si>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</si>
  <si>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</si>
  <si>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</si>
  <si>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</si>
  <si>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</si>
  <si>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</si>
  <si>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</si>
  <si>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</si>
  <si>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</si>
  <si>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</si>
  <si>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</si>
  <si>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</si>
  <si>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</si>
  <si>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</si>
  <si>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</si>
  <si>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</si>
  <si>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</si>
  <si>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</si>
  <si>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</si>
  <si>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</si>
  <si>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</si>
  <si>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</si>
  <si>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</si>
  <si>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</si>
  <si>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</si>
  <si>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</si>
  <si>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</si>
  <si>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</si>
  <si>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</si>
  <si>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</si>
  <si>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</si>
  <si>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</si>
  <si>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</si>
  <si>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</si>
  <si>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</si>
  <si>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</si>
  <si>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</si>
  <si>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</si>
  <si>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</si>
  <si>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</si>
  <si>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</si>
  <si>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</si>
  <si>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</si>
  <si>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</si>
  <si>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</si>
  <si>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</si>
  <si>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</si>
  <si>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</si>
  <si>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</si>
  <si>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</si>
  <si>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</si>
  <si>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</si>
  <si>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</si>
  <si>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</si>
  <si>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</si>
  <si>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</si>
  <si>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</si>
  <si>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</si>
  <si>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</si>
  <si>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</si>
  <si>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</si>
  <si>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</si>
  <si>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</si>
  <si>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</si>
  <si>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</si>
  <si>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</si>
  <si>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</si>
  <si>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</si>
  <si>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</si>
  <si>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</si>
  <si>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</si>
  <si>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</si>
  <si>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</si>
  <si>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</si>
  <si>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</si>
  <si>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</si>
  <si>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</si>
  <si>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</si>
  <si>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</si>
  <si>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</si>
  <si>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</si>
  <si>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</si>
  <si>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</si>
  <si>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</si>
  <si>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</si>
  <si>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</si>
  <si>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</si>
  <si>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</si>
  <si>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</si>
  <si>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</si>
  <si>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</si>
  <si>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</si>
  <si>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</si>
  <si>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</si>
  <si>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</si>
  <si>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</si>
  <si>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</si>
  <si>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</si>
  <si>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</si>
  <si>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</si>
  <si>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</si>
  <si>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</si>
  <si>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</si>
  <si>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</si>
  <si>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</si>
  <si>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</si>
  <si>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</si>
  <si>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</si>
  <si>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</si>
  <si>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</si>
  <si>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</si>
  <si>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</si>
  <si>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</si>
  <si>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</si>
  <si>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</si>
  <si>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</si>
  <si>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</si>
  <si>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</si>
  <si>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</si>
  <si>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</si>
  <si>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</si>
  <si>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</si>
  <si>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</si>
  <si>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</si>
  <si>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</si>
  <si>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</si>
  <si>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</si>
  <si>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</si>
  <si>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</si>
  <si>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</si>
  <si>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</si>
  <si>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</si>
  <si>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</si>
  <si>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</si>
  <si>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</si>
  <si>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</si>
  <si>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</si>
  <si>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</si>
  <si>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</si>
  <si>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</si>
  <si>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</si>
  <si>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</si>
  <si>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</si>
  <si>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</si>
  <si>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</si>
  <si>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</si>
  <si>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</si>
  <si>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</si>
  <si>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</si>
  <si>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</si>
  <si>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</si>
  <si>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</si>
  <si>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</si>
  <si>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</si>
  <si>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</si>
  <si>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</si>
  <si>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</si>
  <si>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</si>
  <si>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</si>
  <si>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</si>
  <si>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</si>
  <si>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</si>
  <si>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</si>
  <si>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</si>
  <si>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</si>
  <si>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</si>
  <si>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</si>
  <si>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</si>
  <si>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</si>
  <si>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</si>
  <si>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</si>
  <si>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</si>
  <si>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</si>
  <si>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</si>
  <si>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</si>
  <si>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</si>
  <si>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</si>
  <si>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</si>
  <si>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</si>
  <si>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</si>
  <si>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</si>
  <si>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</si>
  <si>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</si>
  <si>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</si>
  <si>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</si>
  <si>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</si>
  <si>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</si>
  <si>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</si>
  <si>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</si>
  <si>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</si>
  <si>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</si>
  <si>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</si>
  <si>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</si>
  <si>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</si>
  <si>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</si>
  <si>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</si>
  <si>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</si>
  <si>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</si>
  <si>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</si>
  <si>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</si>
  <si>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</si>
  <si>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</si>
  <si>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</si>
  <si>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</si>
  <si>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</si>
  <si>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</si>
  <si>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</si>
  <si>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</si>
  <si>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</si>
  <si>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</si>
  <si>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</si>
  <si>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</si>
  <si>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</si>
  <si>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</si>
  <si>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</si>
  <si>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</si>
  <si>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</si>
  <si>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</si>
  <si>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</si>
  <si>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</si>
  <si>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</si>
  <si>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</si>
  <si>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</si>
  <si>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</si>
  <si>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</si>
  <si>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</si>
  <si>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</si>
  <si>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</si>
  <si>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</si>
  <si>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</si>
  <si>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</si>
  <si>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</si>
  <si>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</si>
  <si>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</si>
  <si>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</si>
  <si>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</si>
  <si>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</si>
  <si>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</si>
  <si>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</si>
  <si>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</si>
  <si>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</si>
  <si>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</si>
  <si>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</si>
  <si>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</si>
  <si>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</si>
  <si>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</si>
  <si>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</si>
  <si>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</si>
  <si>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</si>
  <si>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</si>
  <si>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</si>
  <si>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</si>
  <si>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</si>
  <si>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</si>
  <si>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</si>
  <si>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</si>
  <si>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</si>
  <si>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</si>
  <si>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</si>
  <si>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</si>
  <si>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</si>
  <si>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</si>
  <si>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</si>
  <si>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</si>
  <si>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</si>
  <si>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</si>
  <si>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</si>
  <si>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</si>
  <si>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</si>
  <si>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</si>
  <si>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</si>
  <si>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</si>
  <si>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</si>
  <si>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</si>
  <si>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</si>
  <si>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</si>
  <si>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</si>
  <si>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</si>
  <si>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</si>
  <si>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</si>
  <si>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</si>
  <si>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</si>
  <si>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</si>
  <si>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</si>
  <si>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</si>
  <si>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</si>
  <si>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</si>
  <si>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</si>
  <si>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</si>
  <si>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</si>
  <si>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</si>
  <si>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</si>
  <si>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</si>
  <si>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</si>
  <si>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</si>
  <si>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</si>
  <si>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</si>
  <si>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</si>
  <si>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</si>
  <si>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</si>
  <si>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</si>
  <si>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</si>
  <si>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</si>
  <si>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</si>
  <si>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</si>
  <si>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</si>
  <si>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</si>
  <si>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</si>
  <si>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</si>
  <si>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</si>
  <si>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</si>
  <si>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</si>
  <si>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</si>
  <si>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</si>
  <si>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</si>
  <si>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</si>
  <si>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</si>
  <si>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</si>
  <si>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</si>
  <si>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</si>
  <si>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</si>
  <si>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</si>
  <si>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</si>
  <si>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</si>
  <si>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</si>
  <si>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</si>
  <si>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</si>
  <si>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</si>
  <si>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</si>
  <si>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</si>
  <si>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</si>
  <si>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</si>
  <si>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</si>
  <si>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</si>
  <si>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</si>
  <si>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</si>
  <si>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</si>
  <si>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</si>
  <si>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</si>
  <si>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</si>
  <si>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</si>
  <si>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</si>
  <si>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</si>
  <si>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</si>
  <si>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</si>
  <si>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</si>
  <si>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</si>
  <si>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</si>
  <si>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</si>
  <si>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</si>
  <si>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</si>
  <si>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</si>
  <si>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</si>
  <si>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</si>
  <si>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</si>
  <si>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</si>
  <si>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</si>
  <si>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</si>
  <si>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</si>
  <si>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</si>
  <si>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</si>
  <si>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</si>
  <si>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</si>
  <si>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</si>
  <si>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</si>
  <si>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</si>
  <si>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</si>
  <si>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</si>
  <si>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</si>
  <si>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</si>
  <si>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</si>
  <si>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</si>
  <si>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</si>
  <si>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</si>
  <si>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</si>
  <si>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</si>
  <si>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</si>
  <si>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</si>
  <si>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</si>
  <si>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</si>
  <si>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</si>
  <si>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</si>
  <si>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</si>
  <si>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</si>
  <si>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</si>
  <si>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</si>
  <si>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</si>
  <si>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</si>
  <si>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</si>
  <si>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</si>
  <si>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</si>
  <si>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</si>
  <si>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</si>
  <si>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</si>
  <si>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</si>
  <si>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</si>
  <si>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</si>
  <si>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</si>
  <si>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</si>
  <si>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</si>
  <si>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</si>
  <si>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</si>
  <si>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</si>
  <si>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</si>
  <si>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</si>
  <si>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</si>
  <si>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</si>
  <si>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</si>
  <si>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</si>
  <si>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</si>
  <si>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</si>
  <si>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</si>
  <si>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</si>
  <si>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</si>
  <si>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</si>
  <si>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</si>
  <si>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</si>
  <si>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</si>
  <si>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</si>
  <si>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</si>
  <si>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</si>
  <si>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</si>
  <si>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</si>
  <si>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</si>
  <si>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</si>
  <si>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</si>
  <si>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</si>
  <si>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</si>
  <si>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</si>
  <si>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</si>
  <si>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</si>
  <si>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</si>
  <si>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</si>
  <si>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</si>
  <si>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</si>
  <si>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</si>
  <si>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</si>
  <si>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</si>
  <si>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</si>
  <si>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</si>
  <si>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</si>
  <si>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</si>
  <si>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</si>
  <si>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</si>
  <si>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</si>
  <si>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</si>
  <si>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</si>
  <si>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</si>
  <si>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</si>
  <si>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</si>
  <si>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</si>
  <si>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</si>
  <si>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</si>
  <si>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</si>
  <si>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</si>
  <si>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</si>
  <si>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</si>
  <si>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</si>
  <si>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</si>
  <si>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</si>
  <si>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</si>
  <si>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</si>
  <si>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</si>
  <si>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</si>
  <si>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</si>
  <si>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</si>
  <si>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</si>
  <si>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</si>
  <si>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</si>
  <si>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</si>
  <si>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</si>
  <si>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</si>
  <si>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</si>
  <si>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</si>
  <si>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</si>
  <si>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</si>
  <si>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</si>
  <si>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</si>
  <si>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</si>
  <si>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</si>
  <si>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</si>
  <si>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</si>
  <si>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</si>
  <si>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</si>
  <si>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</si>
  <si>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</si>
  <si>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</si>
  <si>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</si>
  <si>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</si>
  <si>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</si>
  <si>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</si>
  <si>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</si>
  <si>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</si>
  <si>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</si>
  <si>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</si>
  <si>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</si>
  <si>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</si>
  <si>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</si>
  <si>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</si>
  <si>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</si>
  <si>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</si>
  <si>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</si>
  <si>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</si>
  <si>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</si>
  <si>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</si>
  <si>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</si>
  <si>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</si>
  <si>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</si>
  <si>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</si>
  <si>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</si>
  <si>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</si>
  <si>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</si>
  <si>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</si>
  <si>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</si>
  <si>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</si>
  <si>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</si>
  <si>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</si>
  <si>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</si>
  <si>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</si>
  <si>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</si>
  <si>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</si>
  <si>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</si>
  <si>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</si>
  <si>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</si>
  <si>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</si>
  <si>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</si>
  <si>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</si>
  <si>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</si>
  <si>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</si>
  <si>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</si>
  <si>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</si>
  <si>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</si>
  <si>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</si>
  <si>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</si>
  <si>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</si>
  <si>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</si>
  <si>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</si>
  <si>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</si>
  <si>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</si>
  <si>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</si>
  <si>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</si>
  <si>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</si>
  <si>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</si>
  <si>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</si>
  <si>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</si>
  <si>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</si>
  <si>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</si>
  <si>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</si>
  <si>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</si>
  <si>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</si>
  <si>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</si>
  <si>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</si>
  <si>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</si>
  <si>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</si>
  <si>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</si>
  <si>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</si>
  <si>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</si>
  <si>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</si>
  <si>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</si>
  <si>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</si>
  <si>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</si>
  <si>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</si>
  <si>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</si>
  <si>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</si>
  <si>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</si>
  <si>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</si>
  <si>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</si>
  <si>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</si>
  <si>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</si>
  <si>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</si>
  <si>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</si>
  <si>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</si>
  <si>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</si>
  <si>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</si>
  <si>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</si>
  <si>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</si>
  <si>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</si>
  <si>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</si>
  <si>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</si>
  <si>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</si>
  <si>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</si>
  <si>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</si>
  <si>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</si>
  <si>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</si>
  <si>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</si>
  <si>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</si>
  <si>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</si>
  <si>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</si>
  <si>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</si>
  <si>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</si>
  <si>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</si>
  <si>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</si>
  <si>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</si>
  <si>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</si>
  <si>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</si>
  <si>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</si>
  <si>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</si>
  <si>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</si>
  <si>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</si>
  <si>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</si>
  <si>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</si>
  <si>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</si>
  <si>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</si>
  <si>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</si>
  <si>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</si>
  <si>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</si>
  <si>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</si>
  <si>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</si>
  <si>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</si>
  <si>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</si>
  <si>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</si>
  <si>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</si>
  <si>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</si>
  <si>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</si>
  <si>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</si>
  <si>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</si>
  <si>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</si>
  <si>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</si>
  <si>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</si>
  <si>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</si>
  <si>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</si>
  <si>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</si>
  <si>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</si>
  <si>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</si>
  <si>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</si>
  <si>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</si>
  <si>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</si>
  <si>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</si>
  <si>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</si>
  <si>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</si>
  <si>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</si>
  <si>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</si>
  <si>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</si>
  <si>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</si>
  <si>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</si>
  <si>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</si>
  <si>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</si>
  <si>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</si>
  <si>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</si>
  <si>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</si>
  <si>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</si>
  <si>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</si>
  <si>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</si>
  <si>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</si>
  <si>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</si>
  <si>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</si>
  <si>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</si>
  <si>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</si>
  <si>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</si>
  <si>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</si>
  <si>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</si>
  <si>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</si>
  <si>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</si>
  <si>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</si>
  <si>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</si>
  <si>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</si>
  <si>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</si>
  <si>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</si>
  <si>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</si>
  <si>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</si>
  <si>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</si>
  <si>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</si>
  <si>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</si>
  <si>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</si>
  <si>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</si>
  <si>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</si>
  <si>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</si>
  <si>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</si>
  <si>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</si>
  <si>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</si>
  <si>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</si>
  <si>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</si>
  <si>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</si>
  <si>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</si>
  <si>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</si>
  <si>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</si>
  <si>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</si>
  <si>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</si>
  <si>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</si>
  <si>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</si>
  <si>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</si>
  <si>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</si>
  <si>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</si>
  <si>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</si>
  <si>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</si>
  <si>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</si>
  <si>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</si>
  <si>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</si>
  <si>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</si>
  <si>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</si>
  <si>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</si>
  <si>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</si>
  <si>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</si>
  <si>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</si>
  <si>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</si>
  <si>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</si>
  <si>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</si>
  <si>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</si>
  <si>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</si>
  <si>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</si>
  <si>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</si>
  <si>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</si>
  <si>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</si>
  <si>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</si>
  <si>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</si>
  <si>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</si>
  <si>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</si>
  <si>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</si>
  <si>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</si>
  <si>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</si>
  <si>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</si>
  <si>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</si>
  <si>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</si>
  <si>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</si>
  <si>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</si>
  <si>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</si>
  <si>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</si>
  <si>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</si>
  <si>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</si>
  <si>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</si>
  <si>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</si>
  <si>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</si>
  <si>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</si>
  <si>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</si>
  <si>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</si>
  <si>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</si>
  <si>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</si>
  <si>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</si>
  <si>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</si>
  <si>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</si>
  <si>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</si>
  <si>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</si>
  <si>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</si>
  <si>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</si>
  <si>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</si>
  <si>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</si>
  <si>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</si>
  <si>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</si>
  <si>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</si>
  <si>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</si>
  <si>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</si>
  <si>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</si>
  <si>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</si>
  <si>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</si>
  <si>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</si>
  <si>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</si>
  <si>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</si>
  <si>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</si>
  <si>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</si>
  <si>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</si>
  <si>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</si>
  <si>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</si>
  <si>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</si>
  <si>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</si>
  <si>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</si>
  <si>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</si>
  <si>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</si>
  <si>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</si>
  <si>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</si>
  <si>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</si>
  <si>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</si>
  <si>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</si>
  <si>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</si>
  <si>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</si>
  <si>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</si>
  <si>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</si>
  <si>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</si>
  <si>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</si>
  <si>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</si>
  <si>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</si>
  <si>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</si>
  <si>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</si>
  <si>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</si>
  <si>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</si>
  <si>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</si>
  <si>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</si>
  <si>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</si>
  <si>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</si>
  <si>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</si>
  <si>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</si>
  <si>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</si>
  <si>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</si>
  <si>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</si>
  <si>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</si>
  <si>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</si>
  <si>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</si>
  <si>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</si>
  <si>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</si>
  <si>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</si>
  <si>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</si>
  <si>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</si>
  <si>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</si>
  <si>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</si>
  <si>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</si>
  <si>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</si>
  <si>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</si>
  <si>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</si>
  <si>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</si>
  <si>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</si>
  <si>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</si>
  <si>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</si>
  <si>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</si>
  <si>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</si>
  <si>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</si>
  <si>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</si>
  <si>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</si>
  <si>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</si>
  <si>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</si>
  <si>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</si>
  <si>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</si>
  <si>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</si>
  <si>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</si>
  <si>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</si>
  <si>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</si>
  <si>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</si>
  <si>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</si>
  <si>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</si>
  <si>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</si>
  <si>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</si>
  <si>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</si>
  <si>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</si>
  <si>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</si>
  <si>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</si>
  <si>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</si>
  <si>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</si>
  <si>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</si>
  <si>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</si>
  <si>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</si>
  <si>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</si>
  <si>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</si>
  <si>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</si>
  <si>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</si>
  <si>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</si>
  <si>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</si>
  <si>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</si>
  <si>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</si>
  <si>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</si>
  <si>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</si>
  <si>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</si>
  <si>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</si>
  <si>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</si>
  <si>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</si>
  <si>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</si>
  <si>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</si>
  <si>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</si>
  <si>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</si>
  <si>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</si>
  <si>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</si>
  <si>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</si>
  <si>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</si>
  <si>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</si>
  <si>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</si>
  <si>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</si>
  <si>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</si>
  <si>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</si>
  <si>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</si>
  <si>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</si>
  <si>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</si>
  <si>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</si>
  <si>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</si>
  <si>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</si>
  <si>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</si>
  <si>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</si>
  <si>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</si>
  <si>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</si>
  <si>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</si>
  <si>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</si>
  <si>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</si>
  <si>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</si>
  <si>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</si>
  <si>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</si>
  <si>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</si>
  <si>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</si>
  <si>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</si>
  <si>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</si>
  <si>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</si>
  <si>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</si>
  <si>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</si>
  <si>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</si>
  <si>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</si>
  <si>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</si>
  <si>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</si>
  <si>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</si>
  <si>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</si>
  <si>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</si>
  <si>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</si>
  <si>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</si>
  <si>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</si>
  <si>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</si>
  <si>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</si>
  <si>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</si>
  <si>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</si>
  <si>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</si>
  <si>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</si>
  <si>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</si>
  <si>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</si>
  <si>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</si>
  <si>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</si>
  <si>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</si>
  <si>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</si>
  <si>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</si>
  <si>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</si>
  <si>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</si>
  <si>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</si>
  <si>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</si>
  <si>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</si>
  <si>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</si>
  <si>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</si>
  <si>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</si>
  <si>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</si>
  <si>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</si>
  <si>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</si>
  <si>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</si>
  <si>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</si>
  <si>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</si>
  <si>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</si>
  <si>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</si>
  <si>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</si>
  <si>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</si>
  <si>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</si>
  <si>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</si>
  <si>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</si>
  <si>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</si>
  <si>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</si>
  <si>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</si>
  <si>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</si>
  <si>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</si>
  <si>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</si>
  <si>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</si>
  <si>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</si>
  <si>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</si>
  <si>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</si>
  <si>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</si>
  <si>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</si>
  <si>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</si>
  <si>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</si>
  <si>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</si>
  <si>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</si>
  <si>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</si>
  <si>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</si>
  <si>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</si>
  <si>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</si>
  <si>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</si>
  <si>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</si>
  <si>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</si>
  <si>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</si>
  <si>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</si>
  <si>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</si>
  <si>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</si>
  <si>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</si>
  <si>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</si>
  <si>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</si>
  <si>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</si>
  <si>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</si>
  <si>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</si>
  <si>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</si>
  <si>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</si>
  <si>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</si>
  <si>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</si>
  <si>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</si>
  <si>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</si>
  <si>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</si>
  <si>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</si>
  <si>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</si>
  <si>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</si>
  <si>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</si>
  <si>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</si>
  <si>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</si>
  <si>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</si>
  <si>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</si>
  <si>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</si>
  <si>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</si>
  <si>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</si>
  <si>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</si>
  <si>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</si>
  <si>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</si>
  <si>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</si>
  <si>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</si>
  <si>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</si>
  <si>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</si>
  <si>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</si>
  <si>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</si>
  <si>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</si>
  <si>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</si>
  <si>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</si>
  <si>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</si>
  <si>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</si>
  <si>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</si>
  <si>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</si>
  <si>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</si>
  <si>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</si>
  <si>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</si>
  <si>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</si>
  <si>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</si>
  <si>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</si>
  <si>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</si>
  <si>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</si>
  <si>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</si>
  <si>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</si>
  <si>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</si>
  <si>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</si>
  <si>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</si>
  <si>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</si>
  <si>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</si>
  <si>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</si>
  <si>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</si>
  <si>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</si>
  <si>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</si>
  <si>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</si>
  <si>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</si>
  <si>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</si>
  <si>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</si>
  <si>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</si>
  <si>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</si>
  <si>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</si>
  <si>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</si>
  <si>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</si>
  <si>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</si>
  <si>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</si>
  <si>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</si>
  <si>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</si>
  <si>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</si>
  <si>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</si>
  <si>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</si>
  <si>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</si>
  <si>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</si>
  <si>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</si>
  <si>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</si>
  <si>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</si>
  <si>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</si>
  <si>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</si>
  <si>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</si>
  <si>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</si>
  <si>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</si>
  <si>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</si>
  <si>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</si>
  <si>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</si>
  <si>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</si>
  <si>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</si>
  <si>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</si>
  <si>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</si>
  <si>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</si>
  <si>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</si>
  <si>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</si>
  <si>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</si>
  <si>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</si>
  <si>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</si>
  <si>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</si>
  <si>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</si>
  <si>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</si>
  <si>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</si>
  <si>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</si>
  <si>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</si>
  <si>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</si>
  <si>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</si>
  <si>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</si>
  <si>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</si>
  <si>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</si>
  <si>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</si>
  <si>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</si>
  <si>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</si>
  <si>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</si>
  <si>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</si>
  <si>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</si>
  <si>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</si>
  <si>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</si>
  <si>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</si>
  <si>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</si>
  <si>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</si>
  <si>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</si>
  <si>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</si>
  <si>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</si>
  <si>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</si>
  <si>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</si>
  <si>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</si>
  <si>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</si>
  <si>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</si>
  <si>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</si>
  <si>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</si>
  <si>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</si>
  <si>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</si>
  <si>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</si>
  <si>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</si>
  <si>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</si>
  <si>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</si>
  <si>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</si>
  <si>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</si>
  <si>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</si>
  <si>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</si>
  <si>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</si>
  <si>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</si>
  <si>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</si>
  <si>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</si>
  <si>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</si>
  <si>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</si>
  <si>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</si>
  <si>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</si>
  <si>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</si>
  <si>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</si>
  <si>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</si>
  <si>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</si>
  <si>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</si>
  <si>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</si>
  <si>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</si>
  <si>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</si>
  <si>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</si>
  <si>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</si>
  <si>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</si>
  <si>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</si>
  <si>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</si>
  <si>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</si>
  <si>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</si>
  <si>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</si>
  <si>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</si>
  <si>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</si>
  <si>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</si>
  <si>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</si>
  <si>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</si>
  <si>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</si>
  <si>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</si>
  <si>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</si>
  <si>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</si>
  <si>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</si>
  <si>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</si>
  <si>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</si>
  <si>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</si>
  <si>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</si>
  <si>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</si>
  <si>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</si>
  <si>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</si>
  <si>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</si>
  <si>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</si>
  <si>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</si>
  <si>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</si>
  <si>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</si>
  <si>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</si>
  <si>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</si>
  <si>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</si>
  <si>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</si>
  <si>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</si>
  <si>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</si>
  <si>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</si>
  <si>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</si>
  <si>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</si>
  <si>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</si>
  <si>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</si>
  <si>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</si>
  <si>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</si>
  <si>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</si>
  <si>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</si>
  <si>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</si>
  <si>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</si>
  <si>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</si>
  <si>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</si>
  <si>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</si>
  <si>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</si>
  <si>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</si>
  <si>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</si>
  <si>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</si>
  <si>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</si>
  <si>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</si>
  <si>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</si>
  <si>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</si>
  <si>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</si>
  <si>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</si>
  <si>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</si>
  <si>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</si>
  <si>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</si>
  <si>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</si>
  <si>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</si>
  <si>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</si>
  <si>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</si>
  <si>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</si>
  <si>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</si>
  <si>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</si>
  <si>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</si>
  <si>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</si>
  <si>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</si>
  <si>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</si>
  <si>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</si>
  <si>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</si>
  <si>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</si>
  <si>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</si>
  <si>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</si>
  <si>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</si>
  <si>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</si>
  <si>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</si>
  <si>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</si>
  <si>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</si>
  <si>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</si>
  <si>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</si>
  <si>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</si>
  <si>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</si>
  <si>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</si>
  <si>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</si>
  <si>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</si>
  <si>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</si>
  <si>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</si>
  <si>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</si>
  <si>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</si>
  <si>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</si>
  <si>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</si>
  <si>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</si>
  <si>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</si>
  <si>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</si>
  <si>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</si>
  <si>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</si>
  <si>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</si>
  <si>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</si>
  <si>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</si>
  <si>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</si>
  <si>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</si>
  <si>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</si>
  <si>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</si>
  <si>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</si>
  <si>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</si>
  <si>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</si>
  <si>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</si>
  <si>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</si>
  <si>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</si>
  <si>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</si>
  <si>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</si>
  <si>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</si>
  <si>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</si>
  <si>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</si>
  <si>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</si>
  <si>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</si>
  <si>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</si>
  <si>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</si>
  <si>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</si>
  <si>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</si>
  <si>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</si>
  <si>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</si>
  <si>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</si>
  <si>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</si>
  <si>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</si>
  <si>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</si>
  <si>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</si>
  <si>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</si>
  <si>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</si>
  <si>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</si>
  <si>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</si>
  <si>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</si>
  <si>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</si>
  <si>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</si>
  <si>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</si>
  <si>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</si>
  <si>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</si>
  <si>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</si>
  <si>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</si>
  <si>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</si>
  <si>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</si>
  <si>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</si>
  <si>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</si>
  <si>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</si>
  <si>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</si>
  <si>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</si>
  <si>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</si>
  <si>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</si>
  <si>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</si>
  <si>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</si>
  <si>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</si>
  <si>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</si>
  <si>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</si>
  <si>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</si>
  <si>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</si>
  <si>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</si>
  <si>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</si>
  <si>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</si>
  <si>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</si>
  <si>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</si>
  <si>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</si>
  <si>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</si>
  <si>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</si>
  <si>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</si>
  <si>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</si>
  <si>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</si>
  <si>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</si>
  <si>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</si>
  <si>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</si>
  <si>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</si>
  <si>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</si>
  <si>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</si>
  <si>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</si>
  <si>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</si>
  <si>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</si>
  <si>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</si>
  <si>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</si>
  <si>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</si>
  <si>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</si>
  <si>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</si>
  <si>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</si>
  <si>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</si>
  <si>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</si>
  <si>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</si>
  <si>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</si>
  <si>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</si>
  <si>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</si>
  <si>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</si>
  <si>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</si>
  <si>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</si>
  <si>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</si>
  <si>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</si>
  <si>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</si>
  <si>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</si>
  <si>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</si>
  <si>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</si>
  <si>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</si>
  <si>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</si>
  <si>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</si>
  <si>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</si>
  <si>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</si>
  <si>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</si>
  <si>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</si>
  <si>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</si>
  <si>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</si>
  <si>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</si>
  <si>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</si>
  <si>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</si>
  <si>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</si>
  <si>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</si>
  <si>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</si>
  <si>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</si>
  <si>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</si>
  <si>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</si>
  <si>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</si>
  <si>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</si>
  <si>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</si>
  <si>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</si>
  <si>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</si>
  <si>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</si>
  <si>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</si>
  <si>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</si>
  <si>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</si>
  <si>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</si>
  <si>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</si>
  <si>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</si>
  <si>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</si>
  <si>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</si>
  <si>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</si>
  <si>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</si>
  <si>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</si>
  <si>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</si>
  <si>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</si>
  <si>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</si>
  <si>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</si>
  <si>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</si>
  <si>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</si>
  <si>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</si>
  <si>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</si>
  <si>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</si>
  <si>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</si>
  <si>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</si>
  <si>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</si>
  <si>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</si>
  <si>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</si>
  <si>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</si>
  <si>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</si>
  <si>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</si>
  <si>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</si>
  <si>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</si>
  <si>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</si>
  <si>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</si>
  <si>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</si>
  <si>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</si>
  <si>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</si>
  <si>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</si>
  <si>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</si>
  <si>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</si>
  <si>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</si>
  <si>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</si>
  <si>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</si>
  <si>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</si>
  <si>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</si>
  <si>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</si>
  <si>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</si>
  <si>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</si>
  <si>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</si>
  <si>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</si>
  <si>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</si>
  <si>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</si>
  <si>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</si>
  <si>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</si>
  <si>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</si>
  <si>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</si>
  <si>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</si>
  <si>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</si>
  <si>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</si>
  <si>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</si>
  <si>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</si>
  <si>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</si>
  <si>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</si>
  <si>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</si>
  <si>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</si>
  <si>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</si>
  <si>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</si>
  <si>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</si>
  <si>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</si>
  <si>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</si>
  <si>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</si>
  <si>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</si>
  <si>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</si>
  <si>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</si>
  <si>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</si>
  <si>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</si>
  <si>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</si>
  <si>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</si>
  <si>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</si>
  <si>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</si>
  <si>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</si>
  <si>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</si>
  <si>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</si>
  <si>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</si>
  <si>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</si>
  <si>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</si>
  <si>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</si>
  <si>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</si>
  <si>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</si>
  <si>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</si>
  <si>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</si>
  <si>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</si>
  <si>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</si>
  <si>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</si>
  <si>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</si>
  <si>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</si>
  <si>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</si>
  <si>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</si>
  <si>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</si>
  <si>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</si>
  <si>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</si>
  <si>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</si>
  <si>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</si>
  <si>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</si>
  <si>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</si>
  <si>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</si>
  <si>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</si>
  <si>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</si>
  <si>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</si>
  <si>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</si>
  <si>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</si>
  <si>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</si>
  <si>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</si>
  <si>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</si>
  <si>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</si>
  <si>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</si>
  <si>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</si>
  <si>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</si>
  <si>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</si>
  <si>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</si>
  <si>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</si>
  <si>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</si>
  <si>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</si>
  <si>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</si>
  <si>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</si>
  <si>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</si>
  <si>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</si>
  <si>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</si>
  <si>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</si>
  <si>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</si>
  <si>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</si>
  <si>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</si>
  <si>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</si>
  <si>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</si>
  <si>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</si>
  <si>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</si>
  <si>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</si>
  <si>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</si>
  <si>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</si>
  <si>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</si>
  <si>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</si>
  <si>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</si>
  <si>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</si>
  <si>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</si>
  <si>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</si>
  <si>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</si>
  <si>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</si>
  <si>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</si>
  <si>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</si>
  <si>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</si>
  <si>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</si>
  <si>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</si>
  <si>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</si>
  <si>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</si>
  <si>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</si>
  <si>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</si>
  <si>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</si>
  <si>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</si>
  <si>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</si>
  <si>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</si>
  <si>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</si>
  <si>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</si>
  <si>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</si>
  <si>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</si>
  <si>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</si>
  <si>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</si>
  <si>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</si>
  <si>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</si>
  <si>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</si>
  <si>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</si>
  <si>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</si>
  <si>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</si>
  <si>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</si>
  <si>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</si>
  <si>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</si>
  <si>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</si>
  <si>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</si>
  <si>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</si>
  <si>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</si>
  <si>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</si>
  <si>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</si>
  <si>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</si>
  <si>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</si>
  <si>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</si>
  <si>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</si>
  <si>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</si>
  <si>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</si>
  <si>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</si>
  <si>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</si>
  <si>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</si>
  <si>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</si>
  <si>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</si>
  <si>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</si>
  <si>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</si>
  <si>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</si>
  <si>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</si>
  <si>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</si>
  <si>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</si>
  <si>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</si>
  <si>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</si>
  <si>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</si>
  <si>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</si>
  <si>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</si>
  <si>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</si>
  <si>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</si>
  <si>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</si>
  <si>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</si>
  <si>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</si>
  <si>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</si>
  <si>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</si>
  <si>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</si>
  <si>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</si>
  <si>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</si>
  <si>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</si>
  <si>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</si>
  <si>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</si>
  <si>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</si>
  <si>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</si>
  <si>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</si>
  <si>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</si>
  <si>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</si>
  <si>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</si>
  <si>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</si>
  <si>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</si>
  <si>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</si>
  <si>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</si>
  <si>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</si>
  <si>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</si>
  <si>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</si>
  <si>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</si>
  <si>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</si>
  <si>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</si>
  <si>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</si>
  <si>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</si>
  <si>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</si>
  <si>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</si>
  <si>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</si>
  <si>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</si>
  <si>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</si>
  <si>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</si>
  <si>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</si>
  <si>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</si>
  <si>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</si>
  <si>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</si>
  <si>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</si>
  <si>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</si>
  <si>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</si>
  <si>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</si>
  <si>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</si>
  <si>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</si>
  <si>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</si>
  <si>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</si>
  <si>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</si>
  <si>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</si>
  <si>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</si>
  <si>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</si>
  <si>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</si>
  <si>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</si>
  <si>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</si>
  <si>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</si>
  <si>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</si>
  <si>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</si>
  <si>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</si>
  <si>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</si>
  <si>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</si>
  <si>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</si>
  <si>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</si>
  <si>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</si>
  <si>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</si>
  <si>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</si>
  <si>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</si>
  <si>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</si>
  <si>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</si>
  <si>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</si>
  <si>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</si>
  <si>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</si>
  <si>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</si>
  <si>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</si>
  <si>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</si>
  <si>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</si>
  <si>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</si>
  <si>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</si>
  <si>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</si>
  <si>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</si>
  <si>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</si>
  <si>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</si>
  <si>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</si>
  <si>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</si>
  <si>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</si>
  <si>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</si>
  <si>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</si>
  <si>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</si>
  <si>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</si>
  <si>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</si>
  <si>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</si>
  <si>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</si>
  <si>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</si>
  <si>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</si>
  <si>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</si>
  <si>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</si>
  <si>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</si>
  <si>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</si>
  <si>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</si>
  <si>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</si>
  <si>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</si>
  <si>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</si>
  <si>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</si>
  <si>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</si>
  <si>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</si>
  <si>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</si>
  <si>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</si>
  <si>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</si>
  <si>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</si>
  <si>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</si>
  <si>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</si>
  <si>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</si>
  <si>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</si>
  <si>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</si>
  <si>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</si>
  <si>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</si>
  <si>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</si>
  <si>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</si>
  <si>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</si>
  <si>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</si>
  <si>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</si>
  <si>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</si>
  <si>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</si>
  <si>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</si>
  <si>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</si>
  <si>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</si>
  <si>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</si>
  <si>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</si>
  <si>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</si>
  <si>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</si>
  <si>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</si>
  <si>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</si>
  <si>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</si>
  <si>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</si>
  <si>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</si>
  <si>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</si>
  <si>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</si>
  <si>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</si>
  <si>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</si>
  <si>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</si>
  <si>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</si>
  <si>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</si>
  <si>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</si>
  <si>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</si>
  <si>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</si>
  <si>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</si>
  <si>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</si>
  <si>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</si>
  <si>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</si>
  <si>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</si>
  <si>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</si>
  <si>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</si>
  <si>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</si>
  <si>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</si>
  <si>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</si>
  <si>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</si>
  <si>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</si>
  <si>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</si>
  <si>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</si>
  <si>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</si>
  <si>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</si>
  <si>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</si>
  <si>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</si>
  <si>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</si>
  <si>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</si>
  <si>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</si>
  <si>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</si>
  <si>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</si>
  <si>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</si>
  <si>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</si>
  <si>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</si>
  <si>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</si>
  <si>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</si>
  <si>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</si>
  <si>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</si>
  <si>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</si>
  <si>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</si>
  <si>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</si>
  <si>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</si>
  <si>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</si>
  <si>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</si>
  <si>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</si>
  <si>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</si>
  <si>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</si>
  <si>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</si>
  <si>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</si>
  <si>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</si>
  <si>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</si>
  <si>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</si>
  <si>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</si>
  <si>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</si>
  <si>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</si>
  <si>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</si>
  <si>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</si>
  <si>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</si>
  <si>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</si>
  <si>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</si>
  <si>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</si>
  <si>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</si>
  <si>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</si>
  <si>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</si>
  <si>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</si>
  <si>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</si>
  <si>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</si>
  <si>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</si>
  <si>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</si>
  <si>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</si>
  <si>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</si>
  <si>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</si>
  <si>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</si>
  <si>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</si>
  <si>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</si>
  <si>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</si>
  <si>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</si>
  <si>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</si>
  <si>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</si>
  <si>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</si>
  <si>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</si>
  <si>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</si>
  <si>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</si>
  <si>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</si>
  <si>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</si>
  <si>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</si>
  <si>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</si>
  <si>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</si>
  <si>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</si>
  <si>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</si>
  <si>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</si>
  <si>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</si>
  <si>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</si>
  <si>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</si>
  <si>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</si>
  <si>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</si>
  <si>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</si>
  <si>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</si>
  <si>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</si>
  <si>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</si>
  <si>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</si>
  <si>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</si>
  <si>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</si>
  <si>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</si>
  <si>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</si>
  <si>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</si>
  <si>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</si>
  <si>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</si>
  <si>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</si>
  <si>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</si>
  <si>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</si>
  <si>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</si>
  <si>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</si>
  <si>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</si>
  <si>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</si>
  <si>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</si>
  <si>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</si>
  <si>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</si>
  <si>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</si>
  <si>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</si>
  <si>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</si>
  <si>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</si>
  <si>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</si>
  <si>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</si>
  <si>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</si>
  <si>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</si>
  <si>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</si>
  <si>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</si>
  <si>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</si>
  <si>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</si>
  <si>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</si>
  <si>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</si>
  <si>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</si>
  <si>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</si>
  <si>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</si>
  <si>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</si>
  <si>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</si>
  <si>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</si>
  <si>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</si>
  <si>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</si>
  <si>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</si>
  <si>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</si>
  <si>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</si>
  <si>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</si>
  <si>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</si>
  <si>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</si>
  <si>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</si>
  <si>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</si>
  <si>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</si>
  <si>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</si>
  <si>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</si>
  <si>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</si>
  <si>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</si>
  <si>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</si>
  <si>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</si>
  <si>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</si>
  <si>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</si>
  <si>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</si>
  <si>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</si>
  <si>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</si>
  <si>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</si>
  <si>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</si>
  <si>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</si>
  <si>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</si>
  <si>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</si>
  <si>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</si>
  <si>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</si>
  <si>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</si>
  <si>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</si>
  <si>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</si>
  <si>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</si>
  <si>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</si>
  <si>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</si>
  <si>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</si>
  <si>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</si>
  <si>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</si>
  <si>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</si>
  <si>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</si>
  <si>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</si>
  <si>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</si>
  <si>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</si>
  <si>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</si>
  <si>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</si>
  <si>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</si>
  <si>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</si>
  <si>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</si>
  <si>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</si>
  <si>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</si>
  <si>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</si>
  <si>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</si>
  <si>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</si>
  <si>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</si>
  <si>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</si>
  <si>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</si>
  <si>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</si>
  <si>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</si>
  <si>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</si>
  <si>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</si>
  <si>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</si>
  <si>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</si>
  <si>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</si>
  <si>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</si>
  <si>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</si>
  <si>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</si>
  <si>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</si>
  <si>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</si>
  <si>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</si>
  <si>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</si>
  <si>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</si>
  <si>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</si>
  <si>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</si>
  <si>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</si>
  <si>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</si>
  <si>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</si>
  <si>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</si>
  <si>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</si>
  <si>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</si>
  <si>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</si>
  <si>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</si>
  <si>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</si>
  <si>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</si>
  <si>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</si>
  <si>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</si>
  <si>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</si>
  <si>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</si>
  <si>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</si>
  <si>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</si>
  <si>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</si>
  <si>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</si>
  <si>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</si>
  <si>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</si>
  <si>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</si>
  <si>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</si>
  <si>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</si>
  <si>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</si>
  <si>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</si>
  <si>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</si>
  <si>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</si>
  <si>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</si>
  <si>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</si>
  <si>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</si>
  <si>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</si>
  <si>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</si>
  <si>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</si>
  <si>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</si>
  <si>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</si>
  <si>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</si>
  <si>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</si>
  <si>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</si>
  <si>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</si>
  <si>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</si>
  <si>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</si>
  <si>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</si>
  <si>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</si>
  <si>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</si>
  <si>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</si>
  <si>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</si>
  <si>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</si>
  <si>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</si>
  <si>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</si>
  <si>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</si>
  <si>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</si>
  <si>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</si>
  <si>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</si>
  <si>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</si>
  <si>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</si>
  <si>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</si>
  <si>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</si>
  <si>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</si>
  <si>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</si>
  <si>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</si>
  <si>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</si>
  <si>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</si>
  <si>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</si>
  <si>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</si>
  <si>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</si>
  <si>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</si>
  <si>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</si>
  <si>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</si>
  <si>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</si>
  <si>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</si>
  <si>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</si>
  <si>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</si>
  <si>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</si>
  <si>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</si>
  <si>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</si>
  <si>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</si>
  <si>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</si>
  <si>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</si>
  <si>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</si>
  <si>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</si>
  <si>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</si>
  <si>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</si>
  <si>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</si>
  <si>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</si>
  <si>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</si>
  <si>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</si>
  <si>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</si>
  <si>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</si>
  <si>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</si>
  <si>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</si>
  <si>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</si>
  <si>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</si>
  <si>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</si>
  <si>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</si>
  <si>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</si>
  <si>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</si>
  <si>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</si>
  <si>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</si>
  <si>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</si>
  <si>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</si>
  <si>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</si>
  <si>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</si>
  <si>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</si>
  <si>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</si>
  <si>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</si>
  <si>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</si>
  <si>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</si>
  <si>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</si>
  <si>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</si>
  <si>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</si>
  <si>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</si>
  <si>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</si>
  <si>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</si>
  <si>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</si>
  <si>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</si>
  <si>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</si>
  <si>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</si>
  <si>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</si>
  <si>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</si>
  <si>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</si>
  <si>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</si>
  <si>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</si>
  <si>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</si>
  <si>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</si>
  <si>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</si>
  <si>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</si>
  <si>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</si>
  <si>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</si>
  <si>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</si>
  <si>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</si>
  <si>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</si>
  <si>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</si>
  <si>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</si>
  <si>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</si>
  <si>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</si>
  <si>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</si>
  <si>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</si>
  <si>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</si>
  <si>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</si>
  <si>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</si>
  <si>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</si>
  <si>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</si>
  <si>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</si>
  <si>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</si>
  <si>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</si>
  <si>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</si>
  <si>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</si>
  <si>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</si>
  <si>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</si>
  <si>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</si>
  <si>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</si>
  <si>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</si>
  <si>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</si>
  <si>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</si>
  <si>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</si>
  <si>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</si>
  <si>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</si>
  <si>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</si>
  <si>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</si>
  <si>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</si>
  <si>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</si>
  <si>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</si>
  <si>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</si>
  <si>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</si>
  <si>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</si>
  <si>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</si>
  <si>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</si>
  <si>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</si>
  <si>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</si>
  <si>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</si>
  <si>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</si>
  <si>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</si>
  <si>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</si>
  <si>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</si>
  <si>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</si>
  <si>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</si>
  <si>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</si>
  <si>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</si>
  <si>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</si>
  <si>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</si>
  <si>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</si>
  <si>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</si>
  <si>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</si>
  <si>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</si>
  <si>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</si>
  <si>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</si>
  <si>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</si>
  <si>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</si>
  <si>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</si>
  <si>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</si>
  <si>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</si>
  <si>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</si>
  <si>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</si>
  <si>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</si>
  <si>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</si>
  <si>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</si>
  <si>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</si>
  <si>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</si>
  <si>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</si>
  <si>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</si>
  <si>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</si>
  <si>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</si>
  <si>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</si>
  <si>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</si>
  <si>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</si>
  <si>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</si>
  <si>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</si>
  <si>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</si>
  <si>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</si>
  <si>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</si>
  <si>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</si>
  <si>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</si>
  <si>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</si>
  <si>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</si>
  <si>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</si>
  <si>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</si>
  <si>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</si>
  <si>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</si>
  <si>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</si>
  <si>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</si>
  <si>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</si>
  <si>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</si>
  <si>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</si>
  <si>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</si>
  <si>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</si>
  <si>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</si>
  <si>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</si>
  <si>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</si>
  <si>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</si>
  <si>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</si>
  <si>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</si>
  <si>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</si>
  <si>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</si>
  <si>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</si>
  <si>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</si>
  <si>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</si>
  <si>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</si>
  <si>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</si>
  <si>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</si>
  <si>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</si>
  <si>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</si>
  <si>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</si>
  <si>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</si>
  <si>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</si>
  <si>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</si>
  <si>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</si>
  <si>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</si>
  <si>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</si>
  <si>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</si>
  <si>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</si>
  <si>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</si>
  <si>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</si>
  <si>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</si>
  <si>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</si>
  <si>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</si>
  <si>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</si>
  <si>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</si>
  <si>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</si>
  <si>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</si>
  <si>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</si>
  <si>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</si>
  <si>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</si>
  <si>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</si>
  <si>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</si>
  <si>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</si>
  <si>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</si>
  <si>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</si>
  <si>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</si>
  <si>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</si>
  <si>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</si>
  <si>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</si>
  <si>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</si>
  <si>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</si>
  <si>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</si>
  <si>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</si>
  <si>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</si>
  <si>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</si>
  <si>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</si>
  <si>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</si>
  <si>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</si>
  <si>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</si>
  <si>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</si>
  <si>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</si>
  <si>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</si>
  <si>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</si>
  <si>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</si>
  <si>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</si>
  <si>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</si>
  <si>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</si>
  <si>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</si>
  <si>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</si>
  <si>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</si>
  <si>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</si>
  <si>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</si>
  <si>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</si>
  <si>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</si>
  <si>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</si>
  <si>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</si>
  <si>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</si>
  <si>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</si>
  <si>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</si>
  <si>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</si>
  <si>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</si>
  <si>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</si>
  <si>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</si>
  <si>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</si>
  <si>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</si>
  <si>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</si>
  <si>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</si>
  <si>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</si>
  <si>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</si>
  <si>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</si>
  <si>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</si>
  <si>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</si>
  <si>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</si>
  <si>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</si>
  <si>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</si>
  <si>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</si>
  <si>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</si>
  <si>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</si>
  <si>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</si>
  <si>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</si>
  <si>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</si>
  <si>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</si>
  <si>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</si>
  <si>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</si>
  <si>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</si>
  <si>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</si>
  <si>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</si>
  <si>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</si>
  <si>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</si>
  <si>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</si>
  <si>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</si>
  <si>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</si>
  <si>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</si>
  <si>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</si>
  <si>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</si>
  <si>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</si>
  <si>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</si>
  <si>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</si>
  <si>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</si>
  <si>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</si>
  <si>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</si>
  <si>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</si>
  <si>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</si>
  <si>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</si>
  <si>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</si>
  <si>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</si>
  <si>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</si>
  <si>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</si>
  <si>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</si>
  <si>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</si>
  <si>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</si>
  <si>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</si>
  <si>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</si>
  <si>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</si>
  <si>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</si>
  <si>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</si>
  <si>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</si>
  <si>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</si>
  <si>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</si>
  <si>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</si>
  <si>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</si>
  <si>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</si>
  <si>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</si>
  <si>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</si>
  <si>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</si>
  <si>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</si>
  <si>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</si>
  <si>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</si>
  <si>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</si>
  <si>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</si>
  <si>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</si>
  <si>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</si>
  <si>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</si>
  <si>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</si>
  <si>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</si>
  <si>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</si>
  <si>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</si>
  <si>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</si>
  <si>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</si>
  <si>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</si>
  <si>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</si>
  <si>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</si>
  <si>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</si>
  <si>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</si>
  <si>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</si>
  <si>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</si>
  <si>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</si>
  <si>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</si>
  <si>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</si>
  <si>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</si>
  <si>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</si>
  <si>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</si>
  <si>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</si>
  <si>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</si>
  <si>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</si>
  <si>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</si>
  <si>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</si>
  <si>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</si>
  <si>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</si>
  <si>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</si>
  <si>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</si>
  <si>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</si>
  <si>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</si>
  <si>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</si>
  <si>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</si>
  <si>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</si>
  <si>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</si>
  <si>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</si>
  <si>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</si>
  <si>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</si>
  <si>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</si>
  <si>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</si>
  <si>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</si>
  <si>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</si>
  <si>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</si>
  <si>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</si>
  <si>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</si>
  <si>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</si>
  <si>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</si>
  <si>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</si>
  <si>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</si>
  <si>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</si>
  <si>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</si>
  <si>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</si>
  <si>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</si>
  <si>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</si>
  <si>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</si>
  <si>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</si>
  <si>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</si>
  <si>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</si>
  <si>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</si>
  <si>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</si>
  <si>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</si>
  <si>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</si>
  <si>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</si>
  <si>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</si>
  <si>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</si>
  <si>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</si>
  <si>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</si>
  <si>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</si>
  <si>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</si>
  <si>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</si>
  <si>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</si>
  <si>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</si>
  <si>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</si>
  <si>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</si>
  <si>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</si>
  <si>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</si>
  <si>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</si>
  <si>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</si>
  <si>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</si>
  <si>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</si>
  <si>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</si>
  <si>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</si>
  <si>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</si>
  <si>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</si>
  <si>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</si>
  <si>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</si>
  <si>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</si>
  <si>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</si>
  <si>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</si>
  <si>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</si>
  <si>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</si>
  <si>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</si>
  <si>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</si>
  <si>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</si>
  <si>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</si>
  <si>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</si>
  <si>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</si>
  <si>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</si>
  <si>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</si>
  <si>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</si>
  <si>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</si>
  <si>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</si>
  <si>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</si>
  <si>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</si>
  <si>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</si>
  <si>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</si>
  <si>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</si>
  <si>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</si>
  <si>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</si>
  <si>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</si>
  <si>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</si>
  <si>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</si>
  <si>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</si>
  <si>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</si>
  <si>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</si>
  <si>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</si>
  <si>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</si>
  <si>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</si>
  <si>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</si>
  <si>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</si>
  <si>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</si>
  <si>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</si>
  <si>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</si>
  <si>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</si>
  <si>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</si>
  <si>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</si>
  <si>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</si>
  <si>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</si>
  <si>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</si>
  <si>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</si>
  <si>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</si>
  <si>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</si>
  <si>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</si>
  <si>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</si>
  <si>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</si>
  <si>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</si>
  <si>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</si>
  <si>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</si>
  <si>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</si>
  <si>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</si>
  <si>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</si>
  <si>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</si>
  <si>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</si>
  <si>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</si>
  <si>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</si>
  <si>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</si>
  <si>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</si>
  <si>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</si>
  <si>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</si>
  <si>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</si>
  <si>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</si>
  <si>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</si>
  <si>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</si>
  <si>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</si>
  <si>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</si>
  <si>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</si>
  <si>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</si>
  <si>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</si>
  <si>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</si>
  <si>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</si>
  <si>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</si>
  <si>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</si>
  <si>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</si>
  <si>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</si>
  <si>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</si>
  <si>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</si>
  <si>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</si>
  <si>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</si>
  <si>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</si>
  <si>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</si>
  <si>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</si>
  <si>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</si>
  <si>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</si>
  <si>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</si>
  <si>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</si>
  <si>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</si>
  <si>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</si>
  <si>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</si>
  <si>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</si>
  <si>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</si>
  <si>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</si>
  <si>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</si>
  <si>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</si>
  <si>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</si>
  <si>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</si>
  <si>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</si>
  <si>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</si>
  <si>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</si>
  <si>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</si>
  <si>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</si>
  <si>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</si>
  <si>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</si>
  <si>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</si>
  <si>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</si>
  <si>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</si>
  <si>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</si>
  <si>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</si>
  <si>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</si>
  <si>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</si>
  <si>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</si>
  <si>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</si>
  <si>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</si>
  <si>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</si>
  <si>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</si>
  <si>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</si>
  <si>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</si>
  <si>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</si>
  <si>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</si>
  <si>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</si>
  <si>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</si>
  <si>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</si>
  <si>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</si>
  <si>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</si>
  <si>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</si>
  <si>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</si>
  <si>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</si>
  <si>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</si>
  <si>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</si>
  <si>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</si>
  <si>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</si>
  <si>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</si>
  <si>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</si>
  <si>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</si>
  <si>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</si>
  <si>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</si>
  <si>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</si>
  <si>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</si>
  <si>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</si>
  <si>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</si>
  <si>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</si>
  <si>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</si>
  <si>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</si>
  <si>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</si>
  <si>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</si>
  <si>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</si>
  <si>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</si>
  <si>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</si>
  <si>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</si>
  <si>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</si>
  <si>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</si>
  <si>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</si>
  <si>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</si>
  <si>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</si>
  <si>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</si>
  <si>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</si>
  <si>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</si>
  <si>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</si>
  <si>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</si>
  <si>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</si>
  <si>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</si>
  <si>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</si>
  <si>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</si>
  <si>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</si>
  <si>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</si>
  <si>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</si>
  <si>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</si>
  <si>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</si>
  <si>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</si>
  <si>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</si>
  <si>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</si>
  <si>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</si>
  <si>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</si>
  <si>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</si>
  <si>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</si>
  <si>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</si>
  <si>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</si>
  <si>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</si>
  <si>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</si>
  <si>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</si>
  <si>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</si>
  <si>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</si>
  <si>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</si>
  <si>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</si>
  <si>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</si>
  <si>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</si>
  <si>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</si>
  <si>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</si>
  <si>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</si>
  <si>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</si>
  <si>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</si>
  <si>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</si>
  <si>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</si>
  <si>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</si>
  <si>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</si>
  <si>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</si>
  <si>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</si>
  <si>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</si>
  <si>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</si>
  <si>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</si>
  <si>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</si>
  <si>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</si>
  <si>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</si>
  <si>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</si>
  <si>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</si>
  <si>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</si>
  <si>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</si>
  <si>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</si>
  <si>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</si>
  <si>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</si>
  <si>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</si>
  <si>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</si>
  <si>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</si>
  <si>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</si>
  <si>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</si>
  <si>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</si>
  <si>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</si>
  <si>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</si>
  <si>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</si>
  <si>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</si>
  <si>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</si>
  <si>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</si>
  <si>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</si>
  <si>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</si>
  <si>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</si>
  <si>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</si>
  <si>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</si>
  <si>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</si>
  <si>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</si>
  <si>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</si>
  <si>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</si>
  <si>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</si>
  <si>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</si>
  <si>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</si>
  <si>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</si>
  <si>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</si>
  <si>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</si>
  <si>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</si>
  <si>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</si>
  <si>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</si>
  <si>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</si>
  <si>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</si>
  <si>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</si>
  <si>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</si>
  <si>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</si>
  <si>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</si>
  <si>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</si>
  <si>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</si>
  <si>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</si>
  <si>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</si>
  <si>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</si>
  <si>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</si>
  <si>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</si>
  <si>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</si>
  <si>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</si>
  <si>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</si>
  <si>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</si>
  <si>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</si>
  <si>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</si>
  <si>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</si>
  <si>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</si>
  <si>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</si>
  <si>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</si>
  <si>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</si>
  <si>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</si>
  <si>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</si>
  <si>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</si>
  <si>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</si>
  <si>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</si>
  <si>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</si>
  <si>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</si>
  <si>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</si>
  <si>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</si>
  <si>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</si>
  <si>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</si>
  <si>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</si>
  <si>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</si>
  <si>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</si>
  <si>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</si>
  <si>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</si>
  <si>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</si>
  <si>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</si>
  <si>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</si>
  <si>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</si>
  <si>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</si>
  <si>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</si>
  <si>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</si>
  <si>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</si>
  <si>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</si>
  <si>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</si>
  <si>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</si>
  <si>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</si>
  <si>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</si>
  <si>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</si>
  <si>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</si>
  <si>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</si>
  <si>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</si>
  <si>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</si>
  <si>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</si>
  <si>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</si>
  <si>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</si>
  <si>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</si>
  <si>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</si>
  <si>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</si>
  <si>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</si>
  <si>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</si>
  <si>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</si>
  <si>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</si>
  <si>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</si>
  <si>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</si>
  <si>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</si>
  <si>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</si>
  <si>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</si>
  <si>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</si>
  <si>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</si>
  <si>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</si>
  <si>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</si>
  <si>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</si>
  <si>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</si>
  <si>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</si>
  <si>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</si>
  <si>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</si>
  <si>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</si>
  <si>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</si>
  <si>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</si>
  <si>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</si>
  <si>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</si>
  <si>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</si>
  <si>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</si>
  <si>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</si>
  <si>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</si>
  <si>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</si>
  <si>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</si>
  <si>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</si>
  <si>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</si>
  <si>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</si>
  <si>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</si>
  <si>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</si>
  <si>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</si>
  <si>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</si>
  <si>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</si>
  <si>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</si>
  <si>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</si>
  <si>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</si>
  <si>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</si>
  <si>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</si>
  <si>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</si>
  <si>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</si>
  <si>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</si>
  <si>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</si>
  <si>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</si>
  <si>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</si>
  <si>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</si>
  <si>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</si>
  <si>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</si>
  <si>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</si>
  <si>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</si>
  <si>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</si>
  <si>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</si>
  <si>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</si>
  <si>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</si>
  <si>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</si>
  <si>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</si>
  <si>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</si>
  <si>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</si>
  <si>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</si>
  <si>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</si>
  <si>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</si>
  <si>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</si>
  <si>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</si>
  <si>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</si>
  <si>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</si>
  <si>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</si>
  <si>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</si>
  <si>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</si>
  <si>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</si>
  <si>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</si>
  <si>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</si>
  <si>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</si>
  <si>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</si>
  <si>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</si>
  <si>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</si>
  <si>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</si>
  <si>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</si>
  <si>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</si>
  <si>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</si>
  <si>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</si>
  <si>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</si>
  <si>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</si>
  <si>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</si>
  <si>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</si>
  <si>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</si>
  <si>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</si>
  <si>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</si>
  <si>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</si>
  <si>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</si>
  <si>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</si>
  <si>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</si>
  <si>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</si>
  <si>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</si>
  <si>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</si>
  <si>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</si>
  <si>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</si>
  <si>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</si>
  <si>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</si>
  <si>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</si>
  <si>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</si>
  <si>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</si>
  <si>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</si>
  <si>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</si>
  <si>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</si>
  <si>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</si>
  <si>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</si>
  <si>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</si>
  <si>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</si>
  <si>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</si>
  <si>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</si>
  <si>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</si>
  <si>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</si>
  <si>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</si>
  <si>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</si>
  <si>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</si>
  <si>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</si>
  <si>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</si>
  <si>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</si>
  <si>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</si>
  <si>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</si>
  <si>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</si>
  <si>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</si>
  <si>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</si>
  <si>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</si>
  <si>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</si>
  <si>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</si>
  <si>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</si>
  <si>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</si>
  <si>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</si>
  <si>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</si>
  <si>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</si>
  <si>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</si>
  <si>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</si>
  <si>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</si>
  <si>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</si>
  <si>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</si>
  <si>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</si>
  <si>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</si>
  <si>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</si>
  <si>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</si>
  <si>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</si>
  <si>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</si>
  <si>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</si>
  <si>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</si>
  <si>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</si>
  <si>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</si>
  <si>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</si>
  <si>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</si>
  <si>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</si>
  <si>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</si>
  <si>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</si>
  <si>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</si>
  <si>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</si>
  <si>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</si>
  <si>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</si>
  <si>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</si>
  <si>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</si>
  <si>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</si>
  <si>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</si>
  <si>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</si>
  <si>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</si>
  <si>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</si>
  <si>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</si>
  <si>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</si>
  <si>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</si>
  <si>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</si>
  <si>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</si>
  <si>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</si>
  <si>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</si>
  <si>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</si>
  <si>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</si>
  <si>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</si>
  <si>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</si>
  <si>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</si>
  <si>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</si>
  <si>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</si>
  <si>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</si>
  <si>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</si>
  <si>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</si>
  <si>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</si>
  <si>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</si>
  <si>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</si>
  <si>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</si>
  <si>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</si>
  <si>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</si>
  <si>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</si>
  <si>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</si>
  <si>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</si>
  <si>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</si>
  <si>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</si>
  <si>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</si>
  <si>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</si>
  <si>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</si>
  <si>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</si>
  <si>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</si>
  <si>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</si>
  <si>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</si>
  <si>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</si>
  <si>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</si>
  <si>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</si>
  <si>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</si>
  <si>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</si>
  <si>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</si>
  <si>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</si>
  <si>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</si>
  <si>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</si>
  <si>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</si>
  <si>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</si>
  <si>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</si>
  <si>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</si>
  <si>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</si>
  <si>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</si>
  <si>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</si>
  <si>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</si>
  <si>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</si>
  <si>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</si>
  <si>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</si>
  <si>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</si>
  <si>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</si>
  <si>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</si>
  <si>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</si>
  <si>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</si>
  <si>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</si>
  <si>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</si>
  <si>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</si>
  <si>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</si>
  <si>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</si>
  <si>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</si>
  <si>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</si>
  <si>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</si>
  <si>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</si>
  <si>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</si>
  <si>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</si>
  <si>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</si>
  <si>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</si>
  <si>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</si>
  <si>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</si>
  <si>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</si>
  <si>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</si>
  <si>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</si>
  <si>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</si>
  <si>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</si>
  <si>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</si>
  <si>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</si>
  <si>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</si>
  <si>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</si>
  <si>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</si>
  <si>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</si>
  <si>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</si>
  <si>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</si>
  <si>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</si>
  <si>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</si>
  <si>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</si>
  <si>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</si>
  <si>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</si>
  <si>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</si>
  <si>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</si>
  <si>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</si>
  <si>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</si>
  <si>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</si>
  <si>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</si>
  <si>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</si>
  <si>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</si>
  <si>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</si>
  <si>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</si>
  <si>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</si>
  <si>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</si>
  <si>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</si>
  <si>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</si>
  <si>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</si>
  <si>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</si>
  <si>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</si>
  <si>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</si>
  <si>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</si>
  <si>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</si>
  <si>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</si>
  <si>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</si>
  <si>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</si>
  <si>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</si>
  <si>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</si>
  <si>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</si>
  <si>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</si>
  <si>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</si>
  <si>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</si>
  <si>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</si>
  <si>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</si>
  <si>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</si>
  <si>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</si>
  <si>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</si>
  <si>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</si>
  <si>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</si>
  <si>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</si>
  <si>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</si>
  <si>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</si>
  <si>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</si>
  <si>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</si>
  <si>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</si>
  <si>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</si>
  <si>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</si>
  <si>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</si>
  <si>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</si>
  <si>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</si>
  <si>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</si>
  <si>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</si>
  <si>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</si>
  <si>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</si>
  <si>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</si>
  <si>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</si>
  <si>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</si>
  <si>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</si>
  <si>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</si>
  <si>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</si>
  <si>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</si>
  <si>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</si>
  <si>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</si>
  <si>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</si>
  <si>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</si>
  <si>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</si>
  <si>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</si>
  <si>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</si>
  <si>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</si>
  <si>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</si>
  <si>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</si>
  <si>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</si>
  <si>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</si>
  <si>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</si>
  <si>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</si>
  <si>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</si>
  <si>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</si>
  <si>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</si>
  <si>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</si>
  <si>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</si>
  <si>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</si>
  <si>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</si>
  <si>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</si>
  <si>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</si>
  <si>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</si>
  <si>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</si>
  <si>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</si>
  <si>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</si>
  <si>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</si>
  <si>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</si>
  <si>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</si>
  <si>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</si>
  <si>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</si>
  <si>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</si>
  <si>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</si>
  <si>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</si>
  <si>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</si>
  <si>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</si>
  <si>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</si>
  <si>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</si>
  <si>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</si>
  <si>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</si>
  <si>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</si>
  <si>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</si>
  <si>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</si>
  <si>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</si>
  <si>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</si>
  <si>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</si>
  <si>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</si>
  <si>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</si>
  <si>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</si>
  <si>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</si>
  <si>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</si>
  <si>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</si>
  <si>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</si>
  <si>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</si>
  <si>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</si>
  <si>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</si>
  <si>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</si>
  <si>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</si>
  <si>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</si>
  <si>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</si>
  <si>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</si>
  <si>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</si>
  <si>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</si>
  <si>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</si>
  <si>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</si>
  <si>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</si>
  <si>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</si>
  <si>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</si>
  <si>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</si>
  <si>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</si>
  <si>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</si>
  <si>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</si>
  <si>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</si>
  <si>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</si>
  <si>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</si>
  <si>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</si>
  <si>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</si>
  <si>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</si>
  <si>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</si>
  <si>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</si>
  <si>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</si>
  <si>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</si>
  <si>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</si>
  <si>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</si>
  <si>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</si>
  <si>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</si>
  <si>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</si>
  <si>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</si>
  <si>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</si>
  <si>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</si>
  <si>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</si>
  <si>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</si>
  <si>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</si>
  <si>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</si>
  <si>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</si>
  <si>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</si>
  <si>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</si>
  <si>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</si>
  <si>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</si>
  <si>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</si>
  <si>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</si>
  <si>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</si>
  <si>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</si>
  <si>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</si>
  <si>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</si>
  <si>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</si>
  <si>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</si>
  <si>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</si>
  <si>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</si>
  <si>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</si>
  <si>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</si>
  <si>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</si>
  <si>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</si>
  <si>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</si>
  <si>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</si>
  <si>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</si>
  <si>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</si>
  <si>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</si>
  <si>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</si>
  <si>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</si>
  <si>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</si>
  <si>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</si>
  <si>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</si>
  <si>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</si>
  <si>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</si>
  <si>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</si>
  <si>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</si>
  <si>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</si>
  <si>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</si>
  <si>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</si>
  <si>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</si>
  <si>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</si>
  <si>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</si>
  <si>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</si>
  <si>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</si>
  <si>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</si>
  <si>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</si>
  <si>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</si>
  <si>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</si>
  <si>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</si>
  <si>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</si>
  <si>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</si>
  <si>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</si>
  <si>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</si>
  <si>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</si>
  <si>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</si>
  <si>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</si>
  <si>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</si>
  <si>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</si>
  <si>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</si>
  <si>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</si>
  <si>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</si>
  <si>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</si>
  <si>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</si>
  <si>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</si>
  <si>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</si>
  <si>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</si>
  <si>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</si>
  <si>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</si>
  <si>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</si>
  <si>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</si>
  <si>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</si>
  <si>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</si>
  <si>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</si>
  <si>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</si>
  <si>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</si>
  <si>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</si>
  <si>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</si>
  <si>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</si>
  <si>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</si>
  <si>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</si>
  <si>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</si>
  <si>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</si>
  <si>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</si>
  <si>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</si>
  <si>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</si>
  <si>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</si>
  <si>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</si>
  <si>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</si>
  <si>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</si>
  <si>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</si>
  <si>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</si>
  <si>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</si>
  <si>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</si>
  <si>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</si>
  <si>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</si>
  <si>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</si>
  <si>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</si>
  <si>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</si>
  <si>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</si>
  <si>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</si>
  <si>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</si>
  <si>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</si>
  <si>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</si>
  <si>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</si>
  <si>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</si>
  <si>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</si>
  <si>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</si>
  <si>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</si>
  <si>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</si>
  <si>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</si>
  <si>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</si>
  <si>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</si>
  <si>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</si>
  <si>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</si>
  <si>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</si>
  <si>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</si>
  <si>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</si>
  <si>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</si>
  <si>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</si>
  <si>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</si>
  <si>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</si>
  <si>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</si>
  <si>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</si>
  <si>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</si>
  <si>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</si>
  <si>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</si>
  <si>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</si>
  <si>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</si>
  <si>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</si>
  <si>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</si>
  <si>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</si>
  <si>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</si>
  <si>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</si>
  <si>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</si>
  <si>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</si>
  <si>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</si>
  <si>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</si>
  <si>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</si>
  <si>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</si>
  <si>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</si>
  <si>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</si>
  <si>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</si>
  <si>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</si>
  <si>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</si>
  <si>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</si>
  <si>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</si>
  <si>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</si>
  <si>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</si>
  <si>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</si>
  <si>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</si>
  <si>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</si>
  <si>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</si>
  <si>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</si>
  <si>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</si>
  <si>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</si>
  <si>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</si>
  <si>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</si>
  <si>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</si>
  <si>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</si>
  <si>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</si>
  <si>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</si>
  <si>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</si>
  <si>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</si>
  <si>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</si>
  <si>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</si>
  <si>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</si>
  <si>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</si>
  <si>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</si>
  <si>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</si>
  <si>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</si>
  <si>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</si>
  <si>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</si>
  <si>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</si>
  <si>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</si>
  <si>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</si>
  <si>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</si>
  <si>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</si>
  <si>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</si>
  <si>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</si>
  <si>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</si>
  <si>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</si>
  <si>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</si>
  <si>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</si>
  <si>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</si>
  <si>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</si>
  <si>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</si>
  <si>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</si>
  <si>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</si>
  <si>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</si>
  <si>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</si>
  <si>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</si>
  <si>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</si>
  <si>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</si>
  <si>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</si>
  <si>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</si>
  <si>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</si>
  <si>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</si>
  <si>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</si>
  <si>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</si>
  <si>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</si>
  <si>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</si>
  <si>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</si>
  <si>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</si>
  <si>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</si>
  <si>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</si>
  <si>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</si>
  <si>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</si>
  <si>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</si>
  <si>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</si>
  <si>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</si>
  <si>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</si>
  <si>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</si>
  <si>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</si>
  <si>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</si>
  <si>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</si>
  <si>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</si>
  <si>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</si>
  <si>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</si>
  <si>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</si>
  <si>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</si>
  <si>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</si>
  <si>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</si>
  <si>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</si>
  <si>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</si>
  <si>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</si>
  <si>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</si>
  <si>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</si>
  <si>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</si>
  <si>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</si>
  <si>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</si>
  <si>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</si>
  <si>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</si>
  <si>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</si>
  <si>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</si>
  <si>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</si>
  <si>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</si>
  <si>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</si>
  <si>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</si>
  <si>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</si>
  <si>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</si>
  <si>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</si>
  <si>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</si>
  <si>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</si>
  <si>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</si>
  <si>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</si>
  <si>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</si>
  <si>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</si>
  <si>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</si>
  <si>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</si>
  <si>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</si>
  <si>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</si>
  <si>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</si>
  <si>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</si>
  <si>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</si>
  <si>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</si>
  <si>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</si>
  <si>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</si>
  <si>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</si>
  <si>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</si>
  <si>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</si>
  <si>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</si>
  <si>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</si>
  <si>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</si>
  <si>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</si>
  <si>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</si>
  <si>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</si>
  <si>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</si>
  <si>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</si>
  <si>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</si>
  <si>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</si>
  <si>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</si>
  <si>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</si>
  <si>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</si>
  <si>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</si>
  <si>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</si>
  <si>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</si>
  <si>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</si>
  <si>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</si>
  <si>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</si>
  <si>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</si>
  <si>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</si>
  <si>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</si>
  <si>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</si>
  <si>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</si>
  <si>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</si>
  <si>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</si>
  <si>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</si>
  <si>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</si>
  <si>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</si>
  <si>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</si>
  <si>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</si>
  <si>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</si>
  <si>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</si>
  <si>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</si>
  <si>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</si>
  <si>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</si>
  <si>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</si>
  <si>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</si>
  <si>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</si>
  <si>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</si>
  <si>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</si>
  <si>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</si>
  <si>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</si>
  <si>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</si>
  <si>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</si>
  <si>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</si>
  <si>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</si>
  <si>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</si>
  <si>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</si>
  <si>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</si>
  <si>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</si>
  <si>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</si>
  <si>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</si>
  <si>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</si>
  <si>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</si>
  <si>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</si>
  <si>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</si>
  <si>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</si>
  <si>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</si>
  <si>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</si>
  <si>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</si>
  <si>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</si>
  <si>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</si>
  <si>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</si>
  <si>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</si>
  <si>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</si>
  <si>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</si>
  <si>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</si>
  <si>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</si>
  <si>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</si>
  <si>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</si>
  <si>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</si>
  <si>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</si>
  <si>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</si>
  <si>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</si>
  <si>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</si>
  <si>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</si>
  <si>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</si>
  <si>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</si>
  <si>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</si>
  <si>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</si>
  <si>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</si>
  <si>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</si>
  <si>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</si>
  <si>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</si>
  <si>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</si>
  <si>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</si>
  <si>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</si>
  <si>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</si>
  <si>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</si>
  <si>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</si>
  <si>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</si>
  <si>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</si>
  <si>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</si>
  <si>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</si>
  <si>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</si>
  <si>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</si>
  <si>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</si>
  <si>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</si>
  <si>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</si>
  <si>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</si>
  <si>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</si>
  <si>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</si>
  <si>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</si>
  <si>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</si>
  <si>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</si>
  <si>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</si>
  <si>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</si>
  <si>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</si>
  <si>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</si>
  <si>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</si>
  <si>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</si>
  <si>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</si>
  <si>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</si>
  <si>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</si>
  <si>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</si>
  <si>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</si>
  <si>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</si>
  <si>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</si>
  <si>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</si>
  <si>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</si>
  <si>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</si>
  <si>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</si>
  <si>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</si>
  <si>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</si>
  <si>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</si>
  <si>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</si>
  <si>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</si>
  <si>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</si>
  <si>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</si>
  <si>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</si>
  <si>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</si>
  <si>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</si>
  <si>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</si>
  <si>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</si>
  <si>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</si>
  <si>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</si>
  <si>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</si>
  <si>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</si>
  <si>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</si>
  <si>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</si>
  <si>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</si>
  <si>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</si>
  <si>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</si>
  <si>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</si>
  <si>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</si>
  <si>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</si>
  <si>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</si>
  <si>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</si>
  <si>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</si>
  <si>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</si>
  <si>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</si>
  <si>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</si>
  <si>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</si>
  <si>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</si>
  <si>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</si>
  <si>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</si>
  <si>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</si>
  <si>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</si>
  <si>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</si>
  <si>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</si>
  <si>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</si>
  <si>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</si>
  <si>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</si>
  <si>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</si>
  <si>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</si>
  <si>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</si>
  <si>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</si>
  <si>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</si>
  <si>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</si>
  <si>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</si>
  <si>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</si>
  <si>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</si>
  <si>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</si>
  <si>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</si>
  <si>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</si>
  <si>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</si>
  <si>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</si>
  <si>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</si>
  <si>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</si>
  <si>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</si>
  <si>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</si>
  <si>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</si>
  <si>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</si>
  <si>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</si>
  <si>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</si>
  <si>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</si>
  <si>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</si>
  <si>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</si>
  <si>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</si>
  <si>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</si>
  <si>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</si>
  <si>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</si>
  <si>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</si>
  <si>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</si>
  <si>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</si>
  <si>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</si>
  <si>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</si>
  <si>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</si>
  <si>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</si>
  <si>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</si>
  <si>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</si>
  <si>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</si>
  <si>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</si>
  <si>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</si>
  <si>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</si>
  <si>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</si>
  <si>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</si>
  <si>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</si>
  <si>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</si>
  <si>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</si>
  <si>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</si>
  <si>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</si>
  <si>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</si>
  <si>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</si>
  <si>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</si>
  <si>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</si>
  <si>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</si>
  <si>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</si>
  <si>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</si>
  <si>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</si>
  <si>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</si>
  <si>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</si>
  <si>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</si>
  <si>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</si>
  <si>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</si>
  <si>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</si>
  <si>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</si>
  <si>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</si>
  <si>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</si>
  <si>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</si>
  <si>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</si>
  <si>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</si>
  <si>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</si>
  <si>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</si>
  <si>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</si>
  <si>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</si>
  <si>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</si>
  <si>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</si>
  <si>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</si>
  <si>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</si>
  <si>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</si>
  <si>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</si>
  <si>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</si>
  <si>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</si>
  <si>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</si>
  <si>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</si>
  <si>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</si>
  <si>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</si>
  <si>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</si>
  <si>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</si>
  <si>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</si>
  <si>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</si>
  <si>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</si>
  <si>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</si>
  <si>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</si>
  <si>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</si>
  <si>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</si>
  <si>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</si>
  <si>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</si>
  <si>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</si>
  <si>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</si>
  <si>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</si>
  <si>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</si>
  <si>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</si>
  <si>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</si>
  <si>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</si>
  <si>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</si>
  <si>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</si>
  <si>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</si>
  <si>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</si>
  <si>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</si>
  <si>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</si>
  <si>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</si>
  <si>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</si>
  <si>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</si>
  <si>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</si>
  <si>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</si>
  <si>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</si>
  <si>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</si>
  <si>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</si>
  <si>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</si>
  <si>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</si>
  <si>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</si>
  <si>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</si>
  <si>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</si>
  <si>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</si>
  <si>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</si>
  <si>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</si>
  <si>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</si>
  <si>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</si>
  <si>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</si>
  <si>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</si>
  <si>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</si>
  <si>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</si>
  <si>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</si>
  <si>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</si>
  <si>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</si>
  <si>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</si>
  <si>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</si>
  <si>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</si>
  <si>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</si>
  <si>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</si>
  <si>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</si>
  <si>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</si>
  <si>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</si>
  <si>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</si>
  <si>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</si>
  <si>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</si>
  <si>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</si>
  <si>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</si>
  <si>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</si>
  <si>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</si>
  <si>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</si>
  <si>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</si>
  <si>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</si>
  <si>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</si>
  <si>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</si>
  <si>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</si>
  <si>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</si>
  <si>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</si>
  <si>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</si>
  <si>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</si>
  <si>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</si>
  <si>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</si>
  <si>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</si>
  <si>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</si>
  <si>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</si>
  <si>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</si>
  <si>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</si>
  <si>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</si>
  <si>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</si>
  <si>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</si>
  <si>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</si>
  <si>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</si>
  <si>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</si>
  <si>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</si>
  <si>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</si>
  <si>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</si>
  <si>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</si>
  <si>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</si>
  <si>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</si>
  <si>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</si>
  <si>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</si>
  <si>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</si>
  <si>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</si>
  <si>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</si>
  <si>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</si>
  <si>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</si>
  <si>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</si>
  <si>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</si>
  <si>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</si>
  <si>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</si>
  <si>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</si>
  <si>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</si>
  <si>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</si>
  <si>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</si>
  <si>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</si>
  <si>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</si>
  <si>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</si>
  <si>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</si>
  <si>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</si>
  <si>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</si>
  <si>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</si>
  <si>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</si>
  <si>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</si>
  <si>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</si>
  <si>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</si>
  <si>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</si>
  <si>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</si>
  <si>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</si>
  <si>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</si>
  <si>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</si>
  <si>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</si>
  <si>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</si>
  <si>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</si>
  <si>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</si>
  <si>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</si>
  <si>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</si>
  <si>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</si>
  <si>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</si>
  <si>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</si>
  <si>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</si>
  <si>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</si>
  <si>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</si>
  <si>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</si>
  <si>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</si>
  <si>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</si>
  <si>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</si>
  <si>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</si>
  <si>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</si>
  <si>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</si>
  <si>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</si>
  <si>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</si>
  <si>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</si>
  <si>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</si>
  <si>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</si>
  <si>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</si>
  <si>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</si>
  <si>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</si>
  <si>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</si>
  <si>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</si>
  <si>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</si>
  <si>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</si>
  <si>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</si>
  <si>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</si>
  <si>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</si>
  <si>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</si>
  <si>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</si>
  <si>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</si>
  <si>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</si>
  <si>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</si>
  <si>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</si>
  <si>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</si>
  <si>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</si>
  <si>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</si>
  <si>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</si>
  <si>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</si>
  <si>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</si>
  <si>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</si>
  <si>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</si>
  <si>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</si>
  <si>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</si>
  <si>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</si>
  <si>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</si>
  <si>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</si>
  <si>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</si>
  <si>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</si>
  <si>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</si>
  <si>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</si>
  <si>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</si>
  <si>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</si>
  <si>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</si>
  <si>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</si>
  <si>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</si>
  <si>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</si>
  <si>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</si>
  <si>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</si>
  <si>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</si>
  <si>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</si>
  <si>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</si>
  <si>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</si>
  <si>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</si>
  <si>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</si>
  <si>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</si>
  <si>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</si>
  <si>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</si>
  <si>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</si>
  <si>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</si>
  <si>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</si>
  <si>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</si>
  <si>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</si>
  <si>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</si>
  <si>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</si>
  <si>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</si>
  <si>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</si>
  <si>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</si>
  <si>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</si>
  <si>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</si>
  <si>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</si>
  <si>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</si>
  <si>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</si>
  <si>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</si>
  <si>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</si>
  <si>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</si>
  <si>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</si>
  <si>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</si>
  <si>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</si>
  <si>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</si>
  <si>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</si>
  <si>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</si>
  <si>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</si>
  <si>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</si>
  <si>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</si>
  <si>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</si>
  <si>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</si>
  <si>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</si>
  <si>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</si>
  <si>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</si>
  <si>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</si>
  <si>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</si>
  <si>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</si>
  <si>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</si>
  <si>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</si>
  <si>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</si>
  <si>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</si>
  <si>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</si>
  <si>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</si>
  <si>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</si>
  <si>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</si>
  <si>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</si>
  <si>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</si>
  <si>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</si>
  <si>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</si>
  <si>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</si>
  <si>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</si>
  <si>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</si>
  <si>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</si>
  <si>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</si>
  <si>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</si>
  <si>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</si>
  <si>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</si>
  <si>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</si>
  <si>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</si>
  <si>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</si>
  <si>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</si>
  <si>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</si>
  <si>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</si>
  <si>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</si>
  <si>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</si>
  <si>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</si>
  <si>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</si>
  <si>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</si>
  <si>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</si>
  <si>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</si>
  <si>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</si>
  <si>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</si>
  <si>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</si>
  <si>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</si>
  <si>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</si>
  <si>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</si>
  <si>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</si>
  <si>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</si>
  <si>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</si>
  <si>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</si>
  <si>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</si>
  <si>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</si>
  <si>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</si>
  <si>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</si>
  <si>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</si>
  <si>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</si>
  <si>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</si>
  <si>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</si>
  <si>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</si>
  <si>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</si>
  <si>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</si>
  <si>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</si>
  <si>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</si>
  <si>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</si>
  <si>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</si>
  <si>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</si>
  <si>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</si>
  <si>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</si>
  <si>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</si>
  <si>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</si>
  <si>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</si>
  <si>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</si>
  <si>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</si>
  <si>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</si>
  <si>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</si>
  <si>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</si>
  <si>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</si>
  <si>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</si>
  <si>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</si>
  <si>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</si>
  <si>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</si>
  <si>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</si>
  <si>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</si>
  <si>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</si>
  <si>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</si>
  <si>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</si>
  <si>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</si>
  <si>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</si>
  <si>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</si>
  <si>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</si>
  <si>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</si>
  <si>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</si>
  <si>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</si>
  <si>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</si>
  <si>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</si>
  <si>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</si>
  <si>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</si>
  <si>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</si>
  <si>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</si>
  <si>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</si>
  <si>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</si>
  <si>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</si>
  <si>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</si>
  <si>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</si>
  <si>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</si>
  <si>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</si>
  <si>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</si>
  <si>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</si>
  <si>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</si>
  <si>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</si>
  <si>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</si>
  <si>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</si>
  <si>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</si>
  <si>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</si>
  <si>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</si>
  <si>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</si>
  <si>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</si>
  <si>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</si>
  <si>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</si>
  <si>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</si>
  <si>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</si>
  <si>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</si>
  <si>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</si>
  <si>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</si>
  <si>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</si>
  <si>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</si>
  <si>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</si>
  <si>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</si>
  <si>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</si>
  <si>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</si>
  <si>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</si>
  <si>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</si>
  <si>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</si>
  <si>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</si>
  <si>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</si>
  <si>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</si>
  <si>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</si>
  <si>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</si>
  <si>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</si>
  <si>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</si>
  <si>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</si>
  <si>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</si>
  <si>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</si>
  <si>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</si>
  <si>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</si>
  <si>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</si>
  <si>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</si>
  <si>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</si>
  <si>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</si>
  <si>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</si>
  <si>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</si>
  <si>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</si>
  <si>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</si>
  <si>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</si>
  <si>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</si>
  <si>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</si>
  <si>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</si>
  <si>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</si>
  <si>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</si>
  <si>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</si>
  <si>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</si>
  <si>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</si>
  <si>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</si>
  <si>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</si>
  <si>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</si>
  <si>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</si>
  <si>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</si>
  <si>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</si>
  <si>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</si>
  <si>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</si>
  <si>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</si>
  <si>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</si>
  <si>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</si>
  <si>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</si>
  <si>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</si>
  <si>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</si>
  <si>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</si>
  <si>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</si>
  <si>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</si>
  <si>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</si>
  <si>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</si>
  <si>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</si>
  <si>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</si>
  <si>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</si>
  <si>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</si>
  <si>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</si>
  <si>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</si>
  <si>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</si>
  <si>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</si>
  <si>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</si>
  <si>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</si>
  <si>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</si>
  <si>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</si>
  <si>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</si>
  <si>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</si>
  <si>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</si>
  <si>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</si>
  <si>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</si>
  <si>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</si>
  <si>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</si>
  <si>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</si>
  <si>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</si>
  <si>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</si>
  <si>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</si>
  <si>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</si>
  <si>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</si>
  <si>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</si>
  <si>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</si>
  <si>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</si>
  <si>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</si>
  <si>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</si>
  <si>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</si>
  <si>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</si>
  <si>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</si>
  <si>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</si>
  <si>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</si>
  <si>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</si>
  <si>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</si>
  <si>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</si>
  <si>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</si>
  <si>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</si>
  <si>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</si>
  <si>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</si>
  <si>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</si>
  <si>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</si>
  <si>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</si>
  <si>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</si>
  <si>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</si>
  <si>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</si>
  <si>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</si>
  <si>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</si>
  <si>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</si>
  <si>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</si>
  <si>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</si>
  <si>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</si>
  <si>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</si>
  <si>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</si>
  <si>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</si>
  <si>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</si>
  <si>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</si>
  <si>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</si>
  <si>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</si>
  <si>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</si>
  <si>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</si>
  <si>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</si>
  <si>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</si>
  <si>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</si>
  <si>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</si>
  <si>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</si>
  <si>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</si>
  <si>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</si>
  <si>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</si>
  <si>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</si>
  <si>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</si>
  <si>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</si>
  <si>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</si>
  <si>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</si>
  <si>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</si>
  <si>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</si>
  <si>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</si>
  <si>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</si>
  <si>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</si>
  <si>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</si>
  <si>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</si>
  <si>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</si>
  <si>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</si>
  <si>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</si>
  <si>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</si>
  <si>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</si>
  <si>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</si>
  <si>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</si>
  <si>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</si>
  <si>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</si>
  <si>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</si>
  <si>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</si>
  <si>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</si>
  <si>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</si>
  <si>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</si>
  <si>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</si>
  <si>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</si>
  <si>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</si>
  <si>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</si>
  <si>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</si>
  <si>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</si>
  <si>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</si>
  <si>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</si>
  <si>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</si>
  <si>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</si>
  <si>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</si>
  <si>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</si>
  <si>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</si>
  <si>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</si>
  <si>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</si>
  <si>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</si>
  <si>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</si>
  <si>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</si>
  <si>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</si>
  <si>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</si>
  <si>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</si>
  <si>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</si>
  <si>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</si>
  <si>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</si>
  <si>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</si>
  <si>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</si>
  <si>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</si>
  <si>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</si>
  <si>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</si>
  <si>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</si>
  <si>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</si>
  <si>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</si>
  <si>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</si>
  <si>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</si>
  <si>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</si>
  <si>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</si>
  <si>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</si>
  <si>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</si>
  <si>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</si>
  <si>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</si>
  <si>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</si>
  <si>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</si>
  <si>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</si>
  <si>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</si>
  <si>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</si>
  <si>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</si>
  <si>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</si>
  <si>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</si>
  <si>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</si>
  <si>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</si>
  <si>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</si>
  <si>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</si>
  <si>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</si>
  <si>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</si>
  <si>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</si>
  <si>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</si>
  <si>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</si>
  <si>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</si>
  <si>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</si>
  <si>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</si>
  <si>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</si>
  <si>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</si>
  <si>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</si>
  <si>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</si>
  <si>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</si>
  <si>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</si>
  <si>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</si>
  <si>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</si>
  <si>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</si>
  <si>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</si>
  <si>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</si>
  <si>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</si>
  <si>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</si>
  <si>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</si>
  <si>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</si>
  <si>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</si>
  <si>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</si>
  <si>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</si>
  <si>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</si>
  <si>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</si>
  <si>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</si>
  <si>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</si>
  <si>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</si>
  <si>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</si>
  <si>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</si>
  <si>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</si>
  <si>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</si>
  <si>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</si>
  <si>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</si>
  <si>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</si>
  <si>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</si>
  <si>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</si>
  <si>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</si>
  <si>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</si>
  <si>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</si>
  <si>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</si>
  <si>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</si>
  <si>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</si>
  <si>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</si>
  <si>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</si>
  <si>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</si>
  <si>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</si>
  <si>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</si>
  <si>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</si>
  <si>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</si>
  <si>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</si>
  <si>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</si>
  <si>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</si>
  <si>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</si>
  <si>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</si>
  <si>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</si>
  <si>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</si>
  <si>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</si>
  <si>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</si>
  <si>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</si>
  <si>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</si>
  <si>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</si>
  <si>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</si>
  <si>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</si>
  <si>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</si>
  <si>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</si>
  <si>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</si>
  <si>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</si>
  <si>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</si>
  <si>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</si>
  <si>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</si>
  <si>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</si>
  <si>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</si>
  <si>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</si>
  <si>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</si>
  <si>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</si>
  <si>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</si>
  <si>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</si>
  <si>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</si>
  <si>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</si>
  <si>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</si>
  <si>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</si>
  <si>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</si>
  <si>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</si>
  <si>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</si>
  <si>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</si>
  <si>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</si>
  <si>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</si>
  <si>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</si>
  <si>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</si>
  <si>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</si>
  <si>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</si>
  <si>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</si>
  <si>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</si>
  <si>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</si>
  <si>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</si>
  <si>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</si>
  <si>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</si>
  <si>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</si>
  <si>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</si>
  <si>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</si>
  <si>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</si>
  <si>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</si>
  <si>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</si>
  <si>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</si>
  <si>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</si>
  <si>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</si>
  <si>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</si>
  <si>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</si>
  <si>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</si>
  <si>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</si>
  <si>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</si>
  <si>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</si>
  <si>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</si>
  <si>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</si>
  <si>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</si>
  <si>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</si>
  <si>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</si>
  <si>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</si>
  <si>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</si>
  <si>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</si>
  <si>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</si>
  <si>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</si>
  <si>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</si>
  <si>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</si>
  <si>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</si>
  <si>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</si>
  <si>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</si>
  <si>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</si>
  <si>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</si>
  <si>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</si>
  <si>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</si>
  <si>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</si>
  <si>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</si>
  <si>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</si>
  <si>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</si>
  <si>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</si>
  <si>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</si>
  <si>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</si>
  <si>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</si>
  <si>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</si>
  <si>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</si>
  <si>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</si>
  <si>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</si>
  <si>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</si>
  <si>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</si>
  <si>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</si>
  <si>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</si>
  <si>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</si>
  <si>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</si>
  <si>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</si>
  <si>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</si>
  <si>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</si>
  <si>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</si>
  <si>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</si>
  <si>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</si>
  <si>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</si>
  <si>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</si>
  <si>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</si>
  <si>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</si>
  <si>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</si>
  <si>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</si>
  <si>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</si>
  <si>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</si>
  <si>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</si>
  <si>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</si>
  <si>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</si>
  <si>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</si>
  <si>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</si>
  <si>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</si>
  <si>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</si>
  <si>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</si>
  <si>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</si>
  <si>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</si>
  <si>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</si>
  <si>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</si>
  <si>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</si>
  <si>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</si>
  <si>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</si>
  <si>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</si>
  <si>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</si>
  <si>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</si>
  <si>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</si>
  <si>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</si>
  <si>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</si>
  <si>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</si>
  <si>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</si>
  <si>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</si>
  <si>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</si>
  <si>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</si>
  <si>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</si>
  <si>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</si>
  <si>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</si>
  <si>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</si>
  <si>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</si>
  <si>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</si>
  <si>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</si>
  <si>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</si>
  <si>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</si>
  <si>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</si>
  <si>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</si>
  <si>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</si>
  <si>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</si>
  <si>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</si>
  <si>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</si>
  <si>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</si>
  <si>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</si>
  <si>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</si>
  <si>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</si>
  <si>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</si>
  <si>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</si>
  <si>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</si>
  <si>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</si>
  <si>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</si>
  <si>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</si>
  <si>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</si>
  <si>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</si>
  <si>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</si>
  <si>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</si>
  <si>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</si>
  <si>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</si>
  <si>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</si>
  <si>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</si>
  <si>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</si>
  <si>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</si>
  <si>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</si>
  <si>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</si>
  <si>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</si>
  <si>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</si>
  <si>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</si>
  <si>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</si>
  <si>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</si>
  <si>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</si>
  <si>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</si>
  <si>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</si>
  <si>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</si>
  <si>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</si>
  <si>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</si>
  <si>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</si>
  <si>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</si>
  <si>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</si>
  <si>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</si>
  <si>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</si>
  <si>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</si>
  <si>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</si>
  <si>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</si>
  <si>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</si>
  <si>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</si>
  <si>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</si>
  <si>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</si>
  <si>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</si>
  <si>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</si>
  <si>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</si>
  <si>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</si>
  <si>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</si>
  <si>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</si>
  <si>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</si>
  <si>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</si>
  <si>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</si>
  <si>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</si>
  <si>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</si>
  <si>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</si>
  <si>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</si>
  <si>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</si>
  <si>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</si>
  <si>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</si>
  <si>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</si>
  <si>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</si>
  <si>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</si>
  <si>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</si>
  <si>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</si>
  <si>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</si>
  <si>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</si>
  <si>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</si>
  <si>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</si>
  <si>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</si>
  <si>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</si>
  <si>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</si>
  <si>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</si>
  <si>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</si>
  <si>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</si>
  <si>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</si>
  <si>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</si>
  <si>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</si>
  <si>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</si>
  <si>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</si>
  <si>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</si>
  <si>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</si>
  <si>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</si>
  <si>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</si>
  <si>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</si>
  <si>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</si>
  <si>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</si>
  <si>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</si>
  <si>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</si>
  <si>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</si>
  <si>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</si>
  <si>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</si>
  <si>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</si>
  <si>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</si>
  <si>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</si>
  <si>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</si>
  <si>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</si>
  <si>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</si>
  <si>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</si>
  <si>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</si>
  <si>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</si>
  <si>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</si>
  <si>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</si>
  <si>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</si>
  <si>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</si>
  <si>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</si>
  <si>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</si>
  <si>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</si>
  <si>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</si>
  <si>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</si>
  <si>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</si>
  <si>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</si>
  <si>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</si>
  <si>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</si>
  <si>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</si>
  <si>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</si>
  <si>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</si>
  <si>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</si>
  <si>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</si>
  <si>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</si>
  <si>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</si>
  <si>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</si>
  <si>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</si>
  <si>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</si>
  <si>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</si>
  <si>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</si>
  <si>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</si>
  <si>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</si>
  <si>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</si>
  <si>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</si>
  <si>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</si>
  <si>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</si>
  <si>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</si>
  <si>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</si>
  <si>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</si>
  <si>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</si>
  <si>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</si>
  <si>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</si>
  <si>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</si>
  <si>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</si>
  <si>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</si>
  <si>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</si>
  <si>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</si>
  <si>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</si>
  <si>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</si>
  <si>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</si>
  <si>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</si>
  <si>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</si>
  <si>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</si>
  <si>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</si>
  <si>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</si>
  <si>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</si>
  <si>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</si>
  <si>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</si>
  <si>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</si>
  <si>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</si>
  <si>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</si>
  <si>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</si>
  <si>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</si>
  <si>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</si>
  <si>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</si>
  <si>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</si>
  <si>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</si>
  <si>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</si>
  <si>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</si>
  <si>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</si>
  <si>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</si>
  <si>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</si>
  <si>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</si>
  <si>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</si>
  <si>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</si>
  <si>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</si>
  <si>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</si>
  <si>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</si>
  <si>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</si>
  <si>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</si>
  <si>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</si>
  <si>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</si>
  <si>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</si>
  <si>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</si>
  <si>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</si>
  <si>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</si>
  <si>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</si>
  <si>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</si>
  <si>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</si>
  <si>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</si>
  <si>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</si>
  <si>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</si>
  <si>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</si>
  <si>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</si>
  <si>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</si>
  <si>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</si>
  <si>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</si>
  <si>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</si>
  <si>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</si>
  <si>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</si>
  <si>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</si>
  <si>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</si>
  <si>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</si>
  <si>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</si>
  <si>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</si>
  <si>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</si>
  <si>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</si>
  <si>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</si>
  <si>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</si>
  <si>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</si>
  <si>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</si>
  <si>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</si>
  <si>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</si>
  <si>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</si>
  <si>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</si>
  <si>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</si>
  <si>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</si>
  <si>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</si>
  <si>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</si>
  <si>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</si>
  <si>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</si>
  <si>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</si>
  <si>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</si>
  <si>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</si>
  <si>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</si>
  <si>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</si>
  <si>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</si>
  <si>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</si>
  <si>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</si>
  <si>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</si>
  <si>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</si>
  <si>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</si>
  <si>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</si>
  <si>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</si>
  <si>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</si>
  <si>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</si>
  <si>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</si>
  <si>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</si>
  <si>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</si>
  <si>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</si>
  <si>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</si>
  <si>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</si>
  <si>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</si>
  <si>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</si>
  <si>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</si>
  <si>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</si>
  <si>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</si>
  <si>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</si>
  <si>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</si>
  <si>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</si>
  <si>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</si>
  <si>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</si>
  <si>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</si>
  <si>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</si>
  <si>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</si>
  <si>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</si>
  <si>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</si>
  <si>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</si>
  <si>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</si>
  <si>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</si>
  <si>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</si>
  <si>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</si>
  <si>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</si>
  <si>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</si>
  <si>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</si>
  <si>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</si>
  <si>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</si>
  <si>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</si>
  <si>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</si>
  <si>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</si>
  <si>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</si>
  <si>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</si>
  <si>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</si>
  <si>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</si>
  <si>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</si>
  <si>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</si>
  <si>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</si>
  <si>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</si>
  <si>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</si>
  <si>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</si>
  <si>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</si>
  <si>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</si>
  <si>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</si>
  <si>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</si>
  <si>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</si>
  <si>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</si>
  <si>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</si>
  <si>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</si>
  <si>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</si>
  <si>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</si>
  <si>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</si>
  <si>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</si>
  <si>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</si>
  <si>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</si>
  <si>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</si>
  <si>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</si>
  <si>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</si>
  <si>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</si>
  <si>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</si>
  <si>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</si>
  <si>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</si>
  <si>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</si>
  <si>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</si>
  <si>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</si>
  <si>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</si>
  <si>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</si>
  <si>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</si>
  <si>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</si>
  <si>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</si>
  <si>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</si>
  <si>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</si>
  <si>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</si>
  <si>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</si>
  <si>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</si>
  <si>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</si>
  <si>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</si>
  <si>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</si>
  <si>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</si>
  <si>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</si>
  <si>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</si>
  <si>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</si>
  <si>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</si>
  <si>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</si>
  <si>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</si>
  <si>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</si>
  <si>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</si>
  <si>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</si>
  <si>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</si>
  <si>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</si>
  <si>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</si>
  <si>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</si>
  <si>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</si>
  <si>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</si>
  <si>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</si>
  <si>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</si>
  <si>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</si>
  <si>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</si>
  <si>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</si>
  <si>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</si>
  <si>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</si>
  <si>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</si>
  <si>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</si>
  <si>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</si>
  <si>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</si>
  <si>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</si>
  <si>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</si>
  <si>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</si>
  <si>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</si>
  <si>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</si>
  <si>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</si>
  <si>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</si>
  <si>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</si>
  <si>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</si>
  <si>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</si>
  <si>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</si>
  <si>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</si>
  <si>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</si>
  <si>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</si>
  <si>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</si>
  <si>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</si>
  <si>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</si>
  <si>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</si>
  <si>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</si>
  <si>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</si>
  <si>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</si>
  <si>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</si>
  <si>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</si>
  <si>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</si>
  <si>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</si>
  <si>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</si>
  <si>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</si>
  <si>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</si>
  <si>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</si>
  <si>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</si>
  <si>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</si>
  <si>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</si>
  <si>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</si>
  <si>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</si>
  <si>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</si>
  <si>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</si>
  <si>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</si>
  <si>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</si>
  <si>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</si>
  <si>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</si>
  <si>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</si>
  <si>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</si>
  <si>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</si>
  <si>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</si>
  <si>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</si>
  <si>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</si>
  <si>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</si>
  <si>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</si>
  <si>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</si>
  <si>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</si>
  <si>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</si>
  <si>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</si>
  <si>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</si>
  <si>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</si>
  <si>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</si>
  <si>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</si>
  <si>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</si>
  <si>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</si>
  <si>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</si>
  <si>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</si>
  <si>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</si>
  <si>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</si>
  <si>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</si>
  <si>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</si>
  <si>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</si>
  <si>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</si>
  <si>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</si>
  <si>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</si>
  <si>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</si>
  <si>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</si>
  <si>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</si>
  <si>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</si>
  <si>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</si>
  <si>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</si>
  <si>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</si>
  <si>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</si>
  <si>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</si>
  <si>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</si>
  <si>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</si>
  <si>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</si>
  <si>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</si>
  <si>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</si>
  <si>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</si>
  <si>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</si>
  <si>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</si>
  <si>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</si>
  <si>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</si>
  <si>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</si>
  <si>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</si>
  <si>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</si>
  <si>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</si>
  <si>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</si>
  <si>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</si>
  <si>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</si>
  <si>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</si>
  <si>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</si>
  <si>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</si>
  <si>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</si>
  <si>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</si>
  <si>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</si>
  <si>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</si>
  <si>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</si>
  <si>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</si>
  <si>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</si>
  <si>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</si>
  <si>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</si>
  <si>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</si>
  <si>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</si>
  <si>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</si>
  <si>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</si>
  <si>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</si>
  <si>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</si>
  <si>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</si>
  <si>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</si>
  <si>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</si>
  <si>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</si>
  <si>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</si>
  <si>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</si>
  <si>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</si>
  <si>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</si>
  <si>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</si>
  <si>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</si>
  <si>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</si>
  <si>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</si>
  <si>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</si>
  <si>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</si>
  <si>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</si>
  <si>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</si>
  <si>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</si>
  <si>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</si>
  <si>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</si>
  <si>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</si>
  <si>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</si>
  <si>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</si>
  <si>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</si>
  <si>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</si>
  <si>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</si>
  <si>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</si>
  <si>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</si>
  <si>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</si>
  <si>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</si>
  <si>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</si>
  <si>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</si>
  <si>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</si>
  <si>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</si>
  <si>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</si>
  <si>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</si>
  <si>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</si>
  <si>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</si>
  <si>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</si>
  <si>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</si>
  <si>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</si>
  <si>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</si>
  <si>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</si>
  <si>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</si>
  <si>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</si>
  <si>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</si>
  <si>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</si>
  <si>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</si>
  <si>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</si>
  <si>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</si>
  <si>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</si>
  <si>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</si>
  <si>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</si>
  <si>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</si>
  <si>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</si>
  <si>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</si>
  <si>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</si>
  <si>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</si>
  <si>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</si>
  <si>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</si>
  <si>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</si>
  <si>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</si>
  <si>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</si>
  <si>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</si>
  <si>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</si>
  <si>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</si>
  <si>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</si>
  <si>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</si>
  <si>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</si>
  <si>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</si>
  <si>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</si>
  <si>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</si>
  <si>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</si>
  <si>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</si>
  <si>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</si>
  <si>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</si>
  <si>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</si>
  <si>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</si>
  <si>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</si>
  <si>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</si>
  <si>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</si>
  <si>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</si>
  <si>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</si>
  <si>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</si>
  <si>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</si>
  <si>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</si>
  <si>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</si>
  <si>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</si>
  <si>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</si>
  <si>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</si>
  <si>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</si>
  <si>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</si>
  <si>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</si>
  <si>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</si>
  <si>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</si>
  <si>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</si>
  <si>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</si>
  <si>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</si>
  <si>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</si>
  <si>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</si>
  <si>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</si>
  <si>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</si>
  <si>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</si>
  <si>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</si>
  <si>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</si>
  <si>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</si>
  <si>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</si>
  <si>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</si>
  <si>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</si>
  <si>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</si>
  <si>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</si>
  <si>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</si>
  <si>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</si>
  <si>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</si>
  <si>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</si>
  <si>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</si>
  <si>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</si>
  <si>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</si>
  <si>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</si>
  <si>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</si>
  <si>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</si>
  <si>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</si>
  <si>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</si>
  <si>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</si>
  <si>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</si>
  <si>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</si>
  <si>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</si>
  <si>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</si>
  <si>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</si>
  <si>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</si>
  <si>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</si>
  <si>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</si>
  <si>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</si>
  <si>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</si>
  <si>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</si>
  <si>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</si>
  <si>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</si>
  <si>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</si>
  <si>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</si>
  <si>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</si>
  <si>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</si>
  <si>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</si>
  <si>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</si>
  <si>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</si>
  <si>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</si>
  <si>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</si>
  <si>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</si>
  <si>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</si>
  <si>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</si>
  <si>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</si>
  <si>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</si>
  <si>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</si>
  <si>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</si>
  <si>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</si>
  <si>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</si>
  <si>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</si>
  <si>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</si>
  <si>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</si>
  <si>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</si>
  <si>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</si>
  <si>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</si>
  <si>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</si>
  <si>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</si>
  <si>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</si>
  <si>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</si>
  <si>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</si>
  <si>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</si>
  <si>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</si>
  <si>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</si>
  <si>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</si>
  <si>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</si>
  <si>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</si>
  <si>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</si>
  <si>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</si>
  <si>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</si>
  <si>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</si>
  <si>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</si>
  <si>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</si>
  <si>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</si>
  <si>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</si>
  <si>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</si>
  <si>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</si>
  <si>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</si>
  <si>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</si>
  <si>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</si>
  <si>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</si>
  <si>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</si>
  <si>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</si>
  <si>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</si>
  <si>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</si>
  <si>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</si>
  <si>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</si>
  <si>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</si>
  <si>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</si>
  <si>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</si>
  <si>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</si>
  <si>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</si>
  <si>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</si>
  <si>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</si>
  <si>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</si>
  <si>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</si>
  <si>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</si>
  <si>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</si>
  <si>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</si>
  <si>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</si>
  <si>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</si>
  <si>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</si>
  <si>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</si>
  <si>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</si>
  <si>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</si>
  <si>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</si>
  <si>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</si>
  <si>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</si>
  <si>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</si>
  <si>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</si>
  <si>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</si>
  <si>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</si>
  <si>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</si>
  <si>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</si>
  <si>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</si>
  <si>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</si>
  <si>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</si>
  <si>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</si>
  <si>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</si>
  <si>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</si>
  <si>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</si>
  <si>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</si>
  <si>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</si>
  <si>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</si>
  <si>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</si>
  <si>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</si>
  <si>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</si>
  <si>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</si>
  <si>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</si>
  <si>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</si>
  <si>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</si>
  <si>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</si>
  <si>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</si>
  <si>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</si>
  <si>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</si>
  <si>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</si>
  <si>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</si>
  <si>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</si>
  <si>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</si>
  <si>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</si>
  <si>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</si>
  <si>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</si>
  <si>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</si>
  <si>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</si>
  <si>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</si>
  <si>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</si>
  <si>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</si>
  <si>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</si>
  <si>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</si>
  <si>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</si>
  <si>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</si>
  <si>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</si>
  <si>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</si>
  <si>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</si>
  <si>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</si>
  <si>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</si>
  <si>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</si>
  <si>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</si>
  <si>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</si>
  <si>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</si>
  <si>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</si>
  <si>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</si>
  <si>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</si>
  <si>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</si>
  <si>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</si>
  <si>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</si>
  <si>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</si>
  <si>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</si>
  <si>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</si>
  <si>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</si>
  <si>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</si>
  <si>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</si>
  <si>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</si>
  <si>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</si>
  <si>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</si>
  <si>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</si>
  <si>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</si>
  <si>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</si>
  <si>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</si>
  <si>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</si>
  <si>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</si>
  <si>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</si>
  <si>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</si>
  <si>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</si>
  <si>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</si>
  <si>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</si>
  <si>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</si>
  <si>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</si>
  <si>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</si>
  <si>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</si>
  <si>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</si>
  <si>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</si>
  <si>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</si>
  <si>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</si>
  <si>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</si>
  <si>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</si>
  <si>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</si>
  <si>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</si>
  <si>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</si>
  <si>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</si>
  <si>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</si>
  <si>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</si>
  <si>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</si>
  <si>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</si>
  <si>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</si>
  <si>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</si>
  <si>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</si>
  <si>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</si>
  <si>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</si>
  <si>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</si>
  <si>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</si>
  <si>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</si>
  <si>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</si>
  <si>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</si>
  <si>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</si>
  <si>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</si>
  <si>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</si>
  <si>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</si>
  <si>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</si>
  <si>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</si>
  <si>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</si>
  <si>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</si>
  <si>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</si>
  <si>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</si>
  <si>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</si>
  <si>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</si>
  <si>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</si>
  <si>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</si>
  <si>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</si>
  <si>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</si>
  <si>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</si>
  <si>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</si>
  <si>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</si>
  <si>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</si>
  <si>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</si>
  <si>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</si>
  <si>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</si>
  <si>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</si>
  <si>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</si>
  <si>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</si>
  <si>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</si>
  <si>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</si>
  <si>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</si>
  <si>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</si>
  <si>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</si>
  <si>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</si>
  <si>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</si>
  <si>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</si>
  <si>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</si>
  <si>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</si>
  <si>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</si>
  <si>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</si>
  <si>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</si>
  <si>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</si>
  <si>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</si>
  <si>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</si>
  <si>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</si>
  <si>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</si>
  <si>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</si>
  <si>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</si>
  <si>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</si>
  <si>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</si>
  <si>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</si>
  <si>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</si>
  <si>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</si>
  <si>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</si>
  <si>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</si>
  <si>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</si>
  <si>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</si>
  <si>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</si>
  <si>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</si>
  <si>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</si>
  <si>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</si>
  <si>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</si>
  <si>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</si>
  <si>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</si>
  <si>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</si>
  <si>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</si>
  <si>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</si>
  <si>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</si>
  <si>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</si>
  <si>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</si>
  <si>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</si>
  <si>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</si>
  <si>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</si>
  <si>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</si>
  <si>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</si>
  <si>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</si>
  <si>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</si>
  <si>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</si>
  <si>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</si>
  <si>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</si>
  <si>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</si>
  <si>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</si>
  <si>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</si>
  <si>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</si>
  <si>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</si>
  <si>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</si>
  <si>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</si>
  <si>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</si>
  <si>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</si>
  <si>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</si>
  <si>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</si>
  <si>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</si>
  <si>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</si>
  <si>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</si>
  <si>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</si>
  <si>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</si>
  <si>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</si>
  <si>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</si>
  <si>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</si>
  <si>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</si>
  <si>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</si>
  <si>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</si>
  <si>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</si>
  <si>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</si>
  <si>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</si>
  <si>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</si>
  <si>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</si>
  <si>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</si>
  <si>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</si>
  <si>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</si>
  <si>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</si>
  <si>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</si>
  <si>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</si>
  <si>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</si>
  <si>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</si>
  <si>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</si>
  <si>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</si>
  <si>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</si>
  <si>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</si>
  <si>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</si>
  <si>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</si>
  <si>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</si>
  <si>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</si>
  <si>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</si>
  <si>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</si>
  <si>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</si>
  <si>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</si>
  <si>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</si>
  <si>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</si>
  <si>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</si>
  <si>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</si>
  <si>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</si>
  <si>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</si>
  <si>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</si>
  <si>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</si>
  <si>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</si>
  <si>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</si>
  <si>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</si>
  <si>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</si>
  <si>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</si>
  <si>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</si>
  <si>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</si>
  <si>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</si>
  <si>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</si>
  <si>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</si>
  <si>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</si>
  <si>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</si>
  <si>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</si>
  <si>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</si>
  <si>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</si>
  <si>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</si>
  <si>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</si>
  <si>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</si>
  <si>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</si>
  <si>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</si>
  <si>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</si>
  <si>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</si>
  <si>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</si>
  <si>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</si>
  <si>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</si>
  <si>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</si>
  <si>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</si>
  <si>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</si>
  <si>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</si>
  <si>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</si>
  <si>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</si>
  <si>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</si>
  <si>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</si>
  <si>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</si>
  <si>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</si>
  <si>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</si>
  <si>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</si>
  <si>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</si>
  <si>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</si>
  <si>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</si>
  <si>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</si>
  <si>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</si>
  <si>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</si>
  <si>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</si>
  <si>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</si>
  <si>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</si>
  <si>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</si>
  <si>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</si>
  <si>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</si>
  <si>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</si>
  <si>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</si>
  <si>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</si>
  <si>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</si>
  <si>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</si>
  <si>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</si>
  <si>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</si>
  <si>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</si>
  <si>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</si>
  <si>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</si>
  <si>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</si>
  <si>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</si>
  <si>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</si>
  <si>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</si>
  <si>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</si>
  <si>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</si>
  <si>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</si>
  <si>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</si>
  <si>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</si>
  <si>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</si>
  <si>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</si>
  <si>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</si>
  <si>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</si>
  <si>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</si>
  <si>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</si>
  <si>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</si>
  <si>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</si>
  <si>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</si>
  <si>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</si>
  <si>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</si>
  <si>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</si>
  <si>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</si>
  <si>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</si>
  <si>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</si>
  <si>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</si>
  <si>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</si>
  <si>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</si>
  <si>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</si>
  <si>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</si>
  <si>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</si>
  <si>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</si>
  <si>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</si>
  <si>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</si>
  <si>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</si>
  <si>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</si>
  <si>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</si>
  <si>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</si>
  <si>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</si>
  <si>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</si>
  <si>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</si>
  <si>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</si>
  <si>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</si>
  <si>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</si>
  <si>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</si>
  <si>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</si>
  <si>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</si>
  <si>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</si>
  <si>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</si>
  <si>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</si>
  <si>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</si>
  <si>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</si>
  <si>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</si>
  <si>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</si>
  <si>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</si>
  <si>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</si>
  <si>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</si>
  <si>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</si>
  <si>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</si>
  <si>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</si>
  <si>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</si>
  <si>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</si>
  <si>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</si>
  <si>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</si>
  <si>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</si>
  <si>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</si>
  <si>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</si>
  <si>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</si>
  <si>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</si>
  <si>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</si>
  <si>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</si>
  <si>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</si>
  <si>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</si>
  <si>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</si>
  <si>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</si>
  <si>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</si>
  <si>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</si>
  <si>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</si>
  <si>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</si>
  <si>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</si>
  <si>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</si>
  <si>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</si>
  <si>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</si>
  <si>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</si>
  <si>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</si>
  <si>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</si>
  <si>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</si>
  <si>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</si>
  <si>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</si>
  <si>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</si>
  <si>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</si>
  <si>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</si>
  <si>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</si>
  <si>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</si>
  <si>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</si>
  <si>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</si>
  <si>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</si>
  <si>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</si>
  <si>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</si>
  <si>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</si>
  <si>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</si>
  <si>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</si>
  <si>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</si>
  <si>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</si>
  <si>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</si>
  <si>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</si>
  <si>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</si>
  <si>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</si>
  <si>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</si>
  <si>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</si>
  <si>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</si>
  <si>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</si>
  <si>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</si>
  <si>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</si>
  <si>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</si>
  <si>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</si>
  <si>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</si>
  <si>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</si>
  <si>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</si>
  <si>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</si>
  <si>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</si>
  <si>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</si>
  <si>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</si>
  <si>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</si>
  <si>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</si>
  <si>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</si>
  <si>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</si>
  <si>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</si>
  <si>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</si>
  <si>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</si>
  <si>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</si>
  <si>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</si>
  <si>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</si>
  <si>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</si>
  <si>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</si>
  <si>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</si>
  <si>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</si>
  <si>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</si>
  <si>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</si>
  <si>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</si>
  <si>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</si>
  <si>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</si>
  <si>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</si>
  <si>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</si>
  <si>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</si>
  <si>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</si>
  <si>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</si>
  <si>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</si>
  <si>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</si>
  <si>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</si>
  <si>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</si>
  <si>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</si>
  <si>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</si>
  <si>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</si>
  <si>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</si>
  <si>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</si>
  <si>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</si>
  <si>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</si>
  <si>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</si>
  <si>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</si>
  <si>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</si>
  <si>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</si>
  <si>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</si>
  <si>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</si>
  <si>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</si>
  <si>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</si>
  <si>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</si>
  <si>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</si>
  <si>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</si>
  <si>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</si>
  <si>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</si>
  <si>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</si>
  <si>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</si>
  <si>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</si>
  <si>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</si>
  <si>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</si>
  <si>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</si>
  <si>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</si>
  <si>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</si>
  <si>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</si>
  <si>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</si>
  <si>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</si>
  <si>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</si>
  <si>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</si>
  <si>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</si>
  <si>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</si>
  <si>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</si>
  <si>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</si>
  <si>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</si>
  <si>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</si>
  <si>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</si>
  <si>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</si>
  <si>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</si>
  <si>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</si>
  <si>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</si>
  <si>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</si>
  <si>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</si>
  <si>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</si>
  <si>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</si>
  <si>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</si>
  <si>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</si>
  <si>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</si>
  <si>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</si>
  <si>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</si>
  <si>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</si>
  <si>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</si>
  <si>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</si>
  <si>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</si>
  <si>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</si>
  <si>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</si>
  <si>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</si>
  <si>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</si>
  <si>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</si>
  <si>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</si>
  <si>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</si>
  <si>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</si>
  <si>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</si>
  <si>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</si>
  <si>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</si>
  <si>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</si>
  <si>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</si>
  <si>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</si>
  <si>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</si>
  <si>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</si>
  <si>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</si>
  <si>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</si>
  <si>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</si>
  <si>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</si>
  <si>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</si>
  <si>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</si>
  <si>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</si>
  <si>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</si>
  <si>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</si>
  <si>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</si>
  <si>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</si>
  <si>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</si>
  <si>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</si>
  <si>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</si>
  <si>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</si>
  <si>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</si>
  <si>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</si>
  <si>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</si>
  <si>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</si>
  <si>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</si>
  <si>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</si>
  <si>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</si>
  <si>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</si>
  <si>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</si>
  <si>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</si>
  <si>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</si>
  <si>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</si>
  <si>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</si>
  <si>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</si>
  <si>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</si>
  <si>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</si>
  <si>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</si>
  <si>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</si>
  <si>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</si>
  <si>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</si>
  <si>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</si>
  <si>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</si>
  <si>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</si>
  <si>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</si>
  <si>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</si>
  <si>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</si>
  <si>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</si>
  <si>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</si>
  <si>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</si>
  <si>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</si>
  <si>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</si>
  <si>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</si>
  <si>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</si>
  <si>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</si>
  <si>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</si>
  <si>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</si>
  <si>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</si>
  <si>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</si>
  <si>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</si>
  <si>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</si>
  <si>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</si>
  <si>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</si>
  <si>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</si>
  <si>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</si>
  <si>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</si>
  <si>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</si>
  <si>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</si>
  <si>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</si>
  <si>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</si>
  <si>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</si>
  <si>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</si>
  <si>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</si>
  <si>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</si>
  <si>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</si>
  <si>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</si>
  <si>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</si>
  <si>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</si>
  <si>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</si>
  <si>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</si>
  <si>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</si>
  <si>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</si>
  <si>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</si>
  <si>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</si>
  <si>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</si>
  <si>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</si>
  <si>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</si>
  <si>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</si>
  <si>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</si>
  <si>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</si>
  <si>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</si>
  <si>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</si>
  <si>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</si>
  <si>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</si>
  <si>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</si>
  <si>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</si>
  <si>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</si>
  <si>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</si>
  <si>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</si>
  <si>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</si>
  <si>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</si>
  <si>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</si>
  <si>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</si>
  <si>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</si>
  <si>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</si>
  <si>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</si>
  <si>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</si>
  <si>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</si>
  <si>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</si>
  <si>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</si>
  <si>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</si>
  <si>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</si>
  <si>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</si>
  <si>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</si>
  <si>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</si>
  <si>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</si>
  <si>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</si>
  <si>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</si>
  <si>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</si>
  <si>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</si>
  <si>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</si>
  <si>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</si>
  <si>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</si>
  <si>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</si>
  <si>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</si>
  <si>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</si>
  <si>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</si>
  <si>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</si>
  <si>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</si>
  <si>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</si>
  <si>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</si>
  <si>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</si>
  <si>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</si>
  <si>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</si>
  <si>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</si>
  <si>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</si>
  <si>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</si>
  <si>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</si>
  <si>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</si>
  <si>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</si>
  <si>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</si>
  <si>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</si>
  <si>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</si>
  <si>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</si>
  <si>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</si>
  <si>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</si>
  <si>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</si>
  <si>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</si>
  <si>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</si>
  <si>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</si>
  <si>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</si>
  <si>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</si>
  <si>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</si>
  <si>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</si>
  <si>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</si>
  <si>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</si>
  <si>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</si>
  <si>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</si>
  <si>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</si>
  <si>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</si>
  <si>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</si>
  <si>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</si>
  <si>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</si>
  <si>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</si>
  <si>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</si>
  <si>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</si>
  <si>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</si>
  <si>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</si>
  <si>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</si>
  <si>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</si>
  <si>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</si>
  <si>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</si>
  <si>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</si>
  <si>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</si>
  <si>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</si>
  <si>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</si>
  <si>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</si>
  <si>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</si>
  <si>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</si>
  <si>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</si>
  <si>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</si>
  <si>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</si>
  <si>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</si>
  <si>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</si>
  <si>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</si>
  <si>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</si>
  <si>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</si>
  <si>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</si>
  <si>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</si>
  <si>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</si>
  <si>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</si>
  <si>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</si>
  <si>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</si>
  <si>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</si>
  <si>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</si>
  <si>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</si>
  <si>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</si>
  <si>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</si>
  <si>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</si>
  <si>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</si>
  <si>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</si>
  <si>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</si>
  <si>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</si>
  <si>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</si>
  <si>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</si>
  <si>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</si>
  <si>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</si>
  <si>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</si>
  <si>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</si>
  <si>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</si>
  <si>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</si>
  <si>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</si>
  <si>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</si>
  <si>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</si>
  <si>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</si>
  <si>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</si>
  <si>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</si>
  <si>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</si>
  <si>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</si>
  <si>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</si>
  <si>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</si>
  <si>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</si>
  <si>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</si>
  <si>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</si>
  <si>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</si>
  <si>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</si>
  <si>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</si>
  <si>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</si>
  <si>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</si>
  <si>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</si>
  <si>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</si>
  <si>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</si>
  <si>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</si>
  <si>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</si>
  <si>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</si>
  <si>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</si>
  <si>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</si>
  <si>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</si>
  <si>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</si>
  <si>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</si>
  <si>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</si>
  <si>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</si>
  <si>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</si>
  <si>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</si>
  <si>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</si>
  <si>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</si>
  <si>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</si>
  <si>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</si>
  <si>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</si>
  <si>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</si>
  <si>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</si>
  <si>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</si>
  <si>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</si>
  <si>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</si>
  <si>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</si>
  <si>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</si>
  <si>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</si>
  <si>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</si>
  <si>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</si>
  <si>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</si>
  <si>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</si>
  <si>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</si>
  <si>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</si>
  <si>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</si>
  <si>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</si>
  <si>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</si>
  <si>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</si>
  <si>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</si>
  <si>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</si>
  <si>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</si>
  <si>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</si>
  <si>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</si>
  <si>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</si>
  <si>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</si>
  <si>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</si>
  <si>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</si>
  <si>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</si>
  <si>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</si>
  <si>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</si>
  <si>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</si>
  <si>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</si>
  <si>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</si>
  <si>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</si>
  <si>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</si>
  <si>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</si>
  <si>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</si>
  <si>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</si>
  <si>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</si>
  <si>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</si>
  <si>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</si>
  <si>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</si>
  <si>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</si>
  <si>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</si>
  <si>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</si>
  <si>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</si>
  <si>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</si>
  <si>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</si>
  <si>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</si>
  <si>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</si>
  <si>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</si>
  <si>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</si>
  <si>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</si>
  <si>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</si>
  <si>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</si>
  <si>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</si>
  <si>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</si>
  <si>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</si>
  <si>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</si>
  <si>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</si>
  <si>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</si>
  <si>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</si>
  <si>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</si>
  <si>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</si>
  <si>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</si>
  <si>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</si>
  <si>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</si>
  <si>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</si>
  <si>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</si>
  <si>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</si>
  <si>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</si>
  <si>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</si>
  <si>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</si>
  <si>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</si>
  <si>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</si>
  <si>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</si>
  <si>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</si>
  <si>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</si>
  <si>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</si>
  <si>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</si>
  <si>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</si>
  <si>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</si>
  <si>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</si>
  <si>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</si>
  <si>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</si>
  <si>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</si>
  <si>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</si>
  <si>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</si>
  <si>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</si>
  <si>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</si>
  <si>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</si>
  <si>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</si>
  <si>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</si>
  <si>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</si>
  <si>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</si>
  <si>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</si>
  <si>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</si>
  <si>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</si>
  <si>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</si>
  <si>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</si>
  <si>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</si>
  <si>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</si>
  <si>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</si>
  <si>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</si>
  <si>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</si>
  <si>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</si>
  <si>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</si>
  <si>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</si>
  <si>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</si>
  <si>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</si>
  <si>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</si>
  <si>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</si>
  <si>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</si>
  <si>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</si>
  <si>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</si>
  <si>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</si>
  <si>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</si>
  <si>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</si>
  <si>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</si>
  <si>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</si>
  <si>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</si>
  <si>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</si>
  <si>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</si>
  <si>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</si>
  <si>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</si>
  <si>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</si>
  <si>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</si>
  <si>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</si>
  <si>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</si>
  <si>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</si>
  <si>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</si>
  <si>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</si>
  <si>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</si>
  <si>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</si>
  <si>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</si>
  <si>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</si>
  <si>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</si>
  <si>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</si>
  <si>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</si>
  <si>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</si>
  <si>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</si>
  <si>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</si>
  <si>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</si>
  <si>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</si>
  <si>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</si>
  <si>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</si>
  <si>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</si>
  <si>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</si>
  <si>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</si>
  <si>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</si>
  <si>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</si>
  <si>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</si>
  <si>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</si>
  <si>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</si>
  <si>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</si>
  <si>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</si>
  <si>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</si>
  <si>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</si>
  <si>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</si>
  <si>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</si>
  <si>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</si>
  <si>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</si>
  <si>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</si>
  <si>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</si>
  <si>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</si>
  <si>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</si>
  <si>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</si>
  <si>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</si>
  <si>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</si>
  <si>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</si>
  <si>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</si>
  <si>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</si>
  <si>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</si>
  <si>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</si>
  <si>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</si>
  <si>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</si>
  <si>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</si>
  <si>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</si>
  <si>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</si>
  <si>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</si>
  <si>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</si>
  <si>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</si>
  <si>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</si>
  <si>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</si>
  <si>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</si>
  <si>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</si>
  <si>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</si>
  <si>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</si>
  <si>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</si>
  <si>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</si>
  <si>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</si>
  <si>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</si>
  <si>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</si>
  <si>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</si>
  <si>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</si>
  <si>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</si>
  <si>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</si>
  <si>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</si>
  <si>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</si>
  <si>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</si>
  <si>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</si>
  <si>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</si>
  <si>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</si>
  <si>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</si>
  <si>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</si>
  <si>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</si>
  <si>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</si>
  <si>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</si>
  <si>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</si>
  <si>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</si>
  <si>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</si>
  <si>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</si>
  <si>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</si>
  <si>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</si>
  <si>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</si>
  <si>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</si>
  <si>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</si>
  <si>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</si>
  <si>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</si>
  <si>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</si>
  <si>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</si>
  <si>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</si>
  <si>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</si>
  <si>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</si>
  <si>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</si>
  <si>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</si>
  <si>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</si>
  <si>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</si>
  <si>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</si>
  <si>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</si>
  <si>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</si>
  <si>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</si>
  <si>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</si>
  <si>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</si>
  <si>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</si>
  <si>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</si>
  <si>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</si>
  <si>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</si>
  <si>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</si>
  <si>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</si>
  <si>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</si>
  <si>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</si>
  <si>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</si>
  <si>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</si>
  <si>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</si>
  <si>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</si>
  <si>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</si>
  <si>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</si>
  <si>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</si>
  <si>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</si>
  <si>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</si>
  <si>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</si>
  <si>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</si>
  <si>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</si>
  <si>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</si>
  <si>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</si>
  <si>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</si>
  <si>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</si>
  <si>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</si>
  <si>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</si>
  <si>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</si>
  <si>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</si>
  <si>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</si>
  <si>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</si>
  <si>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</si>
  <si>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</si>
  <si>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</si>
  <si>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</si>
  <si>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</si>
  <si>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</si>
  <si>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</si>
  <si>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</si>
  <si>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</si>
  <si>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</si>
  <si>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</si>
  <si>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</si>
  <si>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</si>
  <si>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</si>
  <si>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</si>
  <si>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</si>
  <si>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</si>
  <si>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</si>
  <si>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</si>
  <si>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</si>
  <si>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</si>
  <si>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</si>
  <si>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</si>
  <si>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</si>
  <si>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</si>
  <si>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</si>
  <si>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</si>
  <si>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</si>
  <si>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</si>
  <si>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</si>
  <si>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</si>
  <si>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</si>
  <si>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</si>
  <si>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</si>
  <si>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</si>
  <si>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</si>
  <si>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</si>
  <si>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</si>
  <si>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</si>
  <si>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</si>
  <si>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</si>
  <si>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</si>
  <si>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</si>
  <si>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</si>
  <si>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</si>
  <si>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</si>
  <si>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</si>
  <si>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</si>
  <si>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</si>
  <si>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</si>
  <si>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</si>
  <si>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</si>
  <si>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</si>
  <si>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</si>
  <si>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</si>
  <si>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</si>
  <si>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</si>
  <si>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</si>
  <si>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</si>
  <si>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</si>
  <si>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</si>
  <si>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</si>
  <si>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</si>
  <si>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</si>
  <si>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</si>
  <si>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</si>
  <si>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</si>
  <si>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</si>
  <si>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</si>
  <si>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</si>
  <si>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</si>
  <si>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</si>
  <si>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</si>
  <si>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</si>
  <si>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</si>
  <si>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</si>
  <si>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</si>
  <si>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</si>
  <si>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</si>
  <si>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</si>
  <si>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</si>
  <si>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</si>
  <si>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</si>
  <si>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</si>
  <si>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</si>
  <si>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</si>
  <si>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</si>
  <si>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</si>
  <si>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</si>
  <si>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</si>
  <si>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</si>
  <si>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</si>
  <si>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</si>
  <si>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</si>
  <si>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</si>
  <si>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</si>
  <si>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</si>
  <si>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</si>
  <si>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</si>
  <si>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</si>
  <si>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</si>
  <si>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</si>
  <si>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</si>
  <si>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</si>
  <si>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</si>
  <si>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</si>
  <si>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</si>
  <si>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</si>
  <si>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</si>
  <si>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</si>
  <si>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</si>
  <si>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</si>
  <si>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</si>
  <si>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</si>
  <si>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</si>
  <si>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</si>
  <si>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</si>
  <si>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</si>
  <si>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</si>
  <si>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</si>
  <si>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</si>
  <si>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</si>
  <si>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</si>
  <si>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</si>
  <si>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</si>
  <si>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</si>
  <si>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</si>
  <si>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</si>
  <si>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</si>
  <si>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</si>
  <si>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</si>
  <si>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</si>
  <si>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</si>
  <si>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</si>
  <si>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</si>
  <si>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</si>
  <si>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</si>
  <si>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</si>
  <si>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</si>
  <si>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</si>
  <si>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</si>
  <si>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</si>
  <si>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</si>
  <si>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</si>
  <si>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</si>
  <si>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</si>
  <si>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</si>
  <si>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</si>
  <si>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</si>
  <si>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</si>
  <si>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</si>
  <si>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</si>
  <si>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</si>
  <si>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</si>
  <si>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</si>
  <si>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</si>
  <si>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</si>
  <si>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</si>
  <si>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</si>
  <si>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</si>
  <si>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</si>
  <si>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</si>
  <si>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</si>
  <si>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</si>
  <si>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</si>
  <si>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</si>
  <si>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</si>
  <si>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</si>
  <si>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</si>
  <si>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</si>
  <si>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</si>
  <si>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</si>
  <si>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</si>
  <si>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</si>
  <si>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</si>
  <si>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</si>
  <si>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</si>
  <si>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</si>
  <si>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</si>
  <si>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</si>
  <si>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</si>
  <si>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</si>
  <si>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</si>
  <si>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</si>
  <si>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</si>
  <si>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</si>
  <si>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</si>
  <si>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</si>
  <si>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</si>
  <si>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</si>
  <si>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</si>
  <si>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</si>
  <si>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</si>
  <si>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</si>
  <si>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</si>
  <si>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</si>
  <si>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</si>
  <si>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</si>
  <si>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</si>
  <si>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</si>
  <si>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</si>
  <si>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</si>
  <si>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</si>
  <si>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</si>
  <si>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</si>
  <si>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</si>
  <si>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</si>
  <si>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</si>
  <si>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</si>
  <si>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</si>
  <si>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</si>
  <si>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</si>
  <si>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</si>
  <si>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</si>
  <si>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</si>
  <si>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</si>
  <si>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</si>
  <si>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</si>
  <si>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</si>
  <si>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</si>
  <si>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</si>
  <si>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</si>
  <si>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</si>
  <si>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</si>
  <si>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</si>
  <si>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</si>
  <si>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</si>
  <si>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</si>
  <si>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</si>
  <si>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</si>
  <si>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</si>
  <si>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</si>
  <si>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</si>
  <si>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</si>
  <si>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</si>
  <si>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</si>
  <si>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</si>
  <si>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</si>
  <si>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</si>
  <si>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</si>
  <si>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</si>
  <si>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</si>
  <si>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</si>
  <si>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</si>
  <si>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</si>
  <si>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</si>
  <si>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</si>
  <si>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</si>
  <si>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</si>
  <si>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</si>
  <si>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</si>
  <si>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</si>
  <si>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</si>
  <si>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</si>
  <si>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</si>
  <si>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</si>
  <si>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</si>
  <si>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</si>
  <si>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</si>
  <si>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</si>
  <si>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</si>
  <si>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</si>
  <si>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</si>
  <si>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</si>
  <si>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</si>
  <si>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</si>
  <si>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</si>
  <si>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</si>
  <si>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</si>
  <si>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</si>
  <si>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</si>
  <si>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</si>
  <si>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</si>
  <si>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</si>
  <si>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</si>
  <si>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</si>
  <si>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</si>
  <si>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</si>
  <si>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</si>
  <si>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</si>
  <si>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</si>
  <si>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</si>
  <si>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</si>
  <si>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</si>
  <si>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</si>
  <si>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</si>
  <si>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</si>
  <si>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</si>
  <si>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</si>
  <si>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</si>
  <si>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</si>
  <si>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</si>
  <si>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</si>
  <si>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</si>
  <si>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</si>
  <si>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</si>
  <si>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</si>
  <si>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</si>
  <si>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</si>
  <si>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</si>
  <si>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</si>
  <si>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</si>
  <si>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</si>
  <si>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</si>
  <si>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</si>
  <si>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</si>
  <si>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</si>
  <si>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</si>
  <si>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</si>
  <si>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</si>
  <si>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</si>
  <si>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</si>
  <si>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</si>
  <si>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</si>
  <si>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</si>
  <si>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</si>
  <si>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</si>
  <si>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</si>
  <si>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</si>
  <si>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</si>
  <si>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</si>
  <si>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</si>
  <si>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</si>
  <si>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</si>
  <si>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</si>
  <si>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</si>
  <si>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</si>
  <si>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</si>
  <si>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</si>
  <si>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</si>
  <si>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</si>
  <si>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</si>
  <si>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</si>
  <si>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</si>
  <si>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</si>
  <si>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</si>
  <si>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</si>
  <si>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</si>
  <si>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</si>
  <si>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</si>
  <si>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</si>
  <si>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</si>
  <si>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</si>
  <si>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</si>
  <si>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</si>
  <si>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</si>
  <si>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</si>
  <si>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</si>
  <si>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</si>
  <si>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</si>
  <si>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</si>
  <si>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</si>
  <si>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</si>
  <si>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</si>
  <si>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</si>
  <si>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</si>
  <si>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</si>
  <si>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</si>
  <si>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</si>
  <si>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</si>
  <si>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</si>
  <si>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</si>
  <si>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</si>
  <si>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</si>
  <si>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</si>
  <si>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</si>
  <si>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</si>
  <si>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</si>
  <si>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</si>
  <si>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</si>
  <si>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</si>
  <si>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</si>
  <si>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</si>
  <si>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</si>
  <si>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</si>
  <si>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</si>
  <si>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</si>
  <si>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</si>
  <si>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</si>
  <si>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</si>
  <si>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</si>
  <si>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</si>
  <si>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</si>
  <si>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</si>
  <si>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</si>
  <si>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</si>
  <si>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</si>
  <si>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</si>
  <si>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</si>
  <si>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</si>
  <si>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</si>
  <si>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</si>
  <si>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</si>
  <si>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</si>
  <si>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</si>
  <si>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</si>
  <si>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</si>
  <si>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</si>
  <si>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</si>
  <si>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</si>
  <si>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</si>
  <si>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</si>
  <si>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</si>
  <si>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</si>
  <si>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</si>
  <si>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</si>
  <si>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</si>
  <si>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</si>
  <si>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</si>
  <si>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</si>
  <si>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</si>
  <si>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</si>
  <si>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</si>
  <si>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</si>
  <si>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</si>
  <si>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</si>
  <si>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</si>
  <si>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</si>
  <si>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</si>
  <si>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</si>
  <si>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</si>
  <si>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</si>
  <si>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</si>
  <si>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</si>
  <si>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</si>
  <si>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</si>
  <si>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</si>
  <si>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</si>
  <si>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</si>
  <si>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</si>
  <si>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</si>
  <si>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</si>
  <si>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</si>
  <si>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</si>
  <si>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</si>
  <si>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</si>
  <si>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</si>
  <si>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</si>
  <si>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</si>
  <si>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</si>
  <si>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</si>
  <si>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</si>
  <si>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</si>
  <si>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</si>
  <si>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</si>
  <si>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</si>
  <si>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</si>
  <si>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</si>
  <si>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</si>
  <si>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</si>
  <si>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</si>
  <si>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</si>
  <si>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</si>
  <si>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</si>
  <si>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</si>
  <si>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</si>
  <si>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</si>
  <si>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</si>
  <si>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</si>
  <si>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</si>
  <si>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</si>
  <si>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</si>
  <si>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</si>
  <si>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</si>
  <si>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</si>
  <si>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</si>
  <si>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</si>
  <si>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</si>
  <si>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</si>
  <si>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</si>
  <si>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</si>
  <si>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</si>
  <si>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</si>
  <si>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</si>
  <si>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</si>
  <si>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</si>
  <si>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</si>
  <si>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</si>
  <si>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</si>
  <si>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</si>
  <si>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</si>
  <si>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</si>
  <si>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</si>
  <si>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</si>
  <si>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</si>
  <si>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</si>
  <si>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</si>
  <si>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</si>
  <si>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</si>
  <si>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</si>
  <si>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</si>
  <si>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</si>
  <si>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</si>
  <si>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</si>
  <si>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</si>
  <si>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</si>
  <si>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</si>
  <si>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</si>
  <si>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</si>
  <si>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</si>
  <si>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</si>
  <si>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</si>
  <si>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</si>
  <si>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</si>
  <si>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</si>
  <si>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</si>
  <si>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</si>
  <si>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</si>
  <si>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</si>
  <si>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</si>
  <si>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</si>
  <si>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</si>
  <si>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</si>
  <si>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</si>
  <si>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</si>
  <si>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</si>
  <si>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</si>
  <si>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</si>
  <si>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</si>
  <si>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</si>
  <si>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</si>
  <si>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</si>
  <si>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</si>
  <si>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</si>
  <si>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</si>
  <si>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</si>
  <si>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</si>
  <si>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</si>
  <si>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</si>
  <si>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</si>
  <si>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</si>
  <si>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</si>
  <si>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</si>
  <si>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</si>
  <si>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</si>
  <si>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</si>
  <si>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</si>
  <si>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</si>
  <si>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</si>
  <si>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</si>
  <si>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</si>
  <si>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</si>
  <si>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</si>
  <si>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</si>
  <si>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</si>
  <si>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</si>
  <si>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</si>
  <si>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</si>
  <si>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</si>
  <si>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</si>
  <si>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</si>
  <si>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</si>
  <si>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</si>
  <si>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</si>
  <si>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</si>
  <si>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</si>
  <si>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</si>
  <si>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</si>
  <si>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</si>
  <si>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</si>
  <si>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</si>
  <si>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</si>
  <si>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</si>
  <si>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</si>
  <si>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</si>
  <si>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</si>
  <si>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</si>
  <si>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</si>
  <si>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</si>
  <si>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</si>
  <si>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</si>
  <si>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</si>
  <si>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</si>
  <si>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</si>
  <si>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</si>
  <si>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</si>
  <si>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</si>
  <si>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</si>
  <si>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</si>
  <si>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</si>
  <si>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</si>
  <si>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</si>
  <si>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</si>
  <si>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</si>
  <si>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</si>
  <si>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</si>
  <si>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</si>
  <si>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</si>
  <si>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</si>
  <si>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</si>
  <si>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</si>
  <si>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</si>
  <si>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</si>
  <si>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</si>
  <si>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</si>
  <si>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</si>
  <si>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</si>
  <si>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</si>
  <si>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</si>
  <si>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</si>
  <si>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</si>
  <si>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</si>
  <si>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</si>
  <si>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</si>
  <si>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</si>
  <si>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</si>
  <si>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</si>
  <si>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</si>
  <si>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</si>
  <si>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</si>
  <si>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</si>
  <si>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</si>
  <si>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</si>
  <si>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</si>
  <si>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</si>
  <si>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</si>
  <si>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</si>
  <si>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</si>
  <si>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</si>
  <si>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</si>
  <si>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</si>
  <si>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</si>
  <si>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</si>
  <si>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</si>
  <si>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</si>
  <si>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</si>
  <si>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</si>
  <si>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</si>
  <si>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</si>
  <si>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</si>
  <si>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</si>
  <si>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</si>
  <si>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</si>
  <si>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</si>
  <si>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</si>
  <si>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</si>
  <si>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</si>
  <si>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</si>
  <si>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</si>
  <si>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</si>
  <si>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</si>
  <si>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</si>
  <si>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</si>
  <si>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</si>
  <si>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</si>
  <si>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</si>
  <si>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</si>
  <si>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</si>
  <si>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</si>
  <si>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</si>
  <si>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</si>
  <si>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</si>
  <si>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</si>
  <si>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</si>
  <si>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</si>
  <si>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</si>
  <si>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</si>
  <si>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</si>
  <si>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</si>
  <si>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</si>
  <si>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</si>
  <si>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</si>
  <si>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</si>
  <si>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</si>
  <si>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</si>
  <si>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</si>
  <si>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</si>
  <si>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</si>
  <si>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</si>
  <si>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</si>
  <si>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</si>
  <si>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</si>
  <si>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</si>
  <si>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</si>
  <si>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</si>
  <si>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</si>
  <si>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</si>
  <si>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</si>
  <si>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</si>
  <si>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</si>
  <si>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</si>
  <si>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</si>
  <si>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</si>
  <si>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</si>
  <si>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</si>
  <si>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</si>
  <si>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</si>
  <si>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</si>
  <si>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</si>
  <si>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</si>
  <si>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</si>
  <si>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</si>
  <si>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</si>
  <si>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</si>
  <si>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</si>
  <si>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</si>
  <si>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</si>
  <si>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</si>
  <si>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</si>
  <si>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</si>
  <si>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</si>
  <si>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</si>
  <si>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</si>
  <si>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</si>
  <si>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</si>
  <si>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</si>
  <si>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</si>
  <si>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</si>
  <si>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</si>
  <si>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</si>
  <si>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</si>
  <si>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</si>
  <si>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</si>
  <si>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</si>
  <si>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</si>
  <si>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</si>
  <si>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</si>
  <si>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</si>
  <si>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</si>
  <si>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</si>
  <si>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</si>
  <si>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</si>
  <si>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</si>
  <si>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</si>
  <si>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</si>
  <si>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</si>
  <si>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</si>
  <si>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</si>
  <si>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</si>
  <si>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</si>
  <si>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</si>
  <si>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</si>
  <si>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</si>
  <si>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</si>
  <si>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</si>
  <si>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</si>
  <si>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</si>
  <si>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</si>
  <si>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</si>
  <si>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</si>
  <si>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</si>
  <si>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</si>
  <si>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</si>
  <si>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</si>
  <si>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</si>
  <si>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</si>
  <si>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</si>
  <si>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</si>
  <si>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</si>
  <si>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</si>
  <si>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</si>
  <si>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</si>
  <si>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</si>
  <si>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</si>
  <si>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</si>
  <si>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</si>
  <si>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</si>
  <si>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</si>
  <si>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</si>
  <si>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</si>
  <si>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</si>
  <si>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</si>
  <si>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</si>
  <si>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</si>
  <si>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</si>
  <si>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</si>
  <si>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</si>
  <si>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</si>
  <si>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</si>
  <si>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</si>
  <si>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</si>
  <si>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</si>
  <si>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</si>
  <si>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</si>
  <si>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</si>
  <si>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</si>
  <si>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</si>
  <si>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</si>
  <si>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</si>
  <si>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</si>
  <si>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</si>
  <si>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</si>
  <si>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</si>
  <si>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</si>
  <si>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</si>
  <si>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</si>
  <si>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</si>
  <si>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</si>
  <si>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</si>
  <si>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</si>
  <si>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</si>
  <si>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</si>
  <si>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</si>
  <si>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</si>
  <si>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</si>
  <si>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</si>
  <si>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</si>
  <si>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</si>
  <si>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</si>
  <si>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</si>
  <si>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</si>
  <si>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</si>
  <si>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</si>
  <si>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</si>
  <si>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</si>
  <si>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</si>
  <si>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</si>
  <si>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</si>
  <si>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</si>
  <si>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</si>
  <si>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</si>
  <si>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</si>
  <si>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</si>
  <si>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</si>
  <si>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</si>
  <si>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</si>
  <si>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</si>
  <si>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</si>
  <si>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</si>
  <si>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</si>
  <si>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</si>
  <si>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</si>
  <si>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</si>
  <si>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</si>
  <si>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</si>
  <si>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</si>
  <si>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</si>
  <si>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</si>
  <si>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</si>
  <si>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</si>
  <si>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</si>
  <si>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</si>
  <si>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</si>
  <si>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</si>
  <si>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</si>
  <si>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</si>
  <si>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</si>
  <si>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</si>
  <si>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</si>
  <si>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</si>
  <si>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</si>
  <si>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</si>
  <si>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</si>
  <si>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</si>
  <si>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</si>
  <si>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</si>
  <si>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</si>
  <si>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</si>
  <si>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</si>
  <si>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</si>
  <si>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</si>
  <si>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</si>
  <si>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</si>
  <si>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</si>
  <si>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</si>
  <si>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</si>
  <si>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</si>
  <si>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</si>
  <si>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</si>
  <si>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</si>
  <si>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</si>
  <si>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</si>
  <si>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</si>
  <si>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</si>
  <si>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</si>
  <si>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</si>
  <si>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</si>
  <si>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</si>
  <si>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</si>
  <si>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</si>
  <si>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</si>
  <si>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</si>
  <si>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</si>
  <si>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</si>
  <si>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</si>
  <si>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</si>
  <si>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</si>
  <si>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</si>
  <si>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</si>
  <si>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</si>
  <si>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</si>
  <si>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</si>
  <si>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</si>
  <si>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</si>
  <si>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</si>
  <si>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</si>
  <si>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</si>
  <si>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</si>
  <si>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</si>
  <si>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</si>
  <si>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</si>
  <si>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</si>
  <si>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</si>
  <si>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</si>
  <si>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</si>
  <si>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</si>
  <si>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</si>
  <si>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</si>
  <si>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</si>
  <si>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</si>
  <si>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</si>
  <si>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</si>
  <si>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</si>
  <si>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</si>
  <si>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</si>
  <si>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</si>
  <si>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</si>
  <si>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</si>
  <si>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</si>
  <si>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</si>
  <si>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</si>
  <si>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</si>
  <si>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</si>
  <si>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</si>
  <si>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</si>
  <si>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</si>
  <si>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</si>
  <si>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</si>
  <si>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</si>
  <si>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</si>
  <si>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</si>
  <si>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</si>
  <si>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</si>
  <si>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</si>
  <si>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</si>
  <si>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</si>
  <si>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</si>
  <si>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</si>
  <si>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</si>
  <si>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</si>
  <si>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</si>
  <si>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</si>
  <si>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</si>
  <si>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</si>
  <si>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</si>
  <si>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</si>
  <si>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</si>
  <si>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</si>
  <si>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</si>
  <si>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</si>
  <si>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</si>
  <si>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</si>
  <si>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</si>
  <si>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</si>
  <si>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</si>
  <si>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</si>
  <si>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</si>
  <si>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</si>
  <si>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</si>
  <si>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</si>
  <si>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</si>
  <si>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</si>
  <si>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</si>
  <si>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</si>
  <si>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</si>
  <si>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</si>
  <si>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</si>
  <si>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</si>
  <si>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</si>
  <si>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</si>
  <si>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</si>
  <si>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</si>
  <si>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</si>
  <si>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</si>
  <si>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</si>
  <si>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</si>
  <si>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</si>
  <si>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</si>
  <si>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</si>
  <si>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</si>
  <si>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</si>
  <si>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</si>
  <si>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</si>
  <si>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</si>
  <si>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</si>
  <si>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</si>
  <si>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</si>
  <si>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</si>
  <si>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</si>
  <si>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</si>
  <si>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</si>
  <si>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</si>
  <si>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</si>
  <si>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</si>
  <si>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</si>
  <si>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</si>
  <si>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</si>
  <si>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</si>
  <si>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</si>
  <si>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</si>
  <si>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</si>
  <si>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</si>
  <si>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</si>
  <si>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</si>
  <si>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</si>
  <si>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</si>
  <si>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</si>
  <si>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</si>
  <si>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</si>
  <si>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</si>
  <si>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</si>
  <si>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</si>
  <si>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</si>
  <si>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</si>
  <si>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</si>
  <si>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</si>
  <si>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</si>
  <si>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</si>
  <si>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</si>
  <si>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</si>
  <si>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</si>
  <si>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</si>
  <si>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</si>
  <si>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</si>
  <si>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</si>
  <si>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</si>
  <si>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</si>
  <si>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</si>
  <si>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</si>
  <si>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</si>
  <si>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</si>
  <si>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</si>
  <si>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</si>
  <si>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</si>
  <si>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</si>
  <si>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</si>
  <si>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</si>
  <si>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</si>
  <si>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</si>
  <si>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</si>
  <si>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</si>
  <si>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</si>
  <si>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</si>
  <si>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</si>
  <si>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</si>
  <si>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</si>
  <si>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</si>
  <si>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</si>
  <si>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</si>
  <si>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</si>
  <si>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</si>
  <si>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</si>
  <si>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</si>
  <si>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</si>
  <si>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</si>
  <si>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</si>
  <si>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</si>
  <si>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</si>
  <si>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</si>
  <si>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</si>
  <si>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</si>
  <si>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</si>
  <si>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</si>
  <si>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</si>
  <si>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</si>
  <si>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</si>
  <si>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</si>
  <si>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</si>
  <si>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</si>
  <si>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</si>
  <si>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</si>
  <si>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</si>
  <si>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</si>
  <si>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</si>
  <si>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</si>
  <si>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</si>
  <si>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</si>
  <si>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</si>
  <si>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</si>
  <si>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</si>
  <si>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</si>
  <si>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</si>
  <si>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</si>
  <si>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</si>
  <si>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</si>
  <si>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</si>
  <si>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</si>
  <si>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</si>
  <si>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</si>
  <si>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</si>
  <si>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</si>
  <si>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</si>
  <si>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</si>
  <si>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</si>
  <si>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</si>
  <si>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</si>
  <si>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</si>
  <si>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</si>
  <si>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</si>
  <si>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</si>
  <si>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</si>
  <si>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</si>
  <si>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</si>
  <si>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</si>
  <si>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</si>
  <si>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</si>
  <si>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</si>
  <si>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</si>
  <si>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</si>
  <si>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</si>
  <si>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</si>
  <si>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</si>
  <si>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</si>
  <si>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</si>
  <si>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</si>
  <si>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</si>
  <si>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</si>
  <si>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</si>
  <si>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</si>
  <si>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</si>
  <si>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</si>
  <si>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</si>
  <si>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</si>
  <si>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</si>
  <si>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</si>
  <si>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</si>
  <si>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</si>
  <si>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</si>
  <si>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</si>
  <si>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</si>
  <si>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</si>
  <si>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</si>
  <si>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</si>
  <si>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</si>
  <si>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</si>
  <si>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</si>
  <si>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</si>
  <si>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</si>
  <si>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</si>
  <si>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</si>
  <si>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</si>
  <si>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</si>
  <si>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</si>
  <si>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</si>
  <si>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</si>
  <si>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</si>
  <si>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</si>
  <si>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</si>
  <si>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</si>
  <si>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</si>
  <si>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</si>
  <si>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</si>
  <si>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</si>
  <si>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</si>
  <si>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</si>
  <si>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</si>
  <si>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</si>
  <si>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</si>
  <si>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</si>
  <si>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</si>
  <si>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</si>
  <si>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</si>
  <si>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</si>
  <si>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</si>
  <si>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</si>
  <si>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</si>
  <si>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</si>
  <si>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</si>
  <si>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</si>
  <si>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</si>
  <si>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</si>
  <si>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</si>
  <si>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</si>
  <si>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</si>
  <si>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</si>
  <si>
    <t>Comment</t>
  </si>
  <si>
    <t>ok</t>
  </si>
  <si>
    <t>neglect</t>
  </si>
  <si>
    <t>total 2 invoices correct</t>
  </si>
  <si>
    <t>islam with vat</t>
  </si>
  <si>
    <t>no islam data</t>
  </si>
  <si>
    <t>no erp data</t>
  </si>
  <si>
    <t>CASH_RECEIPT_ID</t>
  </si>
  <si>
    <t>PROJECT_NUMBER</t>
  </si>
  <si>
    <t>CUSTOMER_TRX_ID</t>
  </si>
  <si>
    <t>PAYMENT_SCHEDULE_ID</t>
  </si>
  <si>
    <t>ATTRIBUTE1</t>
  </si>
  <si>
    <t>AMOUNT_APPLIED</t>
  </si>
  <si>
    <t>TOTAL_AMOUNT_APPLIED</t>
  </si>
  <si>
    <t>CUSTOMER_NO</t>
  </si>
  <si>
    <t>CUSTOMER_NAME</t>
  </si>
  <si>
    <t>COMMENTS</t>
  </si>
  <si>
    <t>inv no. extracted from code</t>
  </si>
  <si>
    <t>concat</t>
  </si>
  <si>
    <t>VAT</t>
  </si>
  <si>
    <t>INV_TYPE</t>
  </si>
  <si>
    <t>INV_CLASS</t>
  </si>
  <si>
    <t>INVOICE_DATE</t>
  </si>
  <si>
    <t>CURRENCY</t>
  </si>
  <si>
    <t>RATE</t>
  </si>
  <si>
    <t>AMOUNT_DUE_REMAINING</t>
  </si>
  <si>
    <t>AMOUNT_EXECLUDED_VAT</t>
  </si>
  <si>
    <t>AMOUNT_INCLUDED_VAT</t>
  </si>
  <si>
    <t>ADJUSTMENT_AMOUNT</t>
  </si>
  <si>
    <t>DUE_DATE_DFF</t>
  </si>
  <si>
    <t>PROJECT_OWNER</t>
  </si>
  <si>
    <t>D0085</t>
  </si>
  <si>
    <t>23018</t>
  </si>
  <si>
    <t>Rowad Modern Engineering</t>
  </si>
  <si>
    <t>netting AR/ AP</t>
  </si>
  <si>
    <t>Projects Invoice 3D-local</t>
  </si>
  <si>
    <t>INV</t>
  </si>
  <si>
    <t>2024-01-30</t>
  </si>
  <si>
    <t>EGP</t>
  </si>
  <si>
    <t>2024-02-28</t>
  </si>
  <si>
    <t>General</t>
  </si>
  <si>
    <t/>
  </si>
  <si>
    <t>2024-03-24</t>
  </si>
  <si>
    <t>Transfer from rowad modern engineering abo ghaleb &amp; marassi pkg178</t>
  </si>
  <si>
    <t>Transfer from rowad modern engineering Abo ghaleb &amp; wadi elnatrun</t>
  </si>
  <si>
    <t>2024-03-26</t>
  </si>
  <si>
    <t>Transfer from rowad abo ghaleb &amp; ring road % marrasi</t>
  </si>
  <si>
    <t>Regular Credit Memo</t>
  </si>
  <si>
    <t>CM</t>
  </si>
  <si>
    <t>Client Invoices</t>
  </si>
  <si>
    <t>No</t>
  </si>
  <si>
    <t>Invoice Amount</t>
  </si>
  <si>
    <t>Cut Off Date</t>
  </si>
  <si>
    <t>Material Delivery</t>
  </si>
  <si>
    <t>Invoice Amount Without Material</t>
  </si>
  <si>
    <t>/Month Invoicing</t>
  </si>
  <si>
    <t>Without VAT</t>
  </si>
  <si>
    <t>4b</t>
  </si>
  <si>
    <t>4c</t>
  </si>
  <si>
    <t>Total Invoicing</t>
  </si>
  <si>
    <t>Escalation 1-9</t>
  </si>
  <si>
    <t>Escalation 10-11</t>
  </si>
  <si>
    <t>Escalation 12-13</t>
  </si>
  <si>
    <t>Escalation 14-15</t>
  </si>
  <si>
    <t>Escalation 16-17</t>
  </si>
  <si>
    <t>Escalation 17-19</t>
  </si>
  <si>
    <t>Invoice 20</t>
  </si>
  <si>
    <t>Invoice 21</t>
  </si>
  <si>
    <t>Invoice 22</t>
  </si>
  <si>
    <t>Invoice 23</t>
  </si>
  <si>
    <t>Invoice 24</t>
  </si>
  <si>
    <t>Invoice 25</t>
  </si>
  <si>
    <t>Invoice 26</t>
  </si>
  <si>
    <t>Invoice 27</t>
  </si>
  <si>
    <t>Invoice 28</t>
  </si>
  <si>
    <t xml:space="preserve">Escla.submitted </t>
  </si>
  <si>
    <t>Total Escalation approved</t>
  </si>
  <si>
    <t>Total Inv + Esc</t>
  </si>
  <si>
    <t>% Complete</t>
  </si>
  <si>
    <t>Revised Contract</t>
  </si>
  <si>
    <t>Remaining</t>
  </si>
  <si>
    <t>Escalation at com</t>
  </si>
  <si>
    <t>Remaining Esc.</t>
  </si>
  <si>
    <t>Revised Total</t>
  </si>
  <si>
    <t>2020 Invoicing</t>
  </si>
  <si>
    <t>2021 Invoicing</t>
  </si>
  <si>
    <t>2022 Invoicing</t>
  </si>
  <si>
    <t>2023 Invoicing</t>
  </si>
  <si>
    <t>2024 Invoicing</t>
  </si>
  <si>
    <t>Cash In</t>
  </si>
  <si>
    <t>Month</t>
  </si>
  <si>
    <t>From Invoice No</t>
  </si>
  <si>
    <t>To Date
(Actual Cash In)</t>
  </si>
  <si>
    <t>Expected
(Net Amount)</t>
  </si>
  <si>
    <t>Pay Date
Due Date</t>
  </si>
  <si>
    <t>Due Amount</t>
  </si>
  <si>
    <t>Remain After Due</t>
  </si>
  <si>
    <t>Invoice 1</t>
  </si>
  <si>
    <t>Invoice 2</t>
  </si>
  <si>
    <t>Invoice 3</t>
  </si>
  <si>
    <t>Invoice 4</t>
  </si>
  <si>
    <t>Invoice 5</t>
  </si>
  <si>
    <t>Invoice 6,7,8,9,10</t>
  </si>
  <si>
    <t xml:space="preserve">مستخلص11-12-13-14-15-16-17-18 كوبرى ابوغالب </t>
  </si>
  <si>
    <t>Invoice 19,20,21,22,23</t>
  </si>
  <si>
    <t>Invoice 24,25,26</t>
  </si>
  <si>
    <t>Escalation 1-11</t>
  </si>
  <si>
    <t>Escalation 11-20</t>
  </si>
  <si>
    <t>```</t>
  </si>
  <si>
    <t>Escalation 20-26</t>
  </si>
  <si>
    <t>Total</t>
  </si>
  <si>
    <t>Invoices Only</t>
  </si>
  <si>
    <t>Escalation Only</t>
  </si>
  <si>
    <t>Actual Cash In Vs. Net Amount</t>
  </si>
  <si>
    <t>Invoicing</t>
  </si>
  <si>
    <t>VAT (5%)</t>
  </si>
  <si>
    <t>Prices (15%)</t>
  </si>
  <si>
    <t>Retention (5%)</t>
  </si>
  <si>
    <t>Marksup (6.35%)</t>
  </si>
  <si>
    <t>Material Deduction</t>
  </si>
  <si>
    <t>Net In</t>
  </si>
  <si>
    <t>Actual Cash In</t>
  </si>
  <si>
    <t>Difference</t>
  </si>
  <si>
    <t>Known</t>
  </si>
  <si>
    <t>Unknown</t>
  </si>
  <si>
    <t>All Submitted Actual Cash In Vs. Net Amount</t>
  </si>
  <si>
    <t>Material Received Vs. Material Deducted</t>
  </si>
  <si>
    <t>material received</t>
  </si>
  <si>
    <t>rate</t>
  </si>
  <si>
    <t>qty</t>
  </si>
  <si>
    <t>amount</t>
  </si>
  <si>
    <t>remaining deductions</t>
  </si>
  <si>
    <t>steel rft</t>
  </si>
  <si>
    <t>cement</t>
  </si>
  <si>
    <t>material deducted</t>
  </si>
  <si>
    <t>settlement no</t>
  </si>
  <si>
    <t>on settlement 01</t>
  </si>
  <si>
    <t>on set. 6,,8,9,10</t>
  </si>
  <si>
    <t>Internal Invoices</t>
  </si>
  <si>
    <t>Invoice No</t>
  </si>
  <si>
    <t>Date</t>
  </si>
  <si>
    <t>Invoicing Cumulative</t>
  </si>
  <si>
    <t>Invoicing Cumulative
Without Material</t>
  </si>
  <si>
    <t>/Month</t>
  </si>
  <si>
    <t>/Month
Without VAT</t>
  </si>
  <si>
    <t>Invoice No 1</t>
  </si>
  <si>
    <t>Invoice No 2</t>
  </si>
  <si>
    <t>Invoice No 7</t>
  </si>
  <si>
    <t>Invoice No 8</t>
  </si>
  <si>
    <t>Invoice No 9</t>
  </si>
  <si>
    <t>Invoice No 10</t>
  </si>
  <si>
    <t>islam correct but with vat</t>
  </si>
  <si>
    <t>project name match</t>
  </si>
  <si>
    <t>material on site</t>
  </si>
  <si>
    <t>inv_num error</t>
  </si>
  <si>
    <t>wrong project</t>
  </si>
  <si>
    <t>submitted in eslam</t>
  </si>
  <si>
    <t>0182</t>
  </si>
  <si>
    <t>On Account</t>
  </si>
  <si>
    <t>Gulf Egypt for Hotels &amp; Tourism (GEHT)</t>
  </si>
  <si>
    <t>Advance payment- Astoria sharm</t>
  </si>
  <si>
    <t>2022-09-13</t>
  </si>
  <si>
    <t xml:space="preserve"> ipc 7 final astoria sharm 
</t>
  </si>
  <si>
    <t>2022-12-05</t>
  </si>
  <si>
    <t>2022-12-04</t>
  </si>
  <si>
    <t>2022-09-12</t>
  </si>
  <si>
    <t>astoria sharm - IPC 5</t>
  </si>
  <si>
    <t>Astoria sharm - ipc 4</t>
  </si>
  <si>
    <t xml:space="preserve"> ipc 6 astoria sharm</t>
  </si>
  <si>
    <t>2023-11-26</t>
  </si>
  <si>
    <t>2022-07-17</t>
  </si>
  <si>
    <t>مستخلص 3_ مشروع استوريا شرم</t>
  </si>
  <si>
    <t>مستخلص 1 - استوريا شرم الشيخ</t>
  </si>
  <si>
    <t>مستخلص 2_ استوريا شرم</t>
  </si>
  <si>
    <t>erp wrong - total right</t>
  </si>
  <si>
    <t>erp wrong if net = cash in</t>
  </si>
  <si>
    <t>eslam not updated</t>
  </si>
  <si>
    <t>0164</t>
  </si>
  <si>
    <t>دفعة مقدمة فندق والدروف</t>
  </si>
  <si>
    <t>2022-11-03</t>
  </si>
  <si>
    <t>Mahmoud Ibrahim Mohamed Mahlab, Mr.</t>
  </si>
  <si>
    <t>2022-10-20</t>
  </si>
  <si>
    <t>دفعة مقدمة</t>
  </si>
  <si>
    <t>2022-12-25</t>
  </si>
  <si>
    <t xml:space="preserve">Waldorf Astoria ipc(2)
</t>
  </si>
  <si>
    <t>2022-03-28</t>
  </si>
  <si>
    <t>باقى مستخلص 6 - waldorf astoria</t>
  </si>
  <si>
    <t>2022-05-19</t>
  </si>
  <si>
    <t>2022-07-19</t>
  </si>
  <si>
    <t>باقى زيادة الدفعة المقدمة _ Waldorf Astoria</t>
  </si>
  <si>
    <t>2023-08-31</t>
  </si>
  <si>
    <t>جزء من م9- مشروع فندق استوريا</t>
  </si>
  <si>
    <t>م 10 - والدورف استوريا</t>
  </si>
  <si>
    <t>رد تامينات اجتماعية من 1:18- waldorf astoria</t>
  </si>
  <si>
    <t>2023-05-24</t>
  </si>
  <si>
    <t xml:space="preserve">  م ختامي - والدورف استوريا 
</t>
  </si>
  <si>
    <t>2023-11-30</t>
  </si>
  <si>
    <t>2024-02-12</t>
  </si>
  <si>
    <t>2022-04-11</t>
  </si>
  <si>
    <t>ipc (3)</t>
  </si>
  <si>
    <t>waldorf astoria ipc(5)</t>
  </si>
  <si>
    <t>2022-06-29</t>
  </si>
  <si>
    <t>جزء من زيادة الدفعة المقدمة</t>
  </si>
  <si>
    <t xml:space="preserve">  م 23 - والدورف استوريا 
</t>
  </si>
  <si>
    <t>Netting</t>
  </si>
  <si>
    <t>تحويل جزء من م 25 للمقول الباطن - والدورف استوريا</t>
  </si>
  <si>
    <t>Projects Credit Memo 3d-Local</t>
  </si>
  <si>
    <t>2023-08-17</t>
  </si>
  <si>
    <t>2023-08-20</t>
  </si>
  <si>
    <t>باقى م 9 - waldorf</t>
  </si>
  <si>
    <t>تحويل م 15 بالكامل للمقاولين الباطن</t>
  </si>
  <si>
    <t>2023-01-29</t>
  </si>
  <si>
    <t xml:space="preserve">  م 24 - والدورف استوريا 
</t>
  </si>
  <si>
    <t>2022-08-18</t>
  </si>
  <si>
    <t>2022-11-16</t>
  </si>
  <si>
    <t xml:space="preserve">Waldorf Astoria  ipc(1)
</t>
  </si>
  <si>
    <t>WALDORF - IPC 14</t>
  </si>
  <si>
    <t xml:space="preserve"> تحويل م 18 بالكامل للمقاولين الباطن على دفعتين : 
- 4,141,908.29 خاص بالدفعة الاولى  
- 677,848 خاص بالدفعة التانية 
فندق والدورف استوريا</t>
  </si>
  <si>
    <t>باقى م 22 - والدورف استوريا</t>
  </si>
  <si>
    <t>2023-10-30</t>
  </si>
  <si>
    <t>تحويل م 21 بالكامل للمقاولين الباطن - فندق والدورف استوريا</t>
  </si>
  <si>
    <t>2023-10-10</t>
  </si>
  <si>
    <t xml:space="preserve">رد تامينات اجتماعية من م 19 :24 والدورف استوريا 
</t>
  </si>
  <si>
    <t xml:space="preserve">رد تامين نهائي ختامي م26 - والدورف استوريا 
</t>
  </si>
  <si>
    <t>Waldorf Astoria - IPC 4</t>
  </si>
  <si>
    <t>2022-06-16</t>
  </si>
  <si>
    <t>2023-02-28</t>
  </si>
  <si>
    <t>تحويل م 16 بالكامل للمقاولين الباطن - مشروع استوريا</t>
  </si>
  <si>
    <t xml:space="preserve"> بااقى م 19 - والدورف استوريا
</t>
  </si>
  <si>
    <t>تحويل باقى م 19 + م 20 للمقاولين الباطن مشروع والدورف</t>
  </si>
  <si>
    <t>باقي رد تامين نهائي ختامي م26 - والدورف استوريا</t>
  </si>
  <si>
    <t>2022-09-14</t>
  </si>
  <si>
    <t>جزء من مستخلص 6 - والدروف استوريا</t>
  </si>
  <si>
    <t>Inv. 12 - Waldorf</t>
  </si>
  <si>
    <t>waldorf - IPC 13</t>
  </si>
  <si>
    <t>2022-12-06</t>
  </si>
  <si>
    <t>تحويل م 17 بالكامل للمقاولين الباطن - مشروع والدورف استوريا</t>
  </si>
  <si>
    <t>2023-04-10</t>
  </si>
  <si>
    <t>مستخلص 7 _ Waldorf Astoria</t>
  </si>
  <si>
    <t>مستخلص 8 - مشروع استوريا</t>
  </si>
  <si>
    <t>waldorf- IPC11</t>
  </si>
  <si>
    <t>تحويل جزء من م 22 للمقاوليين الباطن - فندق والدورف استوريا</t>
  </si>
  <si>
    <t>تحويل جزء من م 22 للمقاول الباطن - والدورف استوريا</t>
  </si>
  <si>
    <t>تحويل جزء من م 23 للمقول الباطن - والدورف استوريا</t>
  </si>
  <si>
    <t xml:space="preserve"> IPC 1 and Final - Waldorf ( spare parts)
</t>
  </si>
  <si>
    <t>2024-05-29</t>
  </si>
  <si>
    <t>Submitted Invoices</t>
  </si>
  <si>
    <t>Approved Invoices (By Consultant)</t>
  </si>
  <si>
    <t>Package</t>
  </si>
  <si>
    <t>Invoice Month</t>
  </si>
  <si>
    <t>Submittal Date</t>
  </si>
  <si>
    <t>Duration of Pay</t>
  </si>
  <si>
    <t>Pay Due Date</t>
  </si>
  <si>
    <t>Collection Date</t>
  </si>
  <si>
    <t>status</t>
  </si>
  <si>
    <t>Monthly Amount (Submitted)</t>
  </si>
  <si>
    <t>Cummulative amount (Submitted)</t>
  </si>
  <si>
    <t>Gross Value of work</t>
  </si>
  <si>
    <t>Material on site</t>
  </si>
  <si>
    <t>V.O</t>
  </si>
  <si>
    <t>Escalation</t>
  </si>
  <si>
    <t>1st Retention</t>
  </si>
  <si>
    <t>2nd Retention</t>
  </si>
  <si>
    <t>Deductions</t>
  </si>
  <si>
    <t>Net Amount</t>
  </si>
  <si>
    <t>inv no. extracted new</t>
  </si>
  <si>
    <t>Cls.Adv.Algeria.Old</t>
  </si>
  <si>
    <t>Guinea9-2016-8</t>
  </si>
  <si>
    <t>7-132KVA- H</t>
  </si>
  <si>
    <t>6-132KVA</t>
  </si>
  <si>
    <t>57001563/4</t>
  </si>
  <si>
    <t>DEC ADJ 72</t>
  </si>
  <si>
    <t>Balance 2016</t>
  </si>
  <si>
    <t>7 USD - West D. 117</t>
  </si>
  <si>
    <t>Itay 10 inv.34</t>
  </si>
  <si>
    <t>Itay 11 inv 40</t>
  </si>
  <si>
    <t>Inv.25 Barwa</t>
  </si>
  <si>
    <t>7 Barwa</t>
  </si>
  <si>
    <t>Barwa 13</t>
  </si>
  <si>
    <t>8 damac</t>
  </si>
  <si>
    <t>1011</t>
  </si>
  <si>
    <t>1/2013</t>
  </si>
  <si>
    <t>3920</t>
  </si>
  <si>
    <t>OB 3925</t>
  </si>
  <si>
    <t>4-</t>
  </si>
  <si>
    <t>(1) elmostsmrin</t>
  </si>
  <si>
    <t>(4)CW elmostsmrin</t>
  </si>
  <si>
    <t>(14)</t>
  </si>
  <si>
    <t>1pkg#62</t>
  </si>
  <si>
    <t>Ghana25</t>
  </si>
  <si>
    <t>OB-7</t>
  </si>
  <si>
    <t>1-</t>
  </si>
  <si>
    <t>Balance 2</t>
  </si>
  <si>
    <t>Colse Unupplied uppe</t>
  </si>
  <si>
    <t>7B</t>
  </si>
  <si>
    <t>421 EGP abu qeir 118</t>
  </si>
  <si>
    <t>418 EGP Avice ZTPC</t>
  </si>
  <si>
    <t>416 EGP Avice ZTPC</t>
  </si>
  <si>
    <t>430 EURO Avice ZTPC</t>
  </si>
  <si>
    <t>1056</t>
  </si>
  <si>
    <t>edepc cose un applie</t>
  </si>
  <si>
    <t>14 Zona</t>
  </si>
  <si>
    <t>1009</t>
  </si>
  <si>
    <t>1080</t>
  </si>
  <si>
    <t>1066</t>
  </si>
  <si>
    <t>1065</t>
  </si>
  <si>
    <t>1077</t>
  </si>
  <si>
    <t>OB 3928</t>
  </si>
  <si>
    <t>3917</t>
  </si>
  <si>
    <t>Balance 9</t>
  </si>
  <si>
    <t>30 banha 5</t>
  </si>
  <si>
    <t>17052.18</t>
  </si>
  <si>
    <t>Balance 8</t>
  </si>
  <si>
    <t>close unappl. hitach</t>
  </si>
  <si>
    <t>8 barwa</t>
  </si>
  <si>
    <t>TF-C4-589</t>
  </si>
  <si>
    <t>8 Etay</t>
  </si>
  <si>
    <t>Adv. Balance 8</t>
  </si>
  <si>
    <t>OB 2- 9B</t>
  </si>
  <si>
    <t>13B</t>
  </si>
  <si>
    <t>15B</t>
  </si>
  <si>
    <t>close unappl. alstom</t>
  </si>
  <si>
    <t>OB-5B</t>
  </si>
  <si>
    <t>44/1/1/2017</t>
  </si>
  <si>
    <t>Wadi 9 inv.36</t>
  </si>
  <si>
    <t>ٍAssuit 1 inv.38</t>
  </si>
  <si>
    <t>Balance 4</t>
  </si>
  <si>
    <t>5 EUR - Iskraemco</t>
  </si>
  <si>
    <t>inv no(2 Euro-Comcav</t>
  </si>
  <si>
    <t>close unappl. hysong</t>
  </si>
  <si>
    <t>DEC ADJ 45</t>
  </si>
  <si>
    <t>OB-ST-Geo Grid</t>
  </si>
  <si>
    <t>H,A/IPC03/PO52/323</t>
  </si>
  <si>
    <t>Inv. 25 Asec</t>
  </si>
  <si>
    <t>OB-ST-5-03-2017</t>
  </si>
  <si>
    <t>Inv. NO.6 KWT Floor</t>
  </si>
  <si>
    <t>Inv NO.4 KWT Flor</t>
  </si>
  <si>
    <t>OB-ST-Sodic Club</t>
  </si>
  <si>
    <t>OB-ST-Attaqa-2</t>
  </si>
  <si>
    <t>10083</t>
  </si>
  <si>
    <t>Invo No 66 Diwanya</t>
  </si>
  <si>
    <t>Soci.Inv.52Banah12</t>
  </si>
  <si>
    <t>12 East</t>
  </si>
  <si>
    <t>OB 4</t>
  </si>
  <si>
    <t>Inv 11 USD</t>
  </si>
  <si>
    <t>DEC ADJ 73</t>
  </si>
  <si>
    <t>Inv. NO.1 KWT Floor</t>
  </si>
  <si>
    <t>Inv NO.1 KWT Flor</t>
  </si>
  <si>
    <t>OB-ST-El Mosstas</t>
  </si>
  <si>
    <t>Inv. no 1 DZD</t>
  </si>
  <si>
    <t>OB-ST-PKG#32</t>
  </si>
  <si>
    <t>OB-ST-Hyper One</t>
  </si>
  <si>
    <t>10166</t>
  </si>
  <si>
    <t>10487</t>
  </si>
  <si>
    <t>Inv GPC</t>
  </si>
  <si>
    <t>OB-ST-Mozambique</t>
  </si>
  <si>
    <t>10350</t>
  </si>
  <si>
    <t>12-132KVA</t>
  </si>
  <si>
    <t>OB-12B</t>
  </si>
  <si>
    <t>OB 3-10B</t>
  </si>
  <si>
    <t>8B</t>
  </si>
  <si>
    <t>32A</t>
  </si>
  <si>
    <t>5-132KVA</t>
  </si>
  <si>
    <t>OB-SI-Sodic Club</t>
  </si>
  <si>
    <t>63 Social 15 Bnha</t>
  </si>
  <si>
    <t>soc.67/8assuit</t>
  </si>
  <si>
    <t>(3) p.o52/156**</t>
  </si>
  <si>
    <t>inv.27 Asec</t>
  </si>
  <si>
    <t>10265</t>
  </si>
  <si>
    <t>10210</t>
  </si>
  <si>
    <t>Soc. Inv 70 Asuit 9</t>
  </si>
  <si>
    <t>10330</t>
  </si>
  <si>
    <t>6-132KVA- H</t>
  </si>
  <si>
    <t>k(m.khalifa)3</t>
  </si>
  <si>
    <t>11B</t>
  </si>
  <si>
    <t>Kanten-MMansur-Kayan</t>
  </si>
  <si>
    <t>K ( Moustafa Khlifa)</t>
  </si>
  <si>
    <t>12588</t>
  </si>
  <si>
    <t>11072</t>
  </si>
  <si>
    <t>k-a.osman-royal</t>
  </si>
  <si>
    <t>insurance Refund S.G</t>
  </si>
  <si>
    <t>10412</t>
  </si>
  <si>
    <t>11030</t>
  </si>
  <si>
    <t>10707</t>
  </si>
  <si>
    <t>10400</t>
  </si>
  <si>
    <t>10401</t>
  </si>
  <si>
    <t>10405</t>
  </si>
  <si>
    <t>Soc 7 aboelmatamer</t>
  </si>
  <si>
    <t>soc 8 abo-elmatamer</t>
  </si>
  <si>
    <t>14B</t>
  </si>
  <si>
    <t>16B</t>
  </si>
  <si>
    <t>59/2142/2015</t>
  </si>
  <si>
    <t>OB 1 -29A</t>
  </si>
  <si>
    <t>Deposit reda gas</t>
  </si>
  <si>
    <t>k-a.osman-asmaaliya</t>
  </si>
  <si>
    <t>kantenRoyalOsman</t>
  </si>
  <si>
    <t>K-MINTRA-M.BADWY</t>
  </si>
  <si>
    <t>10351</t>
  </si>
  <si>
    <t>10515</t>
  </si>
  <si>
    <t>Soc Inv 9 Samanoud</t>
  </si>
  <si>
    <t>K-A.OSMAN-M.ISMALIA</t>
  </si>
  <si>
    <t>10542</t>
  </si>
  <si>
    <t>ret.col.18/13/12/18</t>
  </si>
  <si>
    <t>10523</t>
  </si>
  <si>
    <t>JPSS-17</t>
  </si>
  <si>
    <t>K-M.Mansor-Kayan-dec</t>
  </si>
  <si>
    <t>10518</t>
  </si>
  <si>
    <t>13 ُEast</t>
  </si>
  <si>
    <t>Ras Ghareeb Inst</t>
  </si>
  <si>
    <t>Niger9-2016-3934</t>
  </si>
  <si>
    <t>10531</t>
  </si>
  <si>
    <t>K-M.khlifa-minis-mar</t>
  </si>
  <si>
    <t>10537</t>
  </si>
  <si>
    <t>10721</t>
  </si>
  <si>
    <t>10565</t>
  </si>
  <si>
    <t>10639</t>
  </si>
  <si>
    <t>10641</t>
  </si>
  <si>
    <t>K-Mansor-kayan-April</t>
  </si>
  <si>
    <t>K-Hashem-jazimall-04</t>
  </si>
  <si>
    <t>10703</t>
  </si>
  <si>
    <t>E&amp;W-ELSWEDYUNI-MAY05</t>
  </si>
  <si>
    <t>OB-RE-PKG#45</t>
  </si>
  <si>
    <t>OTHRE INCOME GAMISA</t>
  </si>
  <si>
    <t>Kanteen-Jazi-June-</t>
  </si>
  <si>
    <t>10786</t>
  </si>
  <si>
    <t>Kanteen-Jazi-July-19</t>
  </si>
  <si>
    <t>10970</t>
  </si>
  <si>
    <t>OB-st PKG#62</t>
  </si>
  <si>
    <t>4B</t>
  </si>
  <si>
    <t>Kanteen-Royalcit-AUG</t>
  </si>
  <si>
    <t>Kanteen-jazimaal-AUG</t>
  </si>
  <si>
    <t>Kanteen-Uni-Aug-2019</t>
  </si>
  <si>
    <t>10832</t>
  </si>
  <si>
    <t>H,A/IPC04/PO52/323</t>
  </si>
  <si>
    <t>7-19-April</t>
  </si>
  <si>
    <t>10132</t>
  </si>
  <si>
    <t>2-19Feb</t>
  </si>
  <si>
    <t>19-19June</t>
  </si>
  <si>
    <t>25-19Aug</t>
  </si>
  <si>
    <t>12-19-may</t>
  </si>
  <si>
    <t>26-19Aug</t>
  </si>
  <si>
    <t>Kanteen-sep-sodic</t>
  </si>
  <si>
    <t>1-19Feb</t>
  </si>
  <si>
    <t>11000</t>
  </si>
  <si>
    <t>6-2019</t>
  </si>
  <si>
    <t>10 - sales</t>
  </si>
  <si>
    <t>31-19-sep</t>
  </si>
  <si>
    <t>14-2020</t>
  </si>
  <si>
    <t>10792</t>
  </si>
  <si>
    <t>10850</t>
  </si>
  <si>
    <t>10789</t>
  </si>
  <si>
    <t>10998</t>
  </si>
  <si>
    <t>54-19 nov</t>
  </si>
  <si>
    <t>51-19 nov</t>
  </si>
  <si>
    <t>10932</t>
  </si>
  <si>
    <t>38-19 oct</t>
  </si>
  <si>
    <t>10711</t>
  </si>
  <si>
    <t>Kanteen-wezrat-Jan20</t>
  </si>
  <si>
    <t>11221</t>
  </si>
  <si>
    <t>98% Susp/penalety</t>
  </si>
  <si>
    <t>Inv.Scrap 33/2019</t>
  </si>
  <si>
    <t>Lot. 04</t>
  </si>
  <si>
    <t>10060</t>
  </si>
  <si>
    <t>25/13/03/2020</t>
  </si>
  <si>
    <t>10081</t>
  </si>
  <si>
    <t>13 feb 20</t>
  </si>
  <si>
    <t>8-19-April</t>
  </si>
  <si>
    <t>5 Jan 2020</t>
  </si>
  <si>
    <t>Kanteen-Olmpic-Feb20</t>
  </si>
  <si>
    <t>Kanteen-Minis-Feb-20</t>
  </si>
  <si>
    <t>H,A-IPC09-PO52/323</t>
  </si>
  <si>
    <t>10062</t>
  </si>
  <si>
    <t>11186</t>
  </si>
  <si>
    <t>6 Jan 2020</t>
  </si>
  <si>
    <t>Kanteen-Sodic-Feb-20</t>
  </si>
  <si>
    <t>Kanteen-minist-Mar-2</t>
  </si>
  <si>
    <t>11014</t>
  </si>
  <si>
    <t>Inv.42 deductions</t>
  </si>
  <si>
    <t>11088</t>
  </si>
  <si>
    <t>11321</t>
  </si>
  <si>
    <t>H.A-IPC005-PO181/148</t>
  </si>
  <si>
    <t>30 - Apr 20</t>
  </si>
  <si>
    <t>64-19 Dec</t>
  </si>
  <si>
    <t>25 Mar 20</t>
  </si>
  <si>
    <t>29 - Apr 20</t>
  </si>
  <si>
    <t>28 Mar 20</t>
  </si>
  <si>
    <t>11103</t>
  </si>
  <si>
    <t>13-2020</t>
  </si>
  <si>
    <t>11-2020</t>
  </si>
  <si>
    <t>29-Mar20</t>
  </si>
  <si>
    <t>Ref.37-38-41-43-44</t>
  </si>
  <si>
    <t>52-19 nov</t>
  </si>
  <si>
    <t>68 - 19 Dec</t>
  </si>
  <si>
    <t>20 Mar 20</t>
  </si>
  <si>
    <t>11443</t>
  </si>
  <si>
    <t>Retention Inv.</t>
  </si>
  <si>
    <t>10121</t>
  </si>
  <si>
    <t>11/13/07/2020-KwdRet</t>
  </si>
  <si>
    <t>44-Jun-2020</t>
  </si>
  <si>
    <t>OB 3932</t>
  </si>
  <si>
    <t>60-aug-2020</t>
  </si>
  <si>
    <t>23-2020</t>
  </si>
  <si>
    <t>10102</t>
  </si>
  <si>
    <t>K-Royal-Apr-May-2020</t>
  </si>
  <si>
    <t>OB EHV1000</t>
  </si>
  <si>
    <t>37-2020</t>
  </si>
  <si>
    <t>Ref Retention USD Bo</t>
  </si>
  <si>
    <t>Kanteen-Kayan-Oct-20</t>
  </si>
  <si>
    <t>41-Jun-2020</t>
  </si>
  <si>
    <t>10203</t>
  </si>
  <si>
    <t>11602</t>
  </si>
  <si>
    <t>42-2020</t>
  </si>
  <si>
    <t>10122</t>
  </si>
  <si>
    <t>68-Oct-2020</t>
  </si>
  <si>
    <t>11642</t>
  </si>
  <si>
    <t>11641</t>
  </si>
  <si>
    <t>12064</t>
  </si>
  <si>
    <t>JV-AC-EE-Inv-003</t>
  </si>
  <si>
    <t>scarp lot no 13</t>
  </si>
  <si>
    <t>Lot 7 &amp; 12</t>
  </si>
  <si>
    <t>Kantin-Wezrat-Nov-20</t>
  </si>
  <si>
    <t>Ref.Rete . Borg arab</t>
  </si>
  <si>
    <t>Olympic</t>
  </si>
  <si>
    <t>Ministries district</t>
  </si>
  <si>
    <t>11549</t>
  </si>
  <si>
    <t>F - Drug Possession</t>
  </si>
  <si>
    <t>28-2020</t>
  </si>
  <si>
    <t>48-2020</t>
  </si>
  <si>
    <t>scrap iraq villa</t>
  </si>
  <si>
    <t>Inv 8 Zambia man2</t>
  </si>
  <si>
    <t>TETRA-IPC01-PO30189</t>
  </si>
  <si>
    <t>kayan 110 -1</t>
  </si>
  <si>
    <t>200122</t>
  </si>
  <si>
    <t>11806</t>
  </si>
  <si>
    <t>11665</t>
  </si>
  <si>
    <t>11668</t>
  </si>
  <si>
    <t>R05-01</t>
  </si>
  <si>
    <t>R05 - CONCRETE</t>
  </si>
  <si>
    <t>10422</t>
  </si>
  <si>
    <t>32-April-20</t>
  </si>
  <si>
    <t>Invoice 01/2021</t>
  </si>
  <si>
    <t>Invoice 02/2021</t>
  </si>
  <si>
    <t>CancelDeb.Tosh OHTL4</t>
  </si>
  <si>
    <t>Deb .adv.Toshka 4</t>
  </si>
  <si>
    <t>Cancel DebToshka 4</t>
  </si>
  <si>
    <t>12042</t>
  </si>
  <si>
    <t>10142</t>
  </si>
  <si>
    <t>200160</t>
  </si>
  <si>
    <t>Olympic - 3</t>
  </si>
  <si>
    <t>TITRA-OVM-PO 41624</t>
  </si>
  <si>
    <t>TETRA-IPC01/PO26597</t>
  </si>
  <si>
    <t>11862</t>
  </si>
  <si>
    <t>Ref Ret Balat Lot 2</t>
  </si>
  <si>
    <t>11945</t>
  </si>
  <si>
    <t>12068</t>
  </si>
  <si>
    <t>11-2021</t>
  </si>
  <si>
    <t>12070</t>
  </si>
  <si>
    <t>12073</t>
  </si>
  <si>
    <t>12222</t>
  </si>
  <si>
    <t>Invoice 25&amp; 26 EGP</t>
  </si>
  <si>
    <t>Kanteen-May2021(R05)</t>
  </si>
  <si>
    <t>200205</t>
  </si>
  <si>
    <t>200202</t>
  </si>
  <si>
    <t>200199</t>
  </si>
  <si>
    <t>10161</t>
  </si>
  <si>
    <t>12102</t>
  </si>
  <si>
    <t>12071</t>
  </si>
  <si>
    <t>12342</t>
  </si>
  <si>
    <t>تخليص جمركى IPC05</t>
  </si>
  <si>
    <t>D.M شحنةالسكةالحديد-</t>
  </si>
  <si>
    <t>Scrap Inv. 05/2021</t>
  </si>
  <si>
    <t>10607</t>
  </si>
  <si>
    <t>Ora-Kanten July21</t>
  </si>
  <si>
    <t>12402</t>
  </si>
  <si>
    <t>12065</t>
  </si>
  <si>
    <t>10164</t>
  </si>
  <si>
    <t>10245</t>
  </si>
  <si>
    <t>12166</t>
  </si>
  <si>
    <t>19-2021</t>
  </si>
  <si>
    <t>Invoice 06/2021</t>
  </si>
  <si>
    <t>12444</t>
  </si>
  <si>
    <t>Kanten Sodic AUG 21</t>
  </si>
  <si>
    <t>10160</t>
  </si>
  <si>
    <t>24-2021</t>
  </si>
  <si>
    <t>27-2021</t>
  </si>
  <si>
    <t>kanten kayan Sep 21</t>
  </si>
  <si>
    <t>Kanten Katmeya Sep21</t>
  </si>
  <si>
    <t>10783</t>
  </si>
  <si>
    <t>10782</t>
  </si>
  <si>
    <t>10862</t>
  </si>
  <si>
    <t>10802</t>
  </si>
  <si>
    <t>Kanten OCT/21 Sodic</t>
  </si>
  <si>
    <t>Kanten OCT/21 Kayan</t>
  </si>
  <si>
    <t>200265</t>
  </si>
  <si>
    <t>200264</t>
  </si>
  <si>
    <t>200306</t>
  </si>
  <si>
    <t>200309</t>
  </si>
  <si>
    <t>10948</t>
  </si>
  <si>
    <t>Kanten Sodic NOV 21</t>
  </si>
  <si>
    <t>Katmeya-Kanten-11/21</t>
  </si>
  <si>
    <t>35-2021</t>
  </si>
  <si>
    <t>Ref.2 benban Lot 2</t>
  </si>
  <si>
    <t>Collection-R05-11/21</t>
  </si>
  <si>
    <t>Kanteen DEC21 R05</t>
  </si>
  <si>
    <t>Kanteen DEC21 ORA</t>
  </si>
  <si>
    <t>Kanteen DEC21 Kayan</t>
  </si>
  <si>
    <t>12614</t>
  </si>
  <si>
    <t>12609</t>
  </si>
  <si>
    <t>12567</t>
  </si>
  <si>
    <t>Invoice EURO 15/2021</t>
  </si>
  <si>
    <t>200545</t>
  </si>
  <si>
    <t>Ministry-Jan-2022</t>
  </si>
  <si>
    <t>k-air defence-jan22</t>
  </si>
  <si>
    <t>200504</t>
  </si>
  <si>
    <t>k-kayan feb2022</t>
  </si>
  <si>
    <t>k-ora zed feb2022</t>
  </si>
  <si>
    <t>k-sodic feb2022</t>
  </si>
  <si>
    <t>200546</t>
  </si>
  <si>
    <t>200547</t>
  </si>
  <si>
    <t>12933</t>
  </si>
  <si>
    <t>10392</t>
  </si>
  <si>
    <t>Scrap Lot No:14</t>
  </si>
  <si>
    <t>Selling Scrap Lot 2</t>
  </si>
  <si>
    <t>Selling Scrap Lot 5</t>
  </si>
  <si>
    <t>Scrap Lot No:13</t>
  </si>
  <si>
    <t>Selling Scrap Lot12</t>
  </si>
  <si>
    <t>Commission invoice</t>
  </si>
  <si>
    <t>T  3-2022</t>
  </si>
  <si>
    <t>12908</t>
  </si>
  <si>
    <t>200585</t>
  </si>
  <si>
    <t>10162</t>
  </si>
  <si>
    <t>k-salim-apr22</t>
  </si>
  <si>
    <t>13012</t>
  </si>
  <si>
    <t>12996</t>
  </si>
  <si>
    <t>200544</t>
  </si>
  <si>
    <t>02/13/06/2022 KwtRet</t>
  </si>
  <si>
    <t>200630</t>
  </si>
  <si>
    <t>200605</t>
  </si>
  <si>
    <t>200767</t>
  </si>
  <si>
    <t>200689</t>
  </si>
  <si>
    <t>200606</t>
  </si>
  <si>
    <t>Inv.01 Po 28/21</t>
  </si>
  <si>
    <t>11765</t>
  </si>
  <si>
    <t>T13-2022</t>
  </si>
  <si>
    <t>T 12-2022</t>
  </si>
  <si>
    <t>201051</t>
  </si>
  <si>
    <t>200685</t>
  </si>
  <si>
    <t>200665</t>
  </si>
  <si>
    <t>200813</t>
  </si>
  <si>
    <t>k-hassan SEP2022</t>
  </si>
  <si>
    <t>5-2023</t>
  </si>
  <si>
    <t>IPC004-KAIFENG DAFAN</t>
  </si>
  <si>
    <t>200725</t>
  </si>
  <si>
    <t>200766</t>
  </si>
  <si>
    <t>K-MUSTAFA OCT.2022</t>
  </si>
  <si>
    <t>230000007</t>
  </si>
  <si>
    <t>000008-2022Playa</t>
  </si>
  <si>
    <t>4-2023</t>
  </si>
  <si>
    <t>200786</t>
  </si>
  <si>
    <t>k-hussain Jan.2023</t>
  </si>
  <si>
    <t>24000003</t>
  </si>
  <si>
    <t>200854</t>
  </si>
  <si>
    <t>200832</t>
  </si>
  <si>
    <t>200810</t>
  </si>
  <si>
    <t>DM-Comoros Dec.23</t>
  </si>
  <si>
    <t>200876</t>
  </si>
  <si>
    <t>230000012</t>
  </si>
  <si>
    <t>k-hassan aug.2023</t>
  </si>
  <si>
    <t>200931</t>
  </si>
  <si>
    <t>13-2023</t>
  </si>
  <si>
    <t>201032</t>
  </si>
  <si>
    <t>Rent 9/2023</t>
  </si>
  <si>
    <t>k-salim oct.23</t>
  </si>
  <si>
    <t>K-HASSAN NOV.23</t>
  </si>
  <si>
    <t>IPC 01/PO30336</t>
  </si>
  <si>
    <t>82-canteen</t>
  </si>
  <si>
    <t>k-hassan oct.23</t>
  </si>
  <si>
    <t>24000002</t>
  </si>
  <si>
    <t>230000013</t>
  </si>
  <si>
    <t>playa 77</t>
  </si>
  <si>
    <t>cars-lot.2 jan.24</t>
  </si>
  <si>
    <t>Driller sales Nov.23</t>
  </si>
  <si>
    <t>Troysales inv.Dec.23</t>
  </si>
  <si>
    <t>Rent 12/2023</t>
  </si>
  <si>
    <t>201052</t>
  </si>
  <si>
    <t>201331</t>
  </si>
  <si>
    <t>201252</t>
  </si>
  <si>
    <t>201131</t>
  </si>
  <si>
    <t>201053</t>
  </si>
  <si>
    <t>k-Abdelwahab feb.24</t>
  </si>
  <si>
    <t>201071</t>
  </si>
  <si>
    <t>k-gov2-jan22</t>
  </si>
  <si>
    <t>201112</t>
  </si>
  <si>
    <t>Rent 3/2024</t>
  </si>
  <si>
    <t>201272</t>
  </si>
  <si>
    <t>201151</t>
  </si>
  <si>
    <t>201212</t>
  </si>
  <si>
    <t>201352</t>
  </si>
  <si>
    <t>201092</t>
  </si>
  <si>
    <t>Rent 7 floor maadi</t>
  </si>
  <si>
    <t>24000009</t>
  </si>
  <si>
    <t>201237</t>
  </si>
  <si>
    <t>201192</t>
  </si>
  <si>
    <t>201294</t>
  </si>
  <si>
    <t>201271</t>
  </si>
  <si>
    <t>PO 3100077862</t>
  </si>
  <si>
    <t>201373</t>
  </si>
  <si>
    <t>24000013</t>
  </si>
  <si>
    <t>IPC# 002 RABAGH</t>
  </si>
  <si>
    <t>201413</t>
  </si>
  <si>
    <t>Sales Sep.24 KSA</t>
  </si>
  <si>
    <t>201375</t>
  </si>
  <si>
    <t>kanten</t>
  </si>
  <si>
    <t>RME-RS inv.3</t>
  </si>
  <si>
    <t>K-HASSAN-10-24</t>
  </si>
  <si>
    <t>201452</t>
  </si>
  <si>
    <t>201472</t>
  </si>
  <si>
    <t>201473</t>
  </si>
  <si>
    <t>Libya Eqpt.Adv Co.4</t>
  </si>
  <si>
    <t>OB-Final R2</t>
  </si>
  <si>
    <t>Balance Feb 17</t>
  </si>
  <si>
    <t>10068</t>
  </si>
  <si>
    <t>OB-MOS-PKG#53</t>
  </si>
  <si>
    <t>DEC ADJ 30</t>
  </si>
  <si>
    <t>Screap Inv 4/2019</t>
  </si>
  <si>
    <t>1076</t>
  </si>
  <si>
    <t>SG VAT EGP Invoices</t>
  </si>
  <si>
    <t>cr sd2</t>
  </si>
  <si>
    <t>Abuqir inv deduction</t>
  </si>
  <si>
    <t>10185</t>
  </si>
  <si>
    <t>TETRA - IPC -01-CR</t>
  </si>
  <si>
    <t>CR- VAT Coll.2</t>
  </si>
  <si>
    <t>201513</t>
  </si>
  <si>
    <t>1122</t>
  </si>
  <si>
    <t>OB-ST-6-03-2017</t>
  </si>
  <si>
    <t>Scrap Inv. 04/2020</t>
  </si>
  <si>
    <t>opening balance.</t>
  </si>
  <si>
    <t>10519</t>
  </si>
  <si>
    <t>Deduct Stmaps/civil</t>
  </si>
  <si>
    <t>66-Oct-2020</t>
  </si>
  <si>
    <t>OB RT 011</t>
  </si>
  <si>
    <t>16 closed</t>
  </si>
  <si>
    <t>DEC ADJ14</t>
  </si>
  <si>
    <t>cr81-Dec-2020</t>
  </si>
  <si>
    <t>55-Agu-2020</t>
  </si>
  <si>
    <t>Cr-Memo-Inv#18+20EGP</t>
  </si>
  <si>
    <t>close 34</t>
  </si>
  <si>
    <t>200404</t>
  </si>
  <si>
    <t>Cr 4</t>
  </si>
  <si>
    <t>1132</t>
  </si>
  <si>
    <t>Cancel(190903-190913</t>
  </si>
  <si>
    <t>Ref.soci 53 Assuit</t>
  </si>
  <si>
    <t>cr29-Apr-20</t>
  </si>
  <si>
    <t>Cr Rent 4th maadi</t>
  </si>
  <si>
    <t>CR D.m Orange</t>
  </si>
  <si>
    <t>closing EGP attaqa</t>
  </si>
  <si>
    <t>Adj ET balance Giza</t>
  </si>
  <si>
    <t>CR - Scrap</t>
  </si>
  <si>
    <t>close 16</t>
  </si>
  <si>
    <t>JPSS-020 /2</t>
  </si>
  <si>
    <t>Cancel the invoice12</t>
  </si>
  <si>
    <t>1 Transmission</t>
  </si>
  <si>
    <t>D.N Jun 2021</t>
  </si>
  <si>
    <t>crk-hassan2 nov.2022</t>
  </si>
  <si>
    <t>Cancel Inv#190921001</t>
  </si>
  <si>
    <t>DebToshka 4</t>
  </si>
  <si>
    <t>12443</t>
  </si>
  <si>
    <t>ِِCr.Scrap Inv32/19</t>
  </si>
  <si>
    <t>Inv 68 Iraq</t>
  </si>
  <si>
    <t>12929</t>
  </si>
  <si>
    <t>cr3</t>
  </si>
  <si>
    <t>Scrap Inv. 10/2022</t>
  </si>
  <si>
    <t>Cr. Ref Retention M$</t>
  </si>
  <si>
    <t>OB-Retention 4</t>
  </si>
  <si>
    <t>opening balance</t>
  </si>
  <si>
    <t>10182</t>
  </si>
  <si>
    <t>cr cw4</t>
  </si>
  <si>
    <t>Scrap Inv. 11/2022</t>
  </si>
  <si>
    <t>cr50-19 nov</t>
  </si>
  <si>
    <t>اتحاد تشيد و بناء</t>
  </si>
  <si>
    <t>09/13/12/2021</t>
  </si>
  <si>
    <t>Cr-S.Tax- 8 invoices</t>
  </si>
  <si>
    <t>10421</t>
  </si>
  <si>
    <t>22/13/03/2022</t>
  </si>
  <si>
    <t>OB003</t>
  </si>
  <si>
    <t>opening balance 2</t>
  </si>
  <si>
    <t>OB004</t>
  </si>
  <si>
    <t>Close orascom bal</t>
  </si>
  <si>
    <t>10+10+12closed</t>
  </si>
  <si>
    <t>81-Dec-2020.</t>
  </si>
  <si>
    <t>closing10</t>
  </si>
  <si>
    <t>Close ASF Balance</t>
  </si>
  <si>
    <t>close 65</t>
  </si>
  <si>
    <t>Cr-(WHT+Stamp)</t>
  </si>
  <si>
    <t>201512</t>
  </si>
  <si>
    <t>Cr -(WHT + Stamp) 2</t>
  </si>
  <si>
    <t>51-JUL-2020</t>
  </si>
  <si>
    <t>cr22</t>
  </si>
  <si>
    <t>inv 4 kwt flr cancle</t>
  </si>
  <si>
    <t>Egytech balance</t>
  </si>
  <si>
    <t>final_closed</t>
  </si>
  <si>
    <t>10369</t>
  </si>
  <si>
    <t>1130</t>
  </si>
  <si>
    <t>CR 13</t>
  </si>
  <si>
    <t>CR 82</t>
  </si>
  <si>
    <t>10208</t>
  </si>
  <si>
    <t>inv 6 kwt flr cancle</t>
  </si>
  <si>
    <t>10100</t>
  </si>
  <si>
    <t>Ded Eng Stamps</t>
  </si>
  <si>
    <t>CR 122</t>
  </si>
  <si>
    <t>OB-SI-PKG#17</t>
  </si>
  <si>
    <t>21f</t>
  </si>
  <si>
    <t>DEC ADJ 12</t>
  </si>
  <si>
    <t>close 70</t>
  </si>
  <si>
    <t>CR-VAT-2018 Inv.</t>
  </si>
  <si>
    <t>59-Aug-2020</t>
  </si>
  <si>
    <t>CR-18-W.hold-Stamp</t>
  </si>
  <si>
    <t>OB-Retention 3</t>
  </si>
  <si>
    <t>D2. West Port said</t>
  </si>
  <si>
    <t>1072</t>
  </si>
  <si>
    <t>Ded Inv22 EGP Assuit</t>
  </si>
  <si>
    <t>close49</t>
  </si>
  <si>
    <t>D.M 04-2022</t>
  </si>
  <si>
    <t>Cr 2-2023</t>
  </si>
  <si>
    <t>13053</t>
  </si>
  <si>
    <t>CR17-19jun</t>
  </si>
  <si>
    <t>CN Abo Quir Electri</t>
  </si>
  <si>
    <t>10361</t>
  </si>
  <si>
    <t>Suez Gulf</t>
  </si>
  <si>
    <t>close 74</t>
  </si>
  <si>
    <t>OB 2-Sud-eur</t>
  </si>
  <si>
    <t>Ref Settlement</t>
  </si>
  <si>
    <t>Libya Eqpt.Adv Co.1</t>
  </si>
  <si>
    <t>cr-mariotya ipc17 z</t>
  </si>
  <si>
    <t>1124</t>
  </si>
  <si>
    <t>Cr-for WHT-Four invs</t>
  </si>
  <si>
    <t>opening balance R</t>
  </si>
  <si>
    <t>cr82-Dec-2020</t>
  </si>
  <si>
    <t>CR-42-19 oct</t>
  </si>
  <si>
    <t>Inv.68 Bank charges</t>
  </si>
  <si>
    <t>10191</t>
  </si>
  <si>
    <t>Balance 6</t>
  </si>
  <si>
    <t>9closed</t>
  </si>
  <si>
    <t>20 closed</t>
  </si>
  <si>
    <t>Cr 12-2023</t>
  </si>
  <si>
    <t xml:space="preserve"> Compensation B &amp; D</t>
  </si>
  <si>
    <t>12103</t>
  </si>
  <si>
    <t>Cr for-other-deduct</t>
  </si>
  <si>
    <t>CM1USD/123/2011/2012</t>
  </si>
  <si>
    <t>ايجار شهر 1 الى 6</t>
  </si>
  <si>
    <t>3-2023</t>
  </si>
  <si>
    <t>Selling Scrap Lot14</t>
  </si>
  <si>
    <t>21000002</t>
  </si>
  <si>
    <t>10943</t>
  </si>
  <si>
    <t>cancel credit memo</t>
  </si>
  <si>
    <t>44-2020</t>
  </si>
  <si>
    <t>JPSS-020</t>
  </si>
  <si>
    <t>Scrap Lot. 19</t>
  </si>
  <si>
    <t>6 EGP - Aedco</t>
  </si>
  <si>
    <t>63-19 Dec</t>
  </si>
  <si>
    <t>Ret... Balance..</t>
  </si>
  <si>
    <t>Scrap Lot. 03</t>
  </si>
  <si>
    <t>TETERA-خرسانة-IPC01</t>
  </si>
  <si>
    <t>125/9</t>
  </si>
  <si>
    <t>36-19 oct</t>
  </si>
  <si>
    <t>Refund 06/13/07/2019</t>
  </si>
  <si>
    <t>3-19-mar.</t>
  </si>
  <si>
    <t>Insu. Inv.13 Samnood</t>
  </si>
  <si>
    <t>TETRA - IPC -01</t>
  </si>
  <si>
    <t>MVR Accomodation</t>
  </si>
  <si>
    <t>Inv 68 Iraq Dewania</t>
  </si>
  <si>
    <t>Retention USD</t>
  </si>
  <si>
    <t>reverse Attaqa PV am</t>
  </si>
  <si>
    <t>410498064/0&amp;2</t>
  </si>
  <si>
    <t>scrab</t>
  </si>
  <si>
    <t>Inv NO.5 KWT Flor</t>
  </si>
  <si>
    <t>Inv. 1</t>
  </si>
  <si>
    <t>final kobry el3asma</t>
  </si>
  <si>
    <t>HYPer</t>
  </si>
  <si>
    <t>(2)CW elmostsmrin</t>
  </si>
  <si>
    <t>(11) bni suef</t>
  </si>
  <si>
    <t>(11) biny suef 1</t>
  </si>
  <si>
    <t xml:space="preserve"> 12 zona</t>
  </si>
  <si>
    <t>Final\</t>
  </si>
  <si>
    <t>mos 1</t>
  </si>
  <si>
    <t>OB-ST- PKG#32</t>
  </si>
  <si>
    <t>DEC ADJ 34</t>
  </si>
  <si>
    <t>Balance Feb</t>
  </si>
  <si>
    <t>Balance 11</t>
  </si>
  <si>
    <t>final</t>
  </si>
  <si>
    <t>DEC ADJ67</t>
  </si>
  <si>
    <t>(1) elkayan</t>
  </si>
  <si>
    <t>1078</t>
  </si>
  <si>
    <t>OB 7</t>
  </si>
  <si>
    <t>Closing Adv. DZD</t>
  </si>
  <si>
    <t>17/13/07/2021</t>
  </si>
  <si>
    <t>7-132KVA- J</t>
  </si>
  <si>
    <t>6-132KVA- J</t>
  </si>
  <si>
    <t>Close Old Adv Ezz</t>
  </si>
  <si>
    <t>Close Old Advance</t>
  </si>
  <si>
    <t>Adv. Balance 9</t>
  </si>
  <si>
    <t>Adj Adv Dec 2017</t>
  </si>
  <si>
    <t>6 EGP - Suez Gulf</t>
  </si>
  <si>
    <t>14newgiza2</t>
  </si>
  <si>
    <t>Inv.60 Banah 14</t>
  </si>
  <si>
    <t>Inv.57 Banah 13</t>
  </si>
  <si>
    <t>Inv.56 Assuit 3</t>
  </si>
  <si>
    <t>Banha 37 inv.6</t>
  </si>
  <si>
    <t>Inv. 26 Damac</t>
  </si>
  <si>
    <t>Inv. 25 Damac</t>
  </si>
  <si>
    <t>Damac 11</t>
  </si>
  <si>
    <t>Damac 17</t>
  </si>
  <si>
    <t>Damac 16</t>
  </si>
  <si>
    <t>Damac 13</t>
  </si>
  <si>
    <t>3571</t>
  </si>
  <si>
    <t>3926</t>
  </si>
  <si>
    <t>OB 3927</t>
  </si>
  <si>
    <t>OB 3929</t>
  </si>
  <si>
    <t>20-</t>
  </si>
  <si>
    <t>34pkg#22</t>
  </si>
  <si>
    <t>Ghana24A</t>
  </si>
  <si>
    <t>OB-8</t>
  </si>
  <si>
    <t>DEC ADJ 71</t>
  </si>
  <si>
    <t>427 EGP abu qeir 118</t>
  </si>
  <si>
    <t>434 EGP abu qeir 118</t>
  </si>
  <si>
    <t>443 EGP Avice ZTPC</t>
  </si>
  <si>
    <t>425 EURO Avice ZTPC</t>
  </si>
  <si>
    <t>401 EGP Avice ZTPC</t>
  </si>
  <si>
    <t>Clos. east Delta ADV</t>
  </si>
  <si>
    <t>Balance Adv Feb</t>
  </si>
  <si>
    <t>1047</t>
  </si>
  <si>
    <t>1064</t>
  </si>
  <si>
    <t>1067</t>
  </si>
  <si>
    <t>1031</t>
  </si>
  <si>
    <t>OB 2543</t>
  </si>
  <si>
    <t>3915</t>
  </si>
  <si>
    <t>2/2013</t>
  </si>
  <si>
    <t>3593</t>
  </si>
  <si>
    <t>7 Euro- South Helwan</t>
  </si>
  <si>
    <t>3916</t>
  </si>
  <si>
    <t>(44)pkg#45</t>
  </si>
  <si>
    <t>Barwa 11</t>
  </si>
  <si>
    <t>OB-28A</t>
  </si>
  <si>
    <t>10129</t>
  </si>
  <si>
    <t>10069</t>
  </si>
  <si>
    <t>10047</t>
  </si>
  <si>
    <t>22050210.7295</t>
  </si>
  <si>
    <t>ٍSocial 34 Etay 10</t>
  </si>
  <si>
    <t>DEC ADJ 98</t>
  </si>
  <si>
    <t>OB-ST-PKG#17</t>
  </si>
  <si>
    <t>OB-RE-PKG#58</t>
  </si>
  <si>
    <t>ANG-Cam-Inv 2</t>
  </si>
  <si>
    <t>ANG-Caz-Inv 2</t>
  </si>
  <si>
    <t>OB-ST5</t>
  </si>
  <si>
    <t>OB-ADJ 1</t>
  </si>
  <si>
    <t>inv no(3 Euro-Iskrae</t>
  </si>
  <si>
    <t>001 - inv - 0004</t>
  </si>
  <si>
    <t>close unappl. east d</t>
  </si>
  <si>
    <t>2/4/3/2017</t>
  </si>
  <si>
    <t>Inv NO.2 KWT Flor</t>
  </si>
  <si>
    <t>12 ZONA</t>
  </si>
  <si>
    <t>OB-ST- Beni Suif</t>
  </si>
  <si>
    <t>close unppl cepc</t>
  </si>
  <si>
    <t>Soci.Inv.50Banah11</t>
  </si>
  <si>
    <t>Inv.24 Damac</t>
  </si>
  <si>
    <t>DEC ADJ 13</t>
  </si>
  <si>
    <t>Soc. 45 Bnha 9</t>
  </si>
  <si>
    <t>Inv. 26 Barwa</t>
  </si>
  <si>
    <t>Inv. 24 Barwa</t>
  </si>
  <si>
    <t>10082</t>
  </si>
  <si>
    <t>(1) Kanteen</t>
  </si>
  <si>
    <t>Inv. 8 Civil Final</t>
  </si>
  <si>
    <t>Banha Advance</t>
  </si>
  <si>
    <t>10085</t>
  </si>
  <si>
    <t>Inv.51 wadi 15</t>
  </si>
  <si>
    <t>Inv.55 Elzayat 3 fin</t>
  </si>
  <si>
    <t>Inv. 26 USD</t>
  </si>
  <si>
    <t>7/2017</t>
  </si>
  <si>
    <t>كانتين 2</t>
  </si>
  <si>
    <t>Last Inv Cairo Nor $</t>
  </si>
  <si>
    <t>10571</t>
  </si>
  <si>
    <t>10331</t>
  </si>
  <si>
    <t>10718</t>
  </si>
  <si>
    <t>OB-RE-Dp World</t>
  </si>
  <si>
    <t>10211</t>
  </si>
  <si>
    <t xml:space="preserve"> كانتين شهر 12</t>
  </si>
  <si>
    <t>9-132KVA</t>
  </si>
  <si>
    <t>Inv. NO.5 KWT Floor</t>
  </si>
  <si>
    <t>31A</t>
  </si>
  <si>
    <t>OB-4B</t>
  </si>
  <si>
    <t>6B</t>
  </si>
  <si>
    <t>5-132KVA-H</t>
  </si>
  <si>
    <t>04-132KVA-H</t>
  </si>
  <si>
    <t>05-132KVA-J</t>
  </si>
  <si>
    <t>3-132KVA-J</t>
  </si>
  <si>
    <t>3-132KVA-H</t>
  </si>
  <si>
    <t>(004) كانتين يناير</t>
  </si>
  <si>
    <t>10290</t>
  </si>
  <si>
    <t>1 EGP - ETO</t>
  </si>
  <si>
    <t>K(mohamed mansour)</t>
  </si>
  <si>
    <t>3 feb. Invoices</t>
  </si>
  <si>
    <t>1-132KVA-Sup</t>
  </si>
  <si>
    <t>10282</t>
  </si>
  <si>
    <t>(1) P.O52/323</t>
  </si>
  <si>
    <t>10268</t>
  </si>
  <si>
    <t>10332</t>
  </si>
  <si>
    <t>K(Moustafa Khalifa)</t>
  </si>
  <si>
    <t>12462</t>
  </si>
  <si>
    <t>11741</t>
  </si>
  <si>
    <t>11762</t>
  </si>
  <si>
    <t>11185</t>
  </si>
  <si>
    <t>10890</t>
  </si>
  <si>
    <t>ET SI inv 30 EGP-SH</t>
  </si>
  <si>
    <t>10398</t>
  </si>
  <si>
    <t>k-m.khalifa-suezstee</t>
  </si>
  <si>
    <t>تأمينات م3&amp;4 - م قنا</t>
  </si>
  <si>
    <t>Scrap Inv.3/2018</t>
  </si>
  <si>
    <t>soc 6 abo el matamer</t>
  </si>
  <si>
    <t>10576</t>
  </si>
  <si>
    <t>10521</t>
  </si>
  <si>
    <t>10520</t>
  </si>
  <si>
    <t>Inv. 27 USD</t>
  </si>
  <si>
    <t>k-m.khalifa ministie</t>
  </si>
  <si>
    <t>10217</t>
  </si>
  <si>
    <t>10404</t>
  </si>
  <si>
    <t>30A</t>
  </si>
  <si>
    <t>10456</t>
  </si>
  <si>
    <t>10403</t>
  </si>
  <si>
    <t>Site Foklift Rent</t>
  </si>
  <si>
    <t>DM 2 Borg Alarb</t>
  </si>
  <si>
    <t>Cancel</t>
  </si>
  <si>
    <t>Abolil Inst. Final</t>
  </si>
  <si>
    <t>JPSS-19</t>
  </si>
  <si>
    <t>OB RT 007</t>
  </si>
  <si>
    <t>10538</t>
  </si>
  <si>
    <t>final alobour bridge</t>
  </si>
  <si>
    <t>kantenMisitiryKhlifa</t>
  </si>
  <si>
    <t>10540</t>
  </si>
  <si>
    <t>K-HASHIM-GAZI MALL</t>
  </si>
  <si>
    <t>k-m.badawy-mintra</t>
  </si>
  <si>
    <t>OB RT 003</t>
  </si>
  <si>
    <t>10458</t>
  </si>
  <si>
    <t>10489</t>
  </si>
  <si>
    <t>OB TE005sp</t>
  </si>
  <si>
    <t>K-A.Osman-RoyalCity</t>
  </si>
  <si>
    <t>BO-001</t>
  </si>
  <si>
    <t>10532</t>
  </si>
  <si>
    <t>Refund 13/13/02/2019</t>
  </si>
  <si>
    <t>10615</t>
  </si>
  <si>
    <t>Soc 12 samanod</t>
  </si>
  <si>
    <t>K-A.osman-ismlia-mar</t>
  </si>
  <si>
    <t>10574</t>
  </si>
  <si>
    <t>10763</t>
  </si>
  <si>
    <t>10759</t>
  </si>
  <si>
    <t>10513</t>
  </si>
  <si>
    <t>10597</t>
  </si>
  <si>
    <t>10534</t>
  </si>
  <si>
    <t>10657</t>
  </si>
  <si>
    <t>K-Hussien Mansour-04</t>
  </si>
  <si>
    <t>Inv. 10 /2019</t>
  </si>
  <si>
    <t>10675</t>
  </si>
  <si>
    <t>10517</t>
  </si>
  <si>
    <t>10457</t>
  </si>
  <si>
    <t>10575</t>
  </si>
  <si>
    <t>10637</t>
  </si>
  <si>
    <t>Inv . 01/2019</t>
  </si>
  <si>
    <t>inv. 03 Scrap 2019</t>
  </si>
  <si>
    <t>Kanteen-Ismalia-July</t>
  </si>
  <si>
    <t>Kanteen-Sodic-June19</t>
  </si>
  <si>
    <t>Kanteen-Uni-July2019</t>
  </si>
  <si>
    <t>10716</t>
  </si>
  <si>
    <t>SCD4/003-ZmbShar</t>
  </si>
  <si>
    <t>10788</t>
  </si>
  <si>
    <t>23/2019 ٍ Scrap</t>
  </si>
  <si>
    <t>10870</t>
  </si>
  <si>
    <t>sales-2</t>
  </si>
  <si>
    <t>Kanteen-Kayan-Aug10%</t>
  </si>
  <si>
    <t>SCD4/004-ZmbShar</t>
  </si>
  <si>
    <t>H,A/IPC05/PO52/323</t>
  </si>
  <si>
    <t>10655</t>
  </si>
  <si>
    <t>10656</t>
  </si>
  <si>
    <t>9-19-April</t>
  </si>
  <si>
    <t>Kanteen-R05-Sep-2019</t>
  </si>
  <si>
    <t>4-2019</t>
  </si>
  <si>
    <t>Kanteen-Uni-Oct-2019</t>
  </si>
  <si>
    <t>18-2020</t>
  </si>
  <si>
    <t>15-sals-2019</t>
  </si>
  <si>
    <t>32-19 -سثح</t>
  </si>
  <si>
    <t>10956</t>
  </si>
  <si>
    <t>10910</t>
  </si>
  <si>
    <t>10755</t>
  </si>
  <si>
    <t>49-19 nov</t>
  </si>
  <si>
    <t>47-19 nov</t>
  </si>
  <si>
    <t>28-19 Aug</t>
  </si>
  <si>
    <t>10991</t>
  </si>
  <si>
    <t>Kanteen-minis-Dec-19</t>
  </si>
  <si>
    <t>3-19Mar</t>
  </si>
  <si>
    <t>24-19Aug</t>
  </si>
  <si>
    <t>15-19June</t>
  </si>
  <si>
    <t>11086</t>
  </si>
  <si>
    <t>34-19oct</t>
  </si>
  <si>
    <t>13-SALS</t>
  </si>
  <si>
    <t>H,A/IPC07/PO52/323</t>
  </si>
  <si>
    <t>48-19 nov</t>
  </si>
  <si>
    <t>Lot. 20</t>
  </si>
  <si>
    <t>Scrap Lot. 11</t>
  </si>
  <si>
    <t>Scrap Lot 19-1</t>
  </si>
  <si>
    <t>1100000</t>
  </si>
  <si>
    <t>Lot. 05 - 3</t>
  </si>
  <si>
    <t>Scrap 34/2019 united</t>
  </si>
  <si>
    <t>Lot. 02 - 1</t>
  </si>
  <si>
    <t>Scrap Lot 19-2</t>
  </si>
  <si>
    <t>10990</t>
  </si>
  <si>
    <t>11016</t>
  </si>
  <si>
    <t>Refund of scrap valu</t>
  </si>
  <si>
    <t>11161</t>
  </si>
  <si>
    <t>63-19- Dec</t>
  </si>
  <si>
    <t>Kanteen-Kayan-Feb-20</t>
  </si>
  <si>
    <t>amedment</t>
  </si>
  <si>
    <t>43-19 oct</t>
  </si>
  <si>
    <t>تكيفات و تجهيزات مكا</t>
  </si>
  <si>
    <t>11281</t>
  </si>
  <si>
    <t>11301</t>
  </si>
  <si>
    <t>21-2020</t>
  </si>
  <si>
    <t>Kanteen-R05-May-2020</t>
  </si>
  <si>
    <t>22-2020</t>
  </si>
  <si>
    <t>11621</t>
  </si>
  <si>
    <t>35-May-20</t>
  </si>
  <si>
    <t>37-Jun -2020</t>
  </si>
  <si>
    <t>11224</t>
  </si>
  <si>
    <t>OB 3922</t>
  </si>
  <si>
    <t>32-2020</t>
  </si>
  <si>
    <t>Kanteen-Uni-Aug-2020</t>
  </si>
  <si>
    <t>53-Jul-2020</t>
  </si>
  <si>
    <t>10146</t>
  </si>
  <si>
    <t>51-2020</t>
  </si>
  <si>
    <t>11441</t>
  </si>
  <si>
    <t>Ref Retention Borg $</t>
  </si>
  <si>
    <t>38-2020</t>
  </si>
  <si>
    <t>Kanteen-Mangrovy-Oct</t>
  </si>
  <si>
    <t>10064</t>
  </si>
  <si>
    <t>58-AgU-2020</t>
  </si>
  <si>
    <t>42-Jun-2020</t>
  </si>
  <si>
    <t>10 feb 20</t>
  </si>
  <si>
    <t>IPC_2_Rowad_gouna</t>
  </si>
  <si>
    <t>46-2020</t>
  </si>
  <si>
    <t>11701</t>
  </si>
  <si>
    <t>11864</t>
  </si>
  <si>
    <t>JV-AC-EE-Inv-002</t>
  </si>
  <si>
    <t>76-Nov-2020</t>
  </si>
  <si>
    <t>scrap lot no 16</t>
  </si>
  <si>
    <t>scrap lot no 14</t>
  </si>
  <si>
    <t>scrap lot no 10</t>
  </si>
  <si>
    <t>10143</t>
  </si>
  <si>
    <t>Inv 15/2020 Transmis</t>
  </si>
  <si>
    <t>11781</t>
  </si>
  <si>
    <t>11666</t>
  </si>
  <si>
    <t>11667</t>
  </si>
  <si>
    <t>10413</t>
  </si>
  <si>
    <t>50-2020</t>
  </si>
  <si>
    <t>11261</t>
  </si>
  <si>
    <t>31-2020</t>
  </si>
  <si>
    <t>10045</t>
  </si>
  <si>
    <t>soreal - 1</t>
  </si>
  <si>
    <t>R05-1</t>
  </si>
  <si>
    <t>11825</t>
  </si>
  <si>
    <t>Invoice</t>
  </si>
  <si>
    <t>11922</t>
  </si>
  <si>
    <t>Mangrrovy - 2</t>
  </si>
  <si>
    <t>11783</t>
  </si>
  <si>
    <t>11645</t>
  </si>
  <si>
    <t>6-2021</t>
  </si>
  <si>
    <t>Acroket Company - 03</t>
  </si>
  <si>
    <t>10202</t>
  </si>
  <si>
    <t>200161</t>
  </si>
  <si>
    <t>10103</t>
  </si>
  <si>
    <t>TITRA-OVM-IPC01</t>
  </si>
  <si>
    <t>11804</t>
  </si>
  <si>
    <t>11950</t>
  </si>
  <si>
    <t>12067</t>
  </si>
  <si>
    <t>12075</t>
  </si>
  <si>
    <t>11884</t>
  </si>
  <si>
    <t>Ref.soci51-52 Assuit</t>
  </si>
  <si>
    <t>R05 - 04</t>
  </si>
  <si>
    <t>10570</t>
  </si>
  <si>
    <t>12074</t>
  </si>
  <si>
    <t>200249</t>
  </si>
  <si>
    <t>200248</t>
  </si>
  <si>
    <t>21000001</t>
  </si>
  <si>
    <t>Ret Ref 03/13/06/21</t>
  </si>
  <si>
    <t>11963</t>
  </si>
  <si>
    <t>12072</t>
  </si>
  <si>
    <t>ElGouna-Apr-May21</t>
  </si>
  <si>
    <t>Kayan July21 Kanteen</t>
  </si>
  <si>
    <t>KantenAirDefense Jul</t>
  </si>
  <si>
    <t>12384</t>
  </si>
  <si>
    <t>11951</t>
  </si>
  <si>
    <t>11949</t>
  </si>
  <si>
    <t>11942</t>
  </si>
  <si>
    <t>10192</t>
  </si>
  <si>
    <t>21000003</t>
  </si>
  <si>
    <t>12445</t>
  </si>
  <si>
    <t>12542</t>
  </si>
  <si>
    <t>10241</t>
  </si>
  <si>
    <t>Invoice 07/2021</t>
  </si>
  <si>
    <t>12163</t>
  </si>
  <si>
    <t>10762</t>
  </si>
  <si>
    <t>MR.ADHAM-IPC002</t>
  </si>
  <si>
    <t>kanten GOV2 Sep 2021</t>
  </si>
  <si>
    <t>12447</t>
  </si>
  <si>
    <t>Invoice 09/2021</t>
  </si>
  <si>
    <t>10321</t>
  </si>
  <si>
    <t>Kanten OCT/21 Creeks</t>
  </si>
  <si>
    <t>المصطفى للمقاولات</t>
  </si>
  <si>
    <t>10923</t>
  </si>
  <si>
    <t>10942</t>
  </si>
  <si>
    <t>12788</t>
  </si>
  <si>
    <t>Dr.adv.  Kfr Naser T</t>
  </si>
  <si>
    <t>Kanteen DEC21Olympic</t>
  </si>
  <si>
    <t>12708</t>
  </si>
  <si>
    <t>200430</t>
  </si>
  <si>
    <t>12688</t>
  </si>
  <si>
    <t>12750</t>
  </si>
  <si>
    <t>Kanteen DEC21 Air</t>
  </si>
  <si>
    <t>200549</t>
  </si>
  <si>
    <t>k-kattamya-jan2022</t>
  </si>
  <si>
    <t>12668</t>
  </si>
  <si>
    <t>k-soreal-jan22</t>
  </si>
  <si>
    <t>Invoice 02/2022</t>
  </si>
  <si>
    <t>12931</t>
  </si>
  <si>
    <t>12828</t>
  </si>
  <si>
    <t>12831</t>
  </si>
  <si>
    <t>12690</t>
  </si>
  <si>
    <t>k-hassan-mar22</t>
  </si>
  <si>
    <t>Material EES2</t>
  </si>
  <si>
    <t>Scrap 19-23</t>
  </si>
  <si>
    <t>Scrap Inv. 04/2022</t>
  </si>
  <si>
    <t>200565</t>
  </si>
  <si>
    <t>29-2021</t>
  </si>
  <si>
    <t>200564</t>
  </si>
  <si>
    <t>12909</t>
  </si>
  <si>
    <t>200584</t>
  </si>
  <si>
    <t>Prog. for Eng. SC</t>
  </si>
  <si>
    <t>08/13/06/2022 Gh.Ret</t>
  </si>
  <si>
    <t>k-olimpic-jan2022</t>
  </si>
  <si>
    <t>k-hassan jun2022</t>
  </si>
  <si>
    <t>10-2021</t>
  </si>
  <si>
    <t>13052</t>
  </si>
  <si>
    <t>31-2021</t>
  </si>
  <si>
    <t>200629</t>
  </si>
  <si>
    <t>K-MUHAMED JUL2022</t>
  </si>
  <si>
    <t>IPC02-MEGA</t>
  </si>
  <si>
    <t>200787</t>
  </si>
  <si>
    <t>200686</t>
  </si>
  <si>
    <t>200707</t>
  </si>
  <si>
    <t>200631</t>
  </si>
  <si>
    <t>200708</t>
  </si>
  <si>
    <t>200648</t>
  </si>
  <si>
    <t>200764</t>
  </si>
  <si>
    <t>IPC005-MK4 WORLD-21</t>
  </si>
  <si>
    <t>200769</t>
  </si>
  <si>
    <t>200727</t>
  </si>
  <si>
    <t>200726</t>
  </si>
  <si>
    <t>200690</t>
  </si>
  <si>
    <t>k-mustafa nov.2022</t>
  </si>
  <si>
    <t>K-Salim Nov.2022</t>
  </si>
  <si>
    <t>k-hassan Dec.2022</t>
  </si>
  <si>
    <t>200784</t>
  </si>
  <si>
    <t>kantine 7</t>
  </si>
  <si>
    <t>200804</t>
  </si>
  <si>
    <t>K-HASSAN3 MAR.2023</t>
  </si>
  <si>
    <t>EDECS - ipc1</t>
  </si>
  <si>
    <t>T15-2022</t>
  </si>
  <si>
    <t>24000010</t>
  </si>
  <si>
    <t>200891</t>
  </si>
  <si>
    <t>200875</t>
  </si>
  <si>
    <t>inv.1 playa</t>
  </si>
  <si>
    <t>k-hassan may.2023</t>
  </si>
  <si>
    <t>200954</t>
  </si>
  <si>
    <t>200852</t>
  </si>
  <si>
    <t>200853</t>
  </si>
  <si>
    <t>k-mustafa july.2023</t>
  </si>
  <si>
    <t>po50723</t>
  </si>
  <si>
    <t>200996</t>
  </si>
  <si>
    <t>Rent 7+8/2023</t>
  </si>
  <si>
    <t>74 kantine renet</t>
  </si>
  <si>
    <t>K-MUSTAFA NOV.23</t>
  </si>
  <si>
    <t>IPC01- PO31115</t>
  </si>
  <si>
    <t>IPC (4) / PO26195</t>
  </si>
  <si>
    <t>230000014</t>
  </si>
  <si>
    <t>k-abdel w oct.23</t>
  </si>
  <si>
    <t>201072</t>
  </si>
  <si>
    <t>k-hassan Feb.24</t>
  </si>
  <si>
    <t>Rent-7TH maadi</t>
  </si>
  <si>
    <t>24000008</t>
  </si>
  <si>
    <t>201111</t>
  </si>
  <si>
    <t>middle east inv.3</t>
  </si>
  <si>
    <t>201233</t>
  </si>
  <si>
    <t>201273</t>
  </si>
  <si>
    <t>24000012</t>
  </si>
  <si>
    <t>Rent 6/2024</t>
  </si>
  <si>
    <t>122-canteen</t>
  </si>
  <si>
    <t>201475</t>
  </si>
  <si>
    <t>134-canteen</t>
  </si>
  <si>
    <t>Rent 1st+2nd sep.24</t>
  </si>
  <si>
    <t>Rent 9-2024</t>
  </si>
  <si>
    <t>k-abdelwahab-11.24</t>
  </si>
  <si>
    <t>K-ABDELWAHAB-10-24</t>
  </si>
  <si>
    <t>Tetra sales Nov.24</t>
  </si>
  <si>
    <t>201454</t>
  </si>
  <si>
    <t>201297</t>
  </si>
  <si>
    <t>close62</t>
  </si>
  <si>
    <t>Cr.Inv 12/2019 Scrap</t>
  </si>
  <si>
    <t>CR Mozambique</t>
  </si>
  <si>
    <t>10209</t>
  </si>
  <si>
    <t>Inv. 01 PO 8681</t>
  </si>
  <si>
    <t>D.M شحنة السكةالحديد</t>
  </si>
  <si>
    <t>DEC ADJ 19</t>
  </si>
  <si>
    <t>CR 9</t>
  </si>
  <si>
    <t>OB-RE-Wall New Giza</t>
  </si>
  <si>
    <t>cancel inv. 30,31,33</t>
  </si>
  <si>
    <t>opening bala.</t>
  </si>
  <si>
    <t>CR 14</t>
  </si>
  <si>
    <t>credit scrap lot. 4</t>
  </si>
  <si>
    <t>cr 34- May-2020</t>
  </si>
  <si>
    <t>70-Oct-2020</t>
  </si>
  <si>
    <t>34/13/09/2021</t>
  </si>
  <si>
    <t>OB-RE-Beni Suif</t>
  </si>
  <si>
    <t>Close AR Balance.</t>
  </si>
  <si>
    <t>56-Agu-2020</t>
  </si>
  <si>
    <t>OP 6</t>
  </si>
  <si>
    <t>14 closed</t>
  </si>
  <si>
    <t>1127</t>
  </si>
  <si>
    <t>D.M 13711</t>
  </si>
  <si>
    <t>DEC ADJ 69</t>
  </si>
  <si>
    <t>D.m Orange Invoic e</t>
  </si>
  <si>
    <t>CR-Egytech-Cost</t>
  </si>
  <si>
    <t>OB.Retention</t>
  </si>
  <si>
    <t>01/13/01/2022</t>
  </si>
  <si>
    <t>CR-Inv#180161</t>
  </si>
  <si>
    <t>DEC</t>
  </si>
  <si>
    <t>Balance feb  17</t>
  </si>
  <si>
    <t>1073</t>
  </si>
  <si>
    <t>14/13/09/2021</t>
  </si>
  <si>
    <t>D.M Mar. -2020</t>
  </si>
  <si>
    <t>10126</t>
  </si>
  <si>
    <t>13074</t>
  </si>
  <si>
    <t>Inv 21/2019 Scrap</t>
  </si>
  <si>
    <t>Cancel invoice Lot 6</t>
  </si>
  <si>
    <t>10424</t>
  </si>
  <si>
    <t>cr15</t>
  </si>
  <si>
    <t>Close AR Bal.</t>
  </si>
  <si>
    <t>D.N Insurance JICA+</t>
  </si>
  <si>
    <t>10636</t>
  </si>
  <si>
    <t>opening balance 2016</t>
  </si>
  <si>
    <t>cr-ايجار شهر 1 الى 6</t>
  </si>
  <si>
    <t>DEC  ADJ 80</t>
  </si>
  <si>
    <t>Ret.. balance....</t>
  </si>
  <si>
    <t>cr 3</t>
  </si>
  <si>
    <t>Khorafi IOM</t>
  </si>
  <si>
    <t>VAT Collection</t>
  </si>
  <si>
    <t>close</t>
  </si>
  <si>
    <t>10341</t>
  </si>
  <si>
    <t>DEC ADJ 17</t>
  </si>
  <si>
    <t>OB-Retention 2</t>
  </si>
  <si>
    <t>10/13/03/2022</t>
  </si>
  <si>
    <t>Adj. ET balance</t>
  </si>
  <si>
    <t>DEC ADJ 15</t>
  </si>
  <si>
    <t>10393</t>
  </si>
  <si>
    <t>OB - 1</t>
  </si>
  <si>
    <t>08/13/09/2021</t>
  </si>
  <si>
    <t>close 45</t>
  </si>
  <si>
    <t>Inv.3&amp;4 deductions-</t>
  </si>
  <si>
    <t>27/13/06/2021</t>
  </si>
  <si>
    <t>10071</t>
  </si>
  <si>
    <t>C.M Orange</t>
  </si>
  <si>
    <t>Scrap Inv. 14/2021</t>
  </si>
  <si>
    <t>82-Dec-2020.</t>
  </si>
  <si>
    <t>Deb.Adv. Tosh 4</t>
  </si>
  <si>
    <t>IPC#011#RABAGH</t>
  </si>
  <si>
    <t>WHT + Stamp + SI</t>
  </si>
  <si>
    <t xml:space="preserve">   Cr</t>
  </si>
  <si>
    <t>10205</t>
  </si>
  <si>
    <t>Libya Eqpt. Inv.NO.1</t>
  </si>
  <si>
    <t>10485</t>
  </si>
  <si>
    <t>Deduc Stamps</t>
  </si>
  <si>
    <t>cr-tetra-خرسانة-01</t>
  </si>
  <si>
    <t>Libya Eqpt.1st Co.4</t>
  </si>
  <si>
    <t>P-65-EGY تشيد و بناء</t>
  </si>
  <si>
    <t>Scrap Inv. 19/2020</t>
  </si>
  <si>
    <t>10483</t>
  </si>
  <si>
    <t>Deduct Eng Stamp 50/</t>
  </si>
  <si>
    <t>Inv. 31/2019Scrap</t>
  </si>
  <si>
    <t>final sharm elshikh2</t>
  </si>
  <si>
    <t>OB-MOS-PKG#22</t>
  </si>
  <si>
    <t>31 EUR/Banha117</t>
  </si>
  <si>
    <t>CR PKG#37</t>
  </si>
  <si>
    <t>OB-ST-2-03-2017</t>
  </si>
  <si>
    <t>Assuit Inv.2 ded-</t>
  </si>
  <si>
    <t>ghareb Final</t>
  </si>
  <si>
    <t>2 Angola</t>
  </si>
  <si>
    <t>Mfinal kobry el3asma</t>
  </si>
  <si>
    <t>CR 41-2020</t>
  </si>
  <si>
    <t>Ref.soci 54 Assuit</t>
  </si>
  <si>
    <t>cr4</t>
  </si>
  <si>
    <t>Deduct 143,349.92 wd</t>
  </si>
  <si>
    <t>VAT deduction 13 civ</t>
  </si>
  <si>
    <t>33 closed`</t>
  </si>
  <si>
    <t>Cr-Memo-Inv#19_EGP02</t>
  </si>
  <si>
    <t>close 68</t>
  </si>
  <si>
    <t>7-2023</t>
  </si>
  <si>
    <t>Attaqa Jun PV amorti</t>
  </si>
  <si>
    <t>OB RT 009</t>
  </si>
  <si>
    <t>CREDIT</t>
  </si>
  <si>
    <t>K.Hassan2 Nov.2022</t>
  </si>
  <si>
    <t>T  4-2022</t>
  </si>
  <si>
    <t>Selling Scrap Lot18</t>
  </si>
  <si>
    <t>Selling Scrap Lot 6</t>
  </si>
  <si>
    <t>10080</t>
  </si>
  <si>
    <t>GAMSA-FURNITURE</t>
  </si>
  <si>
    <t>scrap invoice</t>
  </si>
  <si>
    <t>Close Adv balnce FX</t>
  </si>
  <si>
    <t>Scrap Inv. 07/2020</t>
  </si>
  <si>
    <t xml:space="preserve"> 1,254,000.00</t>
  </si>
  <si>
    <t>19 EGP - AL Shabab</t>
  </si>
  <si>
    <t>Ret. Balance 2</t>
  </si>
  <si>
    <t>opening ballance2016</t>
  </si>
  <si>
    <t>Nubaria Siemens</t>
  </si>
  <si>
    <t>remaining of 61 EGP</t>
  </si>
  <si>
    <t>4 EGP united steel</t>
  </si>
  <si>
    <t>Scrap Inv. 32/2019</t>
  </si>
  <si>
    <t>2-19-feb</t>
  </si>
  <si>
    <t>TETRA AMENDMENT-IPC1</t>
  </si>
  <si>
    <t>Inv 8 Portsaid Final</t>
  </si>
  <si>
    <t>reverse.</t>
  </si>
  <si>
    <t>Inv.68 Bank charges-</t>
  </si>
  <si>
    <t>final sharm elshikh</t>
  </si>
  <si>
    <t>(17) pkg#53</t>
  </si>
  <si>
    <t>43 civic center</t>
  </si>
  <si>
    <t>12 s</t>
  </si>
  <si>
    <t>Transmission 1</t>
  </si>
  <si>
    <t>DEC ADJ5</t>
  </si>
  <si>
    <t>1 USD/123/2011/2012</t>
  </si>
  <si>
    <t>DEC ADJ 42</t>
  </si>
  <si>
    <t>453 EGP abu qeir 118</t>
  </si>
  <si>
    <t>1053</t>
  </si>
  <si>
    <t>Moz inv.5</t>
  </si>
  <si>
    <t>6-132KVA-H</t>
  </si>
  <si>
    <t>8-132KVA</t>
  </si>
  <si>
    <t>(3)sodic blok4</t>
  </si>
  <si>
    <t>(9)</t>
  </si>
  <si>
    <t>7 EGP - Suez Gulf</t>
  </si>
  <si>
    <t>Refu,Adv.</t>
  </si>
  <si>
    <t>Inv.50 Banah 11</t>
  </si>
  <si>
    <t>31 itay 9</t>
  </si>
  <si>
    <t>ًُwadi 10 inv41</t>
  </si>
  <si>
    <t>9 damac</t>
  </si>
  <si>
    <t>Refund Retention</t>
  </si>
  <si>
    <t>OB 3931</t>
  </si>
  <si>
    <t>Adv. Balance 3</t>
  </si>
  <si>
    <t>10+11+12</t>
  </si>
  <si>
    <t>(14)sodic club</t>
  </si>
  <si>
    <t>(4)SD elmostsmrin</t>
  </si>
  <si>
    <t>433 EGP abu qeir 118</t>
  </si>
  <si>
    <t>446 USD Avice ZTPC</t>
  </si>
  <si>
    <t>1004</t>
  </si>
  <si>
    <t>3321</t>
  </si>
  <si>
    <t>4 BAnha</t>
  </si>
  <si>
    <t>29 Bnha 4</t>
  </si>
  <si>
    <t>1052</t>
  </si>
  <si>
    <t>8 ًWadi</t>
  </si>
  <si>
    <t>Balance Adv Feb17</t>
  </si>
  <si>
    <t>Adv. Balance 5</t>
  </si>
  <si>
    <t>Adv. Balance</t>
  </si>
  <si>
    <t>OB 3933</t>
  </si>
  <si>
    <t>29/P/10/ER/2016/USD</t>
  </si>
  <si>
    <t>10414</t>
  </si>
  <si>
    <t>10212</t>
  </si>
  <si>
    <t>1-Saurimo</t>
  </si>
  <si>
    <t>DEC ADJ 41</t>
  </si>
  <si>
    <t>6 EUR  Iskraemco</t>
  </si>
  <si>
    <t>6 EUR - Iskraemco</t>
  </si>
  <si>
    <t>remain(2 Euro-Iskrae</t>
  </si>
  <si>
    <t>Barwa 14</t>
  </si>
  <si>
    <t>10070</t>
  </si>
  <si>
    <t>ANG-Cam-Inv 2 intrst</t>
  </si>
  <si>
    <t>3 EGP - South Helwan</t>
  </si>
  <si>
    <t>Asec Inv.29</t>
  </si>
  <si>
    <t>Inv no 12</t>
  </si>
  <si>
    <t>(4)156/52 H.A</t>
  </si>
  <si>
    <t>Inv NO.3 KWT Flor</t>
  </si>
  <si>
    <t>matrial</t>
  </si>
  <si>
    <t>Inv.52 Banah 12</t>
  </si>
  <si>
    <t>Soci.Inv.54Assuit2</t>
  </si>
  <si>
    <t>DM- CSI</t>
  </si>
  <si>
    <t>32/P/10/ER/2017/USD</t>
  </si>
  <si>
    <t>Inv. no 1 DZD VAT</t>
  </si>
  <si>
    <t>OB-RE-PKG#32</t>
  </si>
  <si>
    <t>Iraq JV Inv 67</t>
  </si>
  <si>
    <t>Inv. 28 Asec</t>
  </si>
  <si>
    <t>Soci.Inv.51wadi15</t>
  </si>
  <si>
    <t>Inv.53 Wadi 16</t>
  </si>
  <si>
    <t>Soc. 58 Wadi 17</t>
  </si>
  <si>
    <t>Inv.1 Almaza</t>
  </si>
  <si>
    <t>Inv. 22 USD</t>
  </si>
  <si>
    <t>Inv.61 Wadi 18</t>
  </si>
  <si>
    <t>Social inv.64/6 Assu</t>
  </si>
  <si>
    <t>10701</t>
  </si>
  <si>
    <t>Inv Abu Quir Oct</t>
  </si>
  <si>
    <t>كانتين شهر 10</t>
  </si>
  <si>
    <t>OB-RE-GEO Grid</t>
  </si>
  <si>
    <t>(5) كانتين يناير</t>
  </si>
  <si>
    <t>Soc.Inv.60Banah14</t>
  </si>
  <si>
    <t>k(ahmed osman/sodic)</t>
  </si>
  <si>
    <t>4101505764/1&amp;2</t>
  </si>
  <si>
    <t>Kanten-A.Osman-Sodic</t>
  </si>
  <si>
    <t>12022</t>
  </si>
  <si>
    <t>11843</t>
  </si>
  <si>
    <t>PO 57002361 CT Analy</t>
  </si>
  <si>
    <t>k-m.mansour kayan110</t>
  </si>
  <si>
    <t>10577</t>
  </si>
  <si>
    <t>soc 5-6-7-8 quna akh</t>
  </si>
  <si>
    <t>OB-SI-GEO Grid</t>
  </si>
  <si>
    <t>57000228-57000229</t>
  </si>
  <si>
    <t>10402</t>
  </si>
  <si>
    <t>soc 4 samanod</t>
  </si>
  <si>
    <t>soc 13 assuit siemen</t>
  </si>
  <si>
    <t>ET por. paid by PSP</t>
  </si>
  <si>
    <t>soc 7 samanod</t>
  </si>
  <si>
    <t>K-M.KHALIFA-ELCO-SEP</t>
  </si>
  <si>
    <t>10410</t>
  </si>
  <si>
    <t>Clos.Adv.Algeria.Old</t>
  </si>
  <si>
    <t>D/M.1 Borg Alarab</t>
  </si>
  <si>
    <t>DM 3 Borg Alarb</t>
  </si>
  <si>
    <t>DM 4 Borg Alarb</t>
  </si>
  <si>
    <t>Soc.Inv.9 Samanood</t>
  </si>
  <si>
    <t>DM 9 Samanoud</t>
  </si>
  <si>
    <t>OB RT 006</t>
  </si>
  <si>
    <t>10566</t>
  </si>
  <si>
    <t>10490</t>
  </si>
  <si>
    <t>Coll of scrap in PMI</t>
  </si>
  <si>
    <t>K-A.M.Osman-ismalia</t>
  </si>
  <si>
    <t>Inv. 6/2018</t>
  </si>
  <si>
    <t>K-H.mahmoud-gazimall</t>
  </si>
  <si>
    <t>K-M.mansor-kayan-(3)</t>
  </si>
  <si>
    <t>K-H.Mansor-sew-uni-3</t>
  </si>
  <si>
    <t>10399</t>
  </si>
  <si>
    <t>10578</t>
  </si>
  <si>
    <t>10757</t>
  </si>
  <si>
    <t>10573</t>
  </si>
  <si>
    <t>Inv 7/2019 Transmiss</t>
  </si>
  <si>
    <t>sales-1</t>
  </si>
  <si>
    <t>10533</t>
  </si>
  <si>
    <t>Fines-Royal-ismlia</t>
  </si>
  <si>
    <t>K-Ministries-June-19</t>
  </si>
  <si>
    <t>K-A.Osman-Ismlia-jun</t>
  </si>
  <si>
    <t>E&amp;W-Royalcity-June06</t>
  </si>
  <si>
    <t>10720</t>
  </si>
  <si>
    <t>Eng stamp shipp 7/4</t>
  </si>
  <si>
    <t>10104</t>
  </si>
  <si>
    <t>10658</t>
  </si>
  <si>
    <t>E&amp;W-consumption-JULY</t>
  </si>
  <si>
    <t>10715</t>
  </si>
  <si>
    <t>10702</t>
  </si>
  <si>
    <t>10130</t>
  </si>
  <si>
    <t>Scrap inv 30/2019</t>
  </si>
  <si>
    <t>Kanteen-Ministre-aug</t>
  </si>
  <si>
    <t>10764</t>
  </si>
  <si>
    <t>10790</t>
  </si>
  <si>
    <t>10-19-April</t>
  </si>
  <si>
    <t>18-19June</t>
  </si>
  <si>
    <t>Kanteen-Ministre-sep</t>
  </si>
  <si>
    <t>10791</t>
  </si>
  <si>
    <t>10995</t>
  </si>
  <si>
    <t>11020</t>
  </si>
  <si>
    <t>45-19 nov</t>
  </si>
  <si>
    <t>11036</t>
  </si>
  <si>
    <t>Kanteen-Soreal-Nov19</t>
  </si>
  <si>
    <t>Kanteen-Olmpic-Dec19</t>
  </si>
  <si>
    <t>Kanteen-Kayan-Dec-19</t>
  </si>
  <si>
    <t>65-19 Dec</t>
  </si>
  <si>
    <t>10930</t>
  </si>
  <si>
    <t>10931</t>
  </si>
  <si>
    <t>11075</t>
  </si>
  <si>
    <t>Kanteen-Helton-Jan20</t>
  </si>
  <si>
    <t>70-19 Dec</t>
  </si>
  <si>
    <t>Scrap Lot. 10</t>
  </si>
  <si>
    <t>Lot. 05 - 1</t>
  </si>
  <si>
    <t>Kanteen-ismlia-Jan20</t>
  </si>
  <si>
    <t>Kanteen-Olympic-Jan-</t>
  </si>
  <si>
    <t>11104</t>
  </si>
  <si>
    <t>Lot. 03</t>
  </si>
  <si>
    <t>Lot 01 Caravan Sales</t>
  </si>
  <si>
    <t>11032</t>
  </si>
  <si>
    <t>H.A-IPC003-PO181/148</t>
  </si>
  <si>
    <t>11087</t>
  </si>
  <si>
    <t>23 Mar 20</t>
  </si>
  <si>
    <t>22 Mar 20</t>
  </si>
  <si>
    <t>TETRA-خرسانة-IPC01</t>
  </si>
  <si>
    <t>TETRA-01/3</t>
  </si>
  <si>
    <t>11073</t>
  </si>
  <si>
    <t>11013</t>
  </si>
  <si>
    <t>Scrap Sales</t>
  </si>
  <si>
    <t>11262</t>
  </si>
  <si>
    <t>8-2024</t>
  </si>
  <si>
    <t>3-2020</t>
  </si>
  <si>
    <t>11341</t>
  </si>
  <si>
    <t>Compensation Banha-</t>
  </si>
  <si>
    <t>11546</t>
  </si>
  <si>
    <t>15-2020</t>
  </si>
  <si>
    <t>OB AR 001</t>
  </si>
  <si>
    <t>53-19 nov</t>
  </si>
  <si>
    <t>11401</t>
  </si>
  <si>
    <t>38-Jun-2020</t>
  </si>
  <si>
    <t>45-Jun-2020</t>
  </si>
  <si>
    <t>30-Mar20</t>
  </si>
  <si>
    <t>Scrap Inv. 08/2020</t>
  </si>
  <si>
    <t>11444</t>
  </si>
  <si>
    <t>200082</t>
  </si>
  <si>
    <t>27-2020</t>
  </si>
  <si>
    <t>Ref.2 06/13/07/2019</t>
  </si>
  <si>
    <t>OB 3930</t>
  </si>
  <si>
    <t>Kanteen-Remaining</t>
  </si>
  <si>
    <t>Kanteen-R05-June-20</t>
  </si>
  <si>
    <t>29-2020</t>
  </si>
  <si>
    <t>54-Agu-2020</t>
  </si>
  <si>
    <t>10144</t>
  </si>
  <si>
    <t>Ref Retention Matro$</t>
  </si>
  <si>
    <t>Kanteen-R05-Sep-2020</t>
  </si>
  <si>
    <t>49-JUL-2020</t>
  </si>
  <si>
    <t>64-Sep 2020</t>
  </si>
  <si>
    <t>43-2020</t>
  </si>
  <si>
    <t>10243</t>
  </si>
  <si>
    <t>11882</t>
  </si>
  <si>
    <t>Close of Scrap Sales</t>
  </si>
  <si>
    <t>Car Sales 239</t>
  </si>
  <si>
    <t>Ref. Reten Marsa Alm</t>
  </si>
  <si>
    <t>kamtin</t>
  </si>
  <si>
    <t>Ref-Ret Ghana12/2020</t>
  </si>
  <si>
    <t>2-2021</t>
  </si>
  <si>
    <t>Olympic - 2</t>
  </si>
  <si>
    <t>11722</t>
  </si>
  <si>
    <t>11866</t>
  </si>
  <si>
    <t>13-2021</t>
  </si>
  <si>
    <t>Deb.adv.Tosh OHTL4</t>
  </si>
  <si>
    <t>CCre.adv. $ Toshka 4</t>
  </si>
  <si>
    <t>Ministries - 3</t>
  </si>
  <si>
    <t>R05 - 3</t>
  </si>
  <si>
    <t>11869</t>
  </si>
  <si>
    <t>11802</t>
  </si>
  <si>
    <t>12-2021</t>
  </si>
  <si>
    <t>12066</t>
  </si>
  <si>
    <t>12122</t>
  </si>
  <si>
    <t>12202</t>
  </si>
  <si>
    <t>Ref-soci51-52 Assuit</t>
  </si>
  <si>
    <t>Kanten-May21 GOV2</t>
  </si>
  <si>
    <t>Kanteen-May 2021</t>
  </si>
  <si>
    <t>DM-ADV-COMOROS</t>
  </si>
  <si>
    <t>12302</t>
  </si>
  <si>
    <t>200246</t>
  </si>
  <si>
    <t>200203</t>
  </si>
  <si>
    <t>200189</t>
  </si>
  <si>
    <t>200181</t>
  </si>
  <si>
    <t>200180</t>
  </si>
  <si>
    <t>200163</t>
  </si>
  <si>
    <t>CollectionR05-010621</t>
  </si>
  <si>
    <t>10322</t>
  </si>
  <si>
    <t>Olympic Hall Jun2021</t>
  </si>
  <si>
    <t>Kanten-Sodic-Jun21</t>
  </si>
  <si>
    <t>12691</t>
  </si>
  <si>
    <t>12649</t>
  </si>
  <si>
    <t>12628</t>
  </si>
  <si>
    <t>12383</t>
  </si>
  <si>
    <t>10159</t>
  </si>
  <si>
    <t>22-2021</t>
  </si>
  <si>
    <t>IPC002-OVM-2021</t>
  </si>
  <si>
    <t>Kanten Minist Sep 21</t>
  </si>
  <si>
    <t>Kantn OlmpicHal 9/21</t>
  </si>
  <si>
    <t>Collection R05-09/21</t>
  </si>
  <si>
    <t>12563</t>
  </si>
  <si>
    <t>Kanten OCT/21 R05 2</t>
  </si>
  <si>
    <t>Kanten OCT/21 GOV2</t>
  </si>
  <si>
    <t>33-2021</t>
  </si>
  <si>
    <t>10883</t>
  </si>
  <si>
    <t>10882</t>
  </si>
  <si>
    <t>10944</t>
  </si>
  <si>
    <t>200288</t>
  </si>
  <si>
    <t>Invoice 12/2021</t>
  </si>
  <si>
    <t>28-2021</t>
  </si>
  <si>
    <t>12442</t>
  </si>
  <si>
    <t>10000</t>
  </si>
  <si>
    <t>Cr.adv.  Kfr Naser</t>
  </si>
  <si>
    <t>Kanteen DEC21 Sodic</t>
  </si>
  <si>
    <t>Kanteen DEC21 Creeks</t>
  </si>
  <si>
    <t>12613</t>
  </si>
  <si>
    <t>12566</t>
  </si>
  <si>
    <t>IPC003-BENINCA-2021</t>
  </si>
  <si>
    <t>12283</t>
  </si>
  <si>
    <t>12910</t>
  </si>
  <si>
    <t>200610</t>
  </si>
  <si>
    <t>12748</t>
  </si>
  <si>
    <t>k-katamya feb2022</t>
  </si>
  <si>
    <t>k-air defence-feb22</t>
  </si>
  <si>
    <t>10563</t>
  </si>
  <si>
    <t>Scrap Lot No:18</t>
  </si>
  <si>
    <t>Selling Scrap 6</t>
  </si>
  <si>
    <t>200548</t>
  </si>
  <si>
    <t>11404</t>
  </si>
  <si>
    <t>12648</t>
  </si>
  <si>
    <t>k-mustafa-apr22</t>
  </si>
  <si>
    <t>200525</t>
  </si>
  <si>
    <t>200650</t>
  </si>
  <si>
    <t>200612</t>
  </si>
  <si>
    <t>T 6-2022</t>
  </si>
  <si>
    <t>K-HASSAN MAY2022</t>
  </si>
  <si>
    <t>200604</t>
  </si>
  <si>
    <t>200628</t>
  </si>
  <si>
    <t>Inv.01 Po 24/21</t>
  </si>
  <si>
    <t>Compensation B &amp; D 3</t>
  </si>
  <si>
    <t>200624</t>
  </si>
  <si>
    <t>200684</t>
  </si>
  <si>
    <t>k-hassan aug2022</t>
  </si>
  <si>
    <t>230000006</t>
  </si>
  <si>
    <t>scrap 200730</t>
  </si>
  <si>
    <t>200666</t>
  </si>
  <si>
    <t>K-MUSTAFA DEC.2022</t>
  </si>
  <si>
    <t>k-hassan Jan.2023</t>
  </si>
  <si>
    <t>200807</t>
  </si>
  <si>
    <t>200785</t>
  </si>
  <si>
    <t>k-hassan2 mar.2023</t>
  </si>
  <si>
    <t>k-ahmed april.2023</t>
  </si>
  <si>
    <t>k-salim may.2023</t>
  </si>
  <si>
    <t>200872</t>
  </si>
  <si>
    <t>k-salim-mar22</t>
  </si>
  <si>
    <t>200856</t>
  </si>
  <si>
    <t>007-2022</t>
  </si>
  <si>
    <t>200972</t>
  </si>
  <si>
    <t>Rent invoice 1:6</t>
  </si>
  <si>
    <t>Rent 1st+2nd maadi</t>
  </si>
  <si>
    <t>Rent2 1st+2nd maadi</t>
  </si>
  <si>
    <t>200995</t>
  </si>
  <si>
    <t>23i1650</t>
  </si>
  <si>
    <t>IPC01/PO-30777</t>
  </si>
  <si>
    <t>IPC 02- BALATAT</t>
  </si>
  <si>
    <t>24000004</t>
  </si>
  <si>
    <t>201033</t>
  </si>
  <si>
    <t>201057</t>
  </si>
  <si>
    <t>k-hassan Dec.23</t>
  </si>
  <si>
    <t>sales dec.23</t>
  </si>
  <si>
    <t>201058</t>
  </si>
  <si>
    <t>201056</t>
  </si>
  <si>
    <t>Rent 2/2024</t>
  </si>
  <si>
    <t>201091</t>
  </si>
  <si>
    <t>k-Abdelwahab apr.24</t>
  </si>
  <si>
    <t>Rent 4/2024</t>
  </si>
  <si>
    <t>201191</t>
  </si>
  <si>
    <t>PO 3100076938</t>
  </si>
  <si>
    <t>2-2024</t>
  </si>
  <si>
    <t>100-canteen</t>
  </si>
  <si>
    <t>201113</t>
  </si>
  <si>
    <t>201234</t>
  </si>
  <si>
    <t>201251</t>
  </si>
  <si>
    <t>201236</t>
  </si>
  <si>
    <t>R-7th floor madi6-24</t>
  </si>
  <si>
    <t>IPC#001</t>
  </si>
  <si>
    <t>201392</t>
  </si>
  <si>
    <t>Rent 10-24</t>
  </si>
  <si>
    <t>201492</t>
  </si>
  <si>
    <t>RME-OC Po 649</t>
  </si>
  <si>
    <t>final*closed</t>
  </si>
  <si>
    <t>Adjust 1907210013</t>
  </si>
  <si>
    <t>10284</t>
  </si>
  <si>
    <t>Balance 2016 10</t>
  </si>
  <si>
    <t>cr 58-Aug-2020</t>
  </si>
  <si>
    <t>inv 3 kwt flr cancle</t>
  </si>
  <si>
    <t>CR 5</t>
  </si>
  <si>
    <t>D.M Orange Invoice--</t>
  </si>
  <si>
    <t>Close AR Balance</t>
  </si>
  <si>
    <t>cr17+18+19</t>
  </si>
  <si>
    <t>1--fin</t>
  </si>
  <si>
    <t>close 73</t>
  </si>
  <si>
    <t>83-Dec-2020</t>
  </si>
  <si>
    <t>03/13/05/2021</t>
  </si>
  <si>
    <t>32 closed adj</t>
  </si>
  <si>
    <t>28-C028</t>
  </si>
  <si>
    <t>ADJ RECEPR</t>
  </si>
  <si>
    <t>02/13/05/2021</t>
  </si>
  <si>
    <t>75-Nov-2020</t>
  </si>
  <si>
    <t>11-19-April</t>
  </si>
  <si>
    <t>DEC ADJ 9</t>
  </si>
  <si>
    <t>21/13/03/2022</t>
  </si>
  <si>
    <t>D.N Insurance JICA-</t>
  </si>
  <si>
    <t>D.M Orange Invoice-</t>
  </si>
  <si>
    <t>OB-SI-PKG#32</t>
  </si>
  <si>
    <t>31/13/09/2021</t>
  </si>
  <si>
    <t>ded custom inv 23-24</t>
  </si>
  <si>
    <t>Scrap Inv. 17/2020</t>
  </si>
  <si>
    <t>Close AR Balances</t>
  </si>
  <si>
    <t>close31</t>
  </si>
  <si>
    <t>STF Credit memo</t>
  </si>
  <si>
    <t>CR-PKG#17</t>
  </si>
  <si>
    <t>tetra cr2</t>
  </si>
  <si>
    <t>Transmission 1.</t>
  </si>
  <si>
    <t>تشيد وبناء بنبان ل 2</t>
  </si>
  <si>
    <t>Adj.Hitachi diff bal</t>
  </si>
  <si>
    <t>33/13/09/2021</t>
  </si>
  <si>
    <t>CM Ghana25</t>
  </si>
  <si>
    <t>1070</t>
  </si>
  <si>
    <t>1102</t>
  </si>
  <si>
    <t>cr-k-youssef feb.23</t>
  </si>
  <si>
    <t>1125</t>
  </si>
  <si>
    <t>DM 13167 Holding</t>
  </si>
  <si>
    <t>Cancellation</t>
  </si>
  <si>
    <t>10201</t>
  </si>
  <si>
    <t>OB-SI-Ezz Factory</t>
  </si>
  <si>
    <t>62 closed</t>
  </si>
  <si>
    <t>9-2024</t>
  </si>
  <si>
    <t>cr 80-Dec-2020</t>
  </si>
  <si>
    <t>Credit Lot. 19</t>
  </si>
  <si>
    <t>crk-salim nov.2022</t>
  </si>
  <si>
    <t>Ret. Balance.</t>
  </si>
  <si>
    <t>tetra-cr03</t>
  </si>
  <si>
    <t>Cr, Inv.13 sam socia</t>
  </si>
  <si>
    <t>Cr. 1 Sett. West</t>
  </si>
  <si>
    <t>10505</t>
  </si>
  <si>
    <t>OB-SI PKG#58</t>
  </si>
  <si>
    <t>Balance 2016 11</t>
  </si>
  <si>
    <t>Cancel Inv: 13 Nueab</t>
  </si>
  <si>
    <t>Cr 19</t>
  </si>
  <si>
    <t>07/13/12/21</t>
  </si>
  <si>
    <t>Close inv.180135</t>
  </si>
  <si>
    <t>cr6</t>
  </si>
  <si>
    <t>Inv. 30 EUR/Banha117</t>
  </si>
  <si>
    <t>Manshit Nasser</t>
  </si>
  <si>
    <t>cr-mariotya ipc16 z</t>
  </si>
  <si>
    <t>DEC ADJ 77</t>
  </si>
  <si>
    <t>1069</t>
  </si>
  <si>
    <t>01/13/05/2021</t>
  </si>
  <si>
    <t>Cr. Ref Retention B$</t>
  </si>
  <si>
    <t>CN Cairo South</t>
  </si>
  <si>
    <t>Libya Eqpt.1+2 Co.3</t>
  </si>
  <si>
    <t>Material EES7</t>
  </si>
  <si>
    <t>OB RT 008</t>
  </si>
  <si>
    <t>10063</t>
  </si>
  <si>
    <t>close 56</t>
  </si>
  <si>
    <t>CR2-19-feb</t>
  </si>
  <si>
    <t>74-nov-2020</t>
  </si>
  <si>
    <t>12952</t>
  </si>
  <si>
    <t>close 23</t>
  </si>
  <si>
    <t>cr30 - Apr 20</t>
  </si>
  <si>
    <t>10221</t>
  </si>
  <si>
    <t>wht &amp; stam -mainshie</t>
  </si>
  <si>
    <t>Scrap Inv. 21/2020</t>
  </si>
  <si>
    <t>VAT receipts / 39-40</t>
  </si>
  <si>
    <t>scrap invoice.</t>
  </si>
  <si>
    <t>8 closed</t>
  </si>
  <si>
    <t>CM 24 B</t>
  </si>
  <si>
    <t>10432</t>
  </si>
  <si>
    <t>cr 21 Mar 20</t>
  </si>
  <si>
    <t>4-19-mar.</t>
  </si>
  <si>
    <t>Deduct inv.19 EGP</t>
  </si>
  <si>
    <t>Balance 2016 7</t>
  </si>
  <si>
    <t>Closing Old Assuit</t>
  </si>
  <si>
    <t>adv (24+29+41) Euro</t>
  </si>
  <si>
    <t>RME-OC Po 648</t>
  </si>
  <si>
    <t>Cancel invoice Lot15</t>
  </si>
  <si>
    <t>OB-RE-Sodic Club</t>
  </si>
  <si>
    <t>Credit 22/2019 Sampl</t>
  </si>
  <si>
    <t>OB-SI-Beni Suif</t>
  </si>
  <si>
    <t>Car-Dep AUG. 2021</t>
  </si>
  <si>
    <t>close 25</t>
  </si>
  <si>
    <t>libya sales oct.24</t>
  </si>
  <si>
    <t>CR-K-HASSAN FEB.2023</t>
  </si>
  <si>
    <t>OB-SI-Wall New Giza</t>
  </si>
  <si>
    <t>10535</t>
  </si>
  <si>
    <t>10546</t>
  </si>
  <si>
    <t>07/13/08/2021</t>
  </si>
  <si>
    <t>DEC ADJ 39</t>
  </si>
  <si>
    <t>18/13/03/2021</t>
  </si>
  <si>
    <t>OB-ST-Sodic Dahsh-2</t>
  </si>
  <si>
    <t>CR 81</t>
  </si>
  <si>
    <t>CR 12</t>
  </si>
  <si>
    <t>Inv 19/2019 Scrap</t>
  </si>
  <si>
    <t>0008-2022</t>
  </si>
  <si>
    <t>Cr 17</t>
  </si>
  <si>
    <t>CM 11-19-April</t>
  </si>
  <si>
    <t>CR-17</t>
  </si>
  <si>
    <t>OB-ST-3-03-2017</t>
  </si>
  <si>
    <t>close 55</t>
  </si>
  <si>
    <t>48-JUL-2020</t>
  </si>
  <si>
    <t>SG EGP Inv Deduction</t>
  </si>
  <si>
    <t>84-Dec-2020</t>
  </si>
  <si>
    <t>4 cars for sale</t>
  </si>
  <si>
    <t>OB005</t>
  </si>
  <si>
    <t>Cr-S.Tax- 2 invoices</t>
  </si>
  <si>
    <t>Scrap selling Nwabaa</t>
  </si>
  <si>
    <t>10206</t>
  </si>
  <si>
    <t>Eng Stamp and other</t>
  </si>
  <si>
    <t>Sodic Kanten July21</t>
  </si>
  <si>
    <t>Scrap Inv. 10/2021</t>
  </si>
  <si>
    <t>k-huissen-mar22</t>
  </si>
  <si>
    <t>CAN.INV.</t>
  </si>
  <si>
    <t>12-2023</t>
  </si>
  <si>
    <t>Mariotya ipc16 zomor</t>
  </si>
  <si>
    <t xml:space="preserve"> Selling Scrap 19-23</t>
  </si>
  <si>
    <t>Selling Scrap Lot13</t>
  </si>
  <si>
    <t>1st invoice Eng. SC</t>
  </si>
  <si>
    <t>10946</t>
  </si>
  <si>
    <t>4-2021</t>
  </si>
  <si>
    <t>82-Dec-2020</t>
  </si>
  <si>
    <t>141</t>
  </si>
  <si>
    <t>40-2020</t>
  </si>
  <si>
    <t>50-JUL-2020</t>
  </si>
  <si>
    <t>1-2020</t>
  </si>
  <si>
    <t>Adjust orascom balan</t>
  </si>
  <si>
    <t>Inv. 1 EGP</t>
  </si>
  <si>
    <t>Scrap Lot. 01</t>
  </si>
  <si>
    <t>Inv. 2 EUR 17500</t>
  </si>
  <si>
    <t>17-19June</t>
  </si>
  <si>
    <t>1 -19 -feb</t>
  </si>
  <si>
    <t>Inv 12/2019 Scrap</t>
  </si>
  <si>
    <t>TETRA - 001</t>
  </si>
  <si>
    <t>6 EGP Cement</t>
  </si>
  <si>
    <t>Soci.11-16:23$Qena</t>
  </si>
  <si>
    <t>Settlement</t>
  </si>
  <si>
    <t>(1)SD elmostsmrin</t>
  </si>
  <si>
    <t>13 N.G 2</t>
  </si>
  <si>
    <t>(3) new giza wall</t>
  </si>
  <si>
    <t>(45)pkg#45</t>
  </si>
  <si>
    <t>mos 3</t>
  </si>
  <si>
    <t>16-</t>
  </si>
  <si>
    <t>DEC ADJ 101</t>
  </si>
  <si>
    <t>final'</t>
  </si>
  <si>
    <t>final"</t>
  </si>
  <si>
    <t>DEC ADJ 35</t>
  </si>
  <si>
    <t>ADJ RECEIPT</t>
  </si>
  <si>
    <t>1045</t>
  </si>
  <si>
    <t>1043</t>
  </si>
  <si>
    <t>OB Advanced 8</t>
  </si>
  <si>
    <t>Cam/EDC/5/2016</t>
  </si>
  <si>
    <t>2-132KVA-Sup</t>
  </si>
  <si>
    <t>10-132KVA</t>
  </si>
  <si>
    <t>15 pkg#53</t>
  </si>
  <si>
    <t>15 EGP - West D. 117</t>
  </si>
  <si>
    <t>13 EGP - West D. 117</t>
  </si>
  <si>
    <t>( 2 )</t>
  </si>
  <si>
    <t>13 USD - Suez Gulf</t>
  </si>
  <si>
    <t>Barwa 16</t>
  </si>
  <si>
    <t>6 Damac</t>
  </si>
  <si>
    <t>Damac 15</t>
  </si>
  <si>
    <t>137/9</t>
  </si>
  <si>
    <t>13sodic club</t>
  </si>
  <si>
    <t>17+18+19</t>
  </si>
  <si>
    <t>16 pkg#53</t>
  </si>
  <si>
    <t>408 EGP Avice ZTPC</t>
  </si>
  <si>
    <t>1061</t>
  </si>
  <si>
    <t>405 EGP Avice ZTPC</t>
  </si>
  <si>
    <t>1010</t>
  </si>
  <si>
    <t>1008</t>
  </si>
  <si>
    <t>OB 3923</t>
  </si>
  <si>
    <t>5 Banha</t>
  </si>
  <si>
    <t>32 wadi 8</t>
  </si>
  <si>
    <t>colose alstom unappl</t>
  </si>
  <si>
    <t>6 Euro- South Helwan</t>
  </si>
  <si>
    <t>3918</t>
  </si>
  <si>
    <t>final-</t>
  </si>
  <si>
    <t>10218</t>
  </si>
  <si>
    <t>01 - March -scr</t>
  </si>
  <si>
    <t>(16)new giza 2</t>
  </si>
  <si>
    <t>1-Cazenga</t>
  </si>
  <si>
    <t>Banah 7 inv 39</t>
  </si>
  <si>
    <t>Soc 41 Wadi 10</t>
  </si>
  <si>
    <t>close un appl. egyte</t>
  </si>
  <si>
    <t>44 Wadi 11</t>
  </si>
  <si>
    <t>Inv 42 EGP giza III</t>
  </si>
  <si>
    <t>Inv NO.6 KWT Flor</t>
  </si>
  <si>
    <t>12 EGP - West D. 117</t>
  </si>
  <si>
    <t>Inv. NO.2 KWT Floor</t>
  </si>
  <si>
    <t>Invoice 26 &amp; 31 EUR</t>
  </si>
  <si>
    <t>Inv 23 USD</t>
  </si>
  <si>
    <t>Last Invoice 6 Octob</t>
  </si>
  <si>
    <t>10135</t>
  </si>
  <si>
    <t>Inv. NO.4 KWT Floor</t>
  </si>
  <si>
    <t>10417</t>
  </si>
  <si>
    <t>10349</t>
  </si>
  <si>
    <t>10280</t>
  </si>
  <si>
    <t>retention</t>
  </si>
  <si>
    <t>7-132KVA</t>
  </si>
  <si>
    <t>04-132KVA-J</t>
  </si>
  <si>
    <t>(1) كانتين يناير</t>
  </si>
  <si>
    <t>48515.5</t>
  </si>
  <si>
    <t>Asec.Paymen req.2</t>
  </si>
  <si>
    <t>10/4/12/2017</t>
  </si>
  <si>
    <t>Social 69/1Samanood</t>
  </si>
  <si>
    <t>k (mohamed mansour)3</t>
  </si>
  <si>
    <t>k(m.khalifa) 3</t>
  </si>
  <si>
    <t>inv no (Comm/001)EGP</t>
  </si>
  <si>
    <t>10334</t>
  </si>
  <si>
    <t>11201</t>
  </si>
  <si>
    <t>10397</t>
  </si>
  <si>
    <t xml:space="preserve"> Scarp inv.2/2018</t>
  </si>
  <si>
    <t>01/2018</t>
  </si>
  <si>
    <t>k-m.mansour jun2018</t>
  </si>
  <si>
    <t>k-m.khalifa-elco-jun</t>
  </si>
  <si>
    <t>10992</t>
  </si>
  <si>
    <t>Inv. 28 USD</t>
  </si>
  <si>
    <t>Kanten-Suiz-Khalifa</t>
  </si>
  <si>
    <t>Kanten.A.Osman.Royal</t>
  </si>
  <si>
    <t>soc 22-25 quna akhmi</t>
  </si>
  <si>
    <t>soc 14-21 quna akhmi</t>
  </si>
  <si>
    <t>DM 10 Samanoud</t>
  </si>
  <si>
    <t>KantenAOsman.Ismalya</t>
  </si>
  <si>
    <t>OB RT 004</t>
  </si>
  <si>
    <t>JPSS-16</t>
  </si>
  <si>
    <t>Inv. No.11 KWD Floor</t>
  </si>
  <si>
    <t>K-m.badawy-mntra-dec</t>
  </si>
  <si>
    <t>K-H.MAHMOUD-JAZI</t>
  </si>
  <si>
    <t>10514</t>
  </si>
  <si>
    <t>10569</t>
  </si>
  <si>
    <t>k-HASSAN-R5-JAN</t>
  </si>
  <si>
    <t>Coll Ansaldo</t>
  </si>
  <si>
    <t>K-M.khlifa-ministrie</t>
  </si>
  <si>
    <t>28/13/08/2021</t>
  </si>
  <si>
    <t>10564</t>
  </si>
  <si>
    <t>10596</t>
  </si>
  <si>
    <t>K-Ahmed.Osman-Ismali</t>
  </si>
  <si>
    <t>Ref. Ret. Borolls</t>
  </si>
  <si>
    <t>10567</t>
  </si>
  <si>
    <t>10706</t>
  </si>
  <si>
    <t>E&amp;W-Consumption-Apri</t>
  </si>
  <si>
    <t>adv. refund</t>
  </si>
  <si>
    <t>Hussien.mansour.June</t>
  </si>
  <si>
    <t>K-A.Osman-Royal-June</t>
  </si>
  <si>
    <t>10710</t>
  </si>
  <si>
    <t>10635</t>
  </si>
  <si>
    <t>Kanteen-R05-july2019</t>
  </si>
  <si>
    <t>Soc inv 14 Sammanoud</t>
  </si>
  <si>
    <t>10735</t>
  </si>
  <si>
    <t>10761</t>
  </si>
  <si>
    <t>10640</t>
  </si>
  <si>
    <t>Kanteen-R05-Aug-2019</t>
  </si>
  <si>
    <t>H,A/IPC06/PO52/323</t>
  </si>
  <si>
    <t>6-19-April</t>
  </si>
  <si>
    <t xml:space="preserve"> 22/2019 Sampl T&amp;D1</t>
  </si>
  <si>
    <t>30-19 Aug</t>
  </si>
  <si>
    <t>4-19Mar</t>
  </si>
  <si>
    <t>13-19-June</t>
  </si>
  <si>
    <t>21-19Jul</t>
  </si>
  <si>
    <t>Kanteen-SEP-UNI</t>
  </si>
  <si>
    <t>kanteen-sep-royal</t>
  </si>
  <si>
    <t>39-19 oct</t>
  </si>
  <si>
    <t>Kanteen-Sodic-Aug019</t>
  </si>
  <si>
    <t>9 sales 2019</t>
  </si>
  <si>
    <t>20_2020</t>
  </si>
  <si>
    <t>10810</t>
  </si>
  <si>
    <t>40-19 oct</t>
  </si>
  <si>
    <t>10953</t>
  </si>
  <si>
    <t>Kantee-Sodic-Oct-019</t>
  </si>
  <si>
    <t>46-19 nov</t>
  </si>
  <si>
    <t>11031</t>
  </si>
  <si>
    <t>29-19 Aug</t>
  </si>
  <si>
    <t>Coll Scrap A08</t>
  </si>
  <si>
    <t>TETRA-MK4-IPC01</t>
  </si>
  <si>
    <t xml:space="preserve"> -3,460.69</t>
  </si>
  <si>
    <t>11076</t>
  </si>
  <si>
    <t>55-19 nov</t>
  </si>
  <si>
    <t>Scrap Lot. 13</t>
  </si>
  <si>
    <t>Scrap Lot. 12</t>
  </si>
  <si>
    <t>5-2019</t>
  </si>
  <si>
    <t>Scrap Inv. 35/2019</t>
  </si>
  <si>
    <t>Scrap Lot. 06</t>
  </si>
  <si>
    <t>Rf.retention Samanod</t>
  </si>
  <si>
    <t>Scrap Commission</t>
  </si>
  <si>
    <t>Lot. 05 - 2</t>
  </si>
  <si>
    <t>Kanteen-Royal-Jan-20</t>
  </si>
  <si>
    <t>Kanteen-Sodic-Dec-19</t>
  </si>
  <si>
    <t>inv. Ghareeb 98%</t>
  </si>
  <si>
    <t>Lot 16 Scrap Sales</t>
  </si>
  <si>
    <t>Scrap Inv. 37/2019</t>
  </si>
  <si>
    <t>11141</t>
  </si>
  <si>
    <t>8 Jan 2020</t>
  </si>
  <si>
    <t>11077</t>
  </si>
  <si>
    <t>58-19 Dec</t>
  </si>
  <si>
    <t>57-19 Dec</t>
  </si>
  <si>
    <t>H,A-IPC10-PO52/323</t>
  </si>
  <si>
    <t>11052</t>
  </si>
  <si>
    <t>10851</t>
  </si>
  <si>
    <t>Kanteen-R05-Mar-2020</t>
  </si>
  <si>
    <t>Kanteen-Royal-Mar-20</t>
  </si>
  <si>
    <t>39-2020</t>
  </si>
  <si>
    <t>10-2020</t>
  </si>
  <si>
    <t>12-2020</t>
  </si>
  <si>
    <t>11601</t>
  </si>
  <si>
    <t>Scrap invoice12 K SA</t>
  </si>
  <si>
    <t>11524</t>
  </si>
  <si>
    <t>Kanteen-Sodic-Aug-20</t>
  </si>
  <si>
    <t>36-May-20</t>
  </si>
  <si>
    <t>47-Jul-2020</t>
  </si>
  <si>
    <t>52-JUL-2020</t>
  </si>
  <si>
    <t>10145</t>
  </si>
  <si>
    <t>Scrap Inv. 10/2020</t>
  </si>
  <si>
    <t>Inv.12/2020 -Transmi</t>
  </si>
  <si>
    <t>10180</t>
  </si>
  <si>
    <t>10061</t>
  </si>
  <si>
    <t>57-AUG-2020</t>
  </si>
  <si>
    <t>11506</t>
  </si>
  <si>
    <t>11442</t>
  </si>
  <si>
    <t>45-2020</t>
  </si>
  <si>
    <t>Kanteen-Olympic-2020</t>
  </si>
  <si>
    <t>11644</t>
  </si>
  <si>
    <t>11782</t>
  </si>
  <si>
    <t>Ref Retention Ghlion</t>
  </si>
  <si>
    <t>11622</t>
  </si>
  <si>
    <t>11548</t>
  </si>
  <si>
    <t>30-2020</t>
  </si>
  <si>
    <t>ministires-1</t>
  </si>
  <si>
    <t>10366</t>
  </si>
  <si>
    <t>10365</t>
  </si>
  <si>
    <t>MR.ADHAM-IPC001</t>
  </si>
  <si>
    <t>Cre.adv. $ Toshka 4</t>
  </si>
  <si>
    <t>10163</t>
  </si>
  <si>
    <t>12002</t>
  </si>
  <si>
    <t>Sweedy Uni. 2</t>
  </si>
  <si>
    <t>Soreal - 2</t>
  </si>
  <si>
    <t>R05 - 2</t>
  </si>
  <si>
    <t>5-2021</t>
  </si>
  <si>
    <t>De. West Port said</t>
  </si>
  <si>
    <t>11 feb 20</t>
  </si>
  <si>
    <t>Mangroovy - 3</t>
  </si>
  <si>
    <t>11823</t>
  </si>
  <si>
    <t>11824</t>
  </si>
  <si>
    <t>12076</t>
  </si>
  <si>
    <t>11870</t>
  </si>
  <si>
    <t>Ret-Ref32/13/03/2021</t>
  </si>
  <si>
    <t>Sodic - 04</t>
  </si>
  <si>
    <t>11982</t>
  </si>
  <si>
    <t>Acroket Company - 04</t>
  </si>
  <si>
    <t>200245</t>
  </si>
  <si>
    <t>200209</t>
  </si>
  <si>
    <t>200162</t>
  </si>
  <si>
    <t>12164</t>
  </si>
  <si>
    <t>11721</t>
  </si>
  <si>
    <t>Kanten-Jun21-R05</t>
  </si>
  <si>
    <t>Kanten katmeya Jul21</t>
  </si>
  <si>
    <t>فاتورة تكسير خردة</t>
  </si>
  <si>
    <t>10181</t>
  </si>
  <si>
    <t>12165</t>
  </si>
  <si>
    <t>Scrap Inv. 08/2021</t>
  </si>
  <si>
    <t>12385</t>
  </si>
  <si>
    <t>10266</t>
  </si>
  <si>
    <t>Katameya-Kanten-8/21</t>
  </si>
  <si>
    <t>Kanten Kayan AUG/21</t>
  </si>
  <si>
    <t>21-2021</t>
  </si>
  <si>
    <t>18-2021</t>
  </si>
  <si>
    <t>Invoice 2 to JV</t>
  </si>
  <si>
    <t>Engineering SC Inv</t>
  </si>
  <si>
    <t>30-2021</t>
  </si>
  <si>
    <t>10884</t>
  </si>
  <si>
    <t>200268</t>
  </si>
  <si>
    <t>200328</t>
  </si>
  <si>
    <t>200410</t>
  </si>
  <si>
    <t>10962</t>
  </si>
  <si>
    <t>12768</t>
  </si>
  <si>
    <t>12808</t>
  </si>
  <si>
    <t>Scrap Inv. 17/2021</t>
  </si>
  <si>
    <t>12889</t>
  </si>
  <si>
    <t>12610</t>
  </si>
  <si>
    <t>12611</t>
  </si>
  <si>
    <t>12651</t>
  </si>
  <si>
    <t>k-sport hall feb2022</t>
  </si>
  <si>
    <t>k-MINISTRIES feb2022</t>
  </si>
  <si>
    <t>k-R05 feb2022</t>
  </si>
  <si>
    <t>JPSS-20</t>
  </si>
  <si>
    <t>Repeated test -2</t>
  </si>
  <si>
    <t>T 10-2022</t>
  </si>
  <si>
    <t>Scrap Lot No:25</t>
  </si>
  <si>
    <t>Material EES6</t>
  </si>
  <si>
    <t>Material EES5</t>
  </si>
  <si>
    <t>K-SALIM JUN2022</t>
  </si>
  <si>
    <t>12992</t>
  </si>
  <si>
    <t>T 7-2022</t>
  </si>
  <si>
    <t>200709</t>
  </si>
  <si>
    <t>200664</t>
  </si>
  <si>
    <t>K-ALI JUL2022</t>
  </si>
  <si>
    <t>200808</t>
  </si>
  <si>
    <t>200645</t>
  </si>
  <si>
    <t>200626</t>
  </si>
  <si>
    <t>200710</t>
  </si>
  <si>
    <t>200649</t>
  </si>
  <si>
    <t>200644</t>
  </si>
  <si>
    <t>k-hussain Dec.2022</t>
  </si>
  <si>
    <t>k-mustafa sep2022</t>
  </si>
  <si>
    <t>200770</t>
  </si>
  <si>
    <t>K-SALIM OCT.200</t>
  </si>
  <si>
    <t>T16-2022</t>
  </si>
  <si>
    <t>K-HASSAN FEB.2023</t>
  </si>
  <si>
    <t>230000005</t>
  </si>
  <si>
    <t>200994</t>
  </si>
  <si>
    <t>200830</t>
  </si>
  <si>
    <t>K-MUSTAFA MAY.2023</t>
  </si>
  <si>
    <t>200912</t>
  </si>
  <si>
    <t>200871</t>
  </si>
  <si>
    <t>11-2023</t>
  </si>
  <si>
    <t>200811</t>
  </si>
  <si>
    <t>k-abdel w sep.2023</t>
  </si>
  <si>
    <t>Rent1st+2nd madi6-24</t>
  </si>
  <si>
    <t>K-SALIM NOV.23</t>
  </si>
  <si>
    <t>IPC(3) / PO 26195</t>
  </si>
  <si>
    <t>IPC 001-PO 31948</t>
  </si>
  <si>
    <t>IPC-007-DEXTRA</t>
  </si>
  <si>
    <t>Driller inv2.dec.23</t>
  </si>
  <si>
    <t>24000007</t>
  </si>
  <si>
    <t>220002024</t>
  </si>
  <si>
    <t>201211</t>
  </si>
  <si>
    <t>201171</t>
  </si>
  <si>
    <t>01 Solid</t>
  </si>
  <si>
    <t>201231</t>
  </si>
  <si>
    <t>Rent 7-2024</t>
  </si>
  <si>
    <t>K-HASSAN AUG.24</t>
  </si>
  <si>
    <t>K-ABDELWAHAB-AUG.24</t>
  </si>
  <si>
    <t>201295</t>
  </si>
  <si>
    <t>201376</t>
  </si>
  <si>
    <t>201296</t>
  </si>
  <si>
    <t>201274</t>
  </si>
  <si>
    <t>K-HASSAN-9-24</t>
  </si>
  <si>
    <t>201412</t>
  </si>
  <si>
    <t>Sales Sep.24 Tetra</t>
  </si>
  <si>
    <t>201374</t>
  </si>
  <si>
    <t>2200002024</t>
  </si>
  <si>
    <t>k-abdelwahab-</t>
  </si>
  <si>
    <t>middle east inv.5</t>
  </si>
  <si>
    <t>Tetra sales oct.24</t>
  </si>
  <si>
    <t>201455</t>
  </si>
  <si>
    <t>201474</t>
  </si>
  <si>
    <t>k-hassan-11.24</t>
  </si>
  <si>
    <t>RME-RS inv.4</t>
  </si>
  <si>
    <t>13120</t>
  </si>
  <si>
    <t>CR 22050210.73</t>
  </si>
  <si>
    <t>Libya Eqpt.8 Co.2</t>
  </si>
  <si>
    <t>close11</t>
  </si>
  <si>
    <t>Scrap Inv. 05/2022</t>
  </si>
  <si>
    <t>10238</t>
  </si>
  <si>
    <t>10391</t>
  </si>
  <si>
    <t>Ref. 06/13/07/2019</t>
  </si>
  <si>
    <t>2sas</t>
  </si>
  <si>
    <t>close69</t>
  </si>
  <si>
    <t>credit Lot. 3</t>
  </si>
  <si>
    <t>Inv 11/2019</t>
  </si>
  <si>
    <t>close68</t>
  </si>
  <si>
    <t>Adj balance</t>
  </si>
  <si>
    <t>cr50-JUL-2020</t>
  </si>
  <si>
    <t>D.M APR &amp; MAY 2020</t>
  </si>
  <si>
    <t>Cr-S.Tax- 5 invoices</t>
  </si>
  <si>
    <t>D.N Railway16-6-2021</t>
  </si>
  <si>
    <t>Ref.Settl.</t>
  </si>
  <si>
    <t>cr11</t>
  </si>
  <si>
    <t>1-2023</t>
  </si>
  <si>
    <t>Sales Aug.24</t>
  </si>
  <si>
    <t>close 53</t>
  </si>
  <si>
    <t>Scrap 7/2018</t>
  </si>
  <si>
    <t>10461</t>
  </si>
  <si>
    <t>close 59</t>
  </si>
  <si>
    <t>Balance 5</t>
  </si>
  <si>
    <t>Libya Eqpt.Adv Co.3</t>
  </si>
  <si>
    <t>10120</t>
  </si>
  <si>
    <t>Credit Sales Scrap</t>
  </si>
  <si>
    <t>cr tetra salesoct.24</t>
  </si>
  <si>
    <t>4-132KVA-H-del</t>
  </si>
  <si>
    <t>Scrap 2/2019 Copy2</t>
  </si>
  <si>
    <t>Inv 15/2019 Scrap</t>
  </si>
  <si>
    <t>1126</t>
  </si>
  <si>
    <t>13/13/06/2022</t>
  </si>
  <si>
    <t>Vat deductin Vat 13</t>
  </si>
  <si>
    <t>Inv 17/2019 Scrap</t>
  </si>
  <si>
    <t>12848</t>
  </si>
  <si>
    <t>deduct. inv. 21 EGP</t>
  </si>
  <si>
    <t>10947</t>
  </si>
  <si>
    <t>16-closed</t>
  </si>
  <si>
    <t>ref inv. 1</t>
  </si>
  <si>
    <t>cr.inv.4</t>
  </si>
  <si>
    <t>OB-RE HUB</t>
  </si>
  <si>
    <t>DEC ADJ 37</t>
  </si>
  <si>
    <t>Cr 19, 95, 96</t>
  </si>
  <si>
    <t>06/13/11/2021</t>
  </si>
  <si>
    <t>Cr-1-2021</t>
  </si>
  <si>
    <t>settlement divedend</t>
  </si>
  <si>
    <t>Scrap Inv.09/2020</t>
  </si>
  <si>
    <t>Libya Eqpt.4 Co.1</t>
  </si>
  <si>
    <t>10431</t>
  </si>
  <si>
    <t>DEC ADJ69</t>
  </si>
  <si>
    <t>18/13/07/2021</t>
  </si>
  <si>
    <t>cr7</t>
  </si>
  <si>
    <t>9-2023</t>
  </si>
  <si>
    <t>cr2</t>
  </si>
  <si>
    <t>OB-MOS-Sodic</t>
  </si>
  <si>
    <t>kantenRoyalOsman-CR</t>
  </si>
  <si>
    <t>1044</t>
  </si>
  <si>
    <t>P-47-EGY تشيد و بناء</t>
  </si>
  <si>
    <t>Inv.16 PIP EAST</t>
  </si>
  <si>
    <t>Ret. Balance...</t>
  </si>
  <si>
    <t>01/13/10/2021</t>
  </si>
  <si>
    <t>Inv 16/2019 Scrap</t>
  </si>
  <si>
    <t>Inv. 01 PO 5491</t>
  </si>
  <si>
    <t>close 71</t>
  </si>
  <si>
    <t>Deduct. inv. 20 EGP</t>
  </si>
  <si>
    <t>closing proj. FLR</t>
  </si>
  <si>
    <t>per closed</t>
  </si>
  <si>
    <t>Cr-20-2020</t>
  </si>
  <si>
    <t>Credit Refund</t>
  </si>
  <si>
    <t>CR 11</t>
  </si>
  <si>
    <t>close60</t>
  </si>
  <si>
    <t>DEC ADJ 32</t>
  </si>
  <si>
    <t>close51</t>
  </si>
  <si>
    <t>10261</t>
  </si>
  <si>
    <t>OB RT 012</t>
  </si>
  <si>
    <t>Ded inv. 44 WD</t>
  </si>
  <si>
    <t>final/ closed</t>
  </si>
  <si>
    <t>DebitNote#12979#</t>
  </si>
  <si>
    <t>06/13/082021</t>
  </si>
  <si>
    <t>D.NRailway22-03-2022</t>
  </si>
  <si>
    <t>Close khrafi USD Bal</t>
  </si>
  <si>
    <t>1079</t>
  </si>
  <si>
    <t>OB002</t>
  </si>
  <si>
    <t>inv. 3 USD</t>
  </si>
  <si>
    <t>10459</t>
  </si>
  <si>
    <t>cr-1-9-FEB</t>
  </si>
  <si>
    <t>D.M Railway Exp.</t>
  </si>
  <si>
    <t>01/13/06/2021</t>
  </si>
  <si>
    <t>10140</t>
  </si>
  <si>
    <t>mos 1 closed</t>
  </si>
  <si>
    <t>CM 11-19-April-</t>
  </si>
  <si>
    <t>Scrap Inv. 08/2022</t>
  </si>
  <si>
    <t>Scrap Inv. 13/2020</t>
  </si>
  <si>
    <t>inv. Ghareeb 98%..</t>
  </si>
  <si>
    <t>05/13/03/2021-c</t>
  </si>
  <si>
    <t>Libya Eqpt.1st Co.1</t>
  </si>
  <si>
    <t>opening ba.</t>
  </si>
  <si>
    <t>EQP-Rent Charges</t>
  </si>
  <si>
    <t>39 closed</t>
  </si>
  <si>
    <t>D.m Q2-2022</t>
  </si>
  <si>
    <t>D.N Insurance JICA--</t>
  </si>
  <si>
    <t>CR44-2020</t>
  </si>
  <si>
    <t>Dm.Rai-EGP22-03-2022</t>
  </si>
  <si>
    <t>018-2020</t>
  </si>
  <si>
    <t>Vat Deduction</t>
  </si>
  <si>
    <t>Inv. 2 USD</t>
  </si>
  <si>
    <t>15 closed</t>
  </si>
  <si>
    <t>Ret,OB SharkOenat</t>
  </si>
  <si>
    <t>Ret.OB Siemiens</t>
  </si>
  <si>
    <t>10469</t>
  </si>
  <si>
    <t>Close Khorafi bal.</t>
  </si>
  <si>
    <t>5 EGP El Sanad Libya</t>
  </si>
  <si>
    <t>20/13/07/2021</t>
  </si>
  <si>
    <t>close 33</t>
  </si>
  <si>
    <t>CR 7</t>
  </si>
  <si>
    <t>OB-Final R</t>
  </si>
  <si>
    <t>Close Frequentis Bal</t>
  </si>
  <si>
    <t>2 EGP - Asuit</t>
  </si>
  <si>
    <t>05/13/01/2022</t>
  </si>
  <si>
    <t>Cancel Inv:29 Assuit</t>
  </si>
  <si>
    <t>Cr-Sales Tax- 4 invs</t>
  </si>
  <si>
    <t>close61</t>
  </si>
  <si>
    <t>Ins. Egytec</t>
  </si>
  <si>
    <t>Close Aedco AR Balan</t>
  </si>
  <si>
    <t>1030</t>
  </si>
  <si>
    <t>close3</t>
  </si>
  <si>
    <t>Material EES9</t>
  </si>
  <si>
    <t>K-H.mahmod.ElcoSteel</t>
  </si>
  <si>
    <t>Closing Abu quir 118</t>
  </si>
  <si>
    <t>Write off Bemco bal.</t>
  </si>
  <si>
    <t>02/13/12/2021</t>
  </si>
  <si>
    <t>10125</t>
  </si>
  <si>
    <t>Vat Deduction Shabab</t>
  </si>
  <si>
    <t>3-2024</t>
  </si>
  <si>
    <t>K.salim Nov.2022</t>
  </si>
  <si>
    <t>D.M ORANG</t>
  </si>
  <si>
    <t>Selling Scrap Lot17</t>
  </si>
  <si>
    <t>Selling Scrap Lot15</t>
  </si>
  <si>
    <t>Scrap Newabaa</t>
  </si>
  <si>
    <t>Inv. PO 7100088079</t>
  </si>
  <si>
    <t>Dr.adv.  Kfr Naser</t>
  </si>
  <si>
    <t>inv. 27 EUR Assuit</t>
  </si>
  <si>
    <t>81-Dec-2020</t>
  </si>
  <si>
    <t>41-2020</t>
  </si>
  <si>
    <t>39-Jun-2020</t>
  </si>
  <si>
    <t>34- May-2020</t>
  </si>
  <si>
    <t>24 EGP - AL Shabab</t>
  </si>
  <si>
    <t>21 EGP - AL Shabab</t>
  </si>
  <si>
    <t>20 EGP - Al shabab</t>
  </si>
  <si>
    <t>50-19 nov</t>
  </si>
  <si>
    <t>41-19 oct</t>
  </si>
  <si>
    <t>Inv 2 Almaza City</t>
  </si>
  <si>
    <t>5-19-mar</t>
  </si>
  <si>
    <t>22/2019 Sample</t>
  </si>
  <si>
    <t>tetra-ipc01</t>
  </si>
  <si>
    <t>Debit Note #7 Wukair</t>
  </si>
  <si>
    <t>3 EGP - Cement</t>
  </si>
  <si>
    <t xml:space="preserve"> Scarp inv.4/2018</t>
  </si>
  <si>
    <t>NPV of attaqa</t>
  </si>
  <si>
    <t>Closing STF Balance</t>
  </si>
  <si>
    <t>5+ EGP / STF(Italy)</t>
  </si>
  <si>
    <t>15-3 EGP / STF ( Ita</t>
  </si>
  <si>
    <t>15-2 EGP / STF (Ital</t>
  </si>
  <si>
    <t>1 EGP -  Asuit</t>
  </si>
  <si>
    <t>Scrap - inv</t>
  </si>
  <si>
    <t>4-132KVA-H</t>
  </si>
  <si>
    <t>Balance Electro</t>
  </si>
  <si>
    <t>nfinal kobry el3asma</t>
  </si>
  <si>
    <t>22 newgiza 1</t>
  </si>
  <si>
    <t>mos 4</t>
  </si>
  <si>
    <t>mos 2</t>
  </si>
  <si>
    <t>2 Elegict</t>
  </si>
  <si>
    <t>Angola 2</t>
  </si>
  <si>
    <t>Mozabique</t>
  </si>
  <si>
    <t>ADJ RECEPIT</t>
  </si>
  <si>
    <t>4-132KVA</t>
  </si>
  <si>
    <t>Adv. Balance 4</t>
  </si>
  <si>
    <t>Aply Advance Memo</t>
  </si>
  <si>
    <t>Inv. 58 Wadi 17</t>
  </si>
  <si>
    <t>26 Wadi 7</t>
  </si>
  <si>
    <t>33 maghagh 9</t>
  </si>
  <si>
    <t>9 barwa</t>
  </si>
  <si>
    <t>Barwa 17</t>
  </si>
  <si>
    <t>7 Damac</t>
  </si>
  <si>
    <t>(3)CW elmostsmrin</t>
  </si>
  <si>
    <t>(2)SD elmostsmrin</t>
  </si>
  <si>
    <t>437 EGP abu qeir 118</t>
  </si>
  <si>
    <t>436 USD Avice ZTPC</t>
  </si>
  <si>
    <t>439 USD Avice ZTPC</t>
  </si>
  <si>
    <t>1068</t>
  </si>
  <si>
    <t>3914</t>
  </si>
  <si>
    <t>Balance Adv. Feb17</t>
  </si>
  <si>
    <t>Aply  advance -Memo</t>
  </si>
  <si>
    <t>(15)new giza2</t>
  </si>
  <si>
    <t>7 ًWadi</t>
  </si>
  <si>
    <t>Moz-inv.2-local</t>
  </si>
  <si>
    <t>Moz-inv.1-local</t>
  </si>
  <si>
    <t>Final-inv.</t>
  </si>
  <si>
    <t>10048</t>
  </si>
  <si>
    <t>Social 35 Wadi 9</t>
  </si>
  <si>
    <t>38 Asuit 1</t>
  </si>
  <si>
    <t>Adv. Balance 6</t>
  </si>
  <si>
    <t>Soc. Inv 39 Bnha 7</t>
  </si>
  <si>
    <t>remain(3 Euro-Iskrae</t>
  </si>
  <si>
    <t>Adv. Balance 7</t>
  </si>
  <si>
    <t>Barwa 15</t>
  </si>
  <si>
    <t>close un appl. avice</t>
  </si>
  <si>
    <t>Inv. 6</t>
  </si>
  <si>
    <t>socil 47 banha 10</t>
  </si>
  <si>
    <t>Inv.54 Assuit 2</t>
  </si>
  <si>
    <t>OB C3</t>
  </si>
  <si>
    <t>Close Old Adv</t>
  </si>
  <si>
    <t>(3) Kanteen</t>
  </si>
  <si>
    <t>(4) Kanteen</t>
  </si>
  <si>
    <t>OB-SI-New Giza 1</t>
  </si>
  <si>
    <t>Adjusr Power advance</t>
  </si>
  <si>
    <t>كانتين</t>
  </si>
  <si>
    <t>Inv.59 Assuit 4</t>
  </si>
  <si>
    <t>10186</t>
  </si>
  <si>
    <t>10010</t>
  </si>
  <si>
    <t>Soc. 26 Asuit 5</t>
  </si>
  <si>
    <t>10488</t>
  </si>
  <si>
    <t>10289</t>
  </si>
  <si>
    <t>10285</t>
  </si>
  <si>
    <t>120/5/6/2017</t>
  </si>
  <si>
    <t>10291</t>
  </si>
  <si>
    <t>Soci.1/2-68/71matamr</t>
  </si>
  <si>
    <t>K(mostafa mohamed)2</t>
  </si>
  <si>
    <t>12503</t>
  </si>
  <si>
    <t>10310</t>
  </si>
  <si>
    <t>k-m.khalifa-ministre</t>
  </si>
  <si>
    <t>Soc 3 samanod</t>
  </si>
  <si>
    <t>Refund 31/13/5/2018</t>
  </si>
  <si>
    <t>10352</t>
  </si>
  <si>
    <t>10954</t>
  </si>
  <si>
    <t>10705</t>
  </si>
  <si>
    <t>10638</t>
  </si>
  <si>
    <t>k-m.mansour-kayan</t>
  </si>
  <si>
    <t>k-m.khalifa elco jul</t>
  </si>
  <si>
    <t>Insurance Refund</t>
  </si>
  <si>
    <t>m.m.kanteen kayan</t>
  </si>
  <si>
    <t>10509</t>
  </si>
  <si>
    <t>scrap/inv.04</t>
  </si>
  <si>
    <t>Socil 8 Samanood 90</t>
  </si>
  <si>
    <t>soc 17-18 assuit akh</t>
  </si>
  <si>
    <t>soc 30-32 quna akhmi</t>
  </si>
  <si>
    <t>DM 6 Borg Alarb</t>
  </si>
  <si>
    <t>Cancel1</t>
  </si>
  <si>
    <t>K-KAYAN110-M.MANSOUR</t>
  </si>
  <si>
    <t>10493</t>
  </si>
  <si>
    <t>10530</t>
  </si>
  <si>
    <t>Soc33-40Quana Akhmem</t>
  </si>
  <si>
    <t>Soc22-28Asuit Akhmem</t>
  </si>
  <si>
    <t>10411</t>
  </si>
  <si>
    <t>61/13/12/2018</t>
  </si>
  <si>
    <t>OB007</t>
  </si>
  <si>
    <t>Ras ghareeb Final ci</t>
  </si>
  <si>
    <t>K-A.Osman-ismlia-Jan</t>
  </si>
  <si>
    <t>K-M.Khlefa-ministrie</t>
  </si>
  <si>
    <t>K-H.Mansour-SwedyUni</t>
  </si>
  <si>
    <t>K-H.Mansor-elsewdyun</t>
  </si>
  <si>
    <t>K-A.Osman-Royalcity2</t>
  </si>
  <si>
    <t>Social 11 Samanood</t>
  </si>
  <si>
    <t>K-A.osman-royalcit-3</t>
  </si>
  <si>
    <t>10784</t>
  </si>
  <si>
    <t>10598</t>
  </si>
  <si>
    <t>K-M.khlifa-minis-04</t>
  </si>
  <si>
    <t>hassan alam-ipc2/323</t>
  </si>
  <si>
    <t>10704</t>
  </si>
  <si>
    <t>10699</t>
  </si>
  <si>
    <t>kanteen-ismaliaa-May</t>
  </si>
  <si>
    <t>Inv. 5 Scrap 2019</t>
  </si>
  <si>
    <t>Inv 14/2019 Scrap</t>
  </si>
  <si>
    <t>11001</t>
  </si>
  <si>
    <t>Electric-kayan-May05</t>
  </si>
  <si>
    <t>Close 23180.35/shipp</t>
  </si>
  <si>
    <t>Inv.41 Deductions</t>
  </si>
  <si>
    <t>Water-invoice-Kayan</t>
  </si>
  <si>
    <t>Kanteen-Kayan110July</t>
  </si>
  <si>
    <t>10971</t>
  </si>
  <si>
    <t>10760</t>
  </si>
  <si>
    <t xml:space="preserve"> Compensation natron</t>
  </si>
  <si>
    <t>8/13/08/2019</t>
  </si>
  <si>
    <t>10950</t>
  </si>
  <si>
    <t>Inv.2,3,4,Zmb.VAT</t>
  </si>
  <si>
    <t>10543</t>
  </si>
  <si>
    <t>10756</t>
  </si>
  <si>
    <t>10999</t>
  </si>
  <si>
    <t>11121</t>
  </si>
  <si>
    <t>10-sales</t>
  </si>
  <si>
    <t>10993</t>
  </si>
  <si>
    <t>10955</t>
  </si>
  <si>
    <t>10994</t>
  </si>
  <si>
    <t>Kanteen-R05-Oct-2019</t>
  </si>
  <si>
    <t>Kanteen-olympc-Nov19</t>
  </si>
  <si>
    <t>1-Camama</t>
  </si>
  <si>
    <t>60-19 Dec</t>
  </si>
  <si>
    <t>Scrap2 Inv. 32/2019</t>
  </si>
  <si>
    <t>12-sals</t>
  </si>
  <si>
    <t>Kanteen-R05-Nov-2019</t>
  </si>
  <si>
    <t>Kanteen-ismlia-Dec19</t>
  </si>
  <si>
    <t>27-19Aug</t>
  </si>
  <si>
    <t>10831</t>
  </si>
  <si>
    <t>- 664.41</t>
  </si>
  <si>
    <t>10997</t>
  </si>
  <si>
    <t>Scrap Lot. 15</t>
  </si>
  <si>
    <t>73-19 Dec</t>
  </si>
  <si>
    <t>JPSS/018</t>
  </si>
  <si>
    <t>50-19-nov</t>
  </si>
  <si>
    <t>24/2019 Scrap</t>
  </si>
  <si>
    <t>9 Jan 2020</t>
  </si>
  <si>
    <t>Kanteen-Sodic-Jan-20</t>
  </si>
  <si>
    <t>IPC08/PO52/323</t>
  </si>
  <si>
    <t>11019</t>
  </si>
  <si>
    <t>Kanteen-Olymp-Mar-20</t>
  </si>
  <si>
    <t>Kanteen-Uni-Mar-2020</t>
  </si>
  <si>
    <t>14 feb 20</t>
  </si>
  <si>
    <t>18/13/06/2020</t>
  </si>
  <si>
    <t>11361</t>
  </si>
  <si>
    <t>15 feb 20</t>
  </si>
  <si>
    <t>21- Mar 20</t>
  </si>
  <si>
    <t>Kanteen-R05-APr-2020</t>
  </si>
  <si>
    <t>33 - Apr 20</t>
  </si>
  <si>
    <t>27 Mar 20</t>
  </si>
  <si>
    <t>26 Mar 20</t>
  </si>
  <si>
    <t>34-MAY-2020</t>
  </si>
  <si>
    <t>31 - Apr 20</t>
  </si>
  <si>
    <t>Kanteen-Uni-April-20</t>
  </si>
  <si>
    <t>Kanteen-Olymp-Apr-20</t>
  </si>
  <si>
    <t>11504</t>
  </si>
  <si>
    <t>11184</t>
  </si>
  <si>
    <t>OB 3924</t>
  </si>
  <si>
    <t>24-2020</t>
  </si>
  <si>
    <t>Kanteen-Sodic-2020</t>
  </si>
  <si>
    <t>10067</t>
  </si>
  <si>
    <t>Kanteen-Kayan-Apr-20</t>
  </si>
  <si>
    <t>Kanteen-(M&amp;D)-Sep-20</t>
  </si>
  <si>
    <t>Kanteen-(M&amp;D)-Oct-20</t>
  </si>
  <si>
    <t>reclass PA Inv.</t>
  </si>
  <si>
    <t>71-Oct-2020</t>
  </si>
  <si>
    <t>Car Sales 369</t>
  </si>
  <si>
    <t>Car Sales 318</t>
  </si>
  <si>
    <t>Kantin-Kayan-Nov-20</t>
  </si>
  <si>
    <t>Kantin-Sodic-Nov-20</t>
  </si>
  <si>
    <t>Ref.Ret.Installation</t>
  </si>
  <si>
    <t>Kayan110</t>
  </si>
  <si>
    <t>11761</t>
  </si>
  <si>
    <t>Cre.adv.Toshka 4</t>
  </si>
  <si>
    <t>Inv 8 Zambia man1</t>
  </si>
  <si>
    <t>11842</t>
  </si>
  <si>
    <t>52-2020</t>
  </si>
  <si>
    <t>Re.Inst Asuit Akhmem</t>
  </si>
  <si>
    <t>sewedy-un-1</t>
  </si>
  <si>
    <t>Acroket Company - 02</t>
  </si>
  <si>
    <t>Acroket Company</t>
  </si>
  <si>
    <t>3-2021</t>
  </si>
  <si>
    <t>11822</t>
  </si>
  <si>
    <t>Ministries - 2</t>
  </si>
  <si>
    <t>تخليص جمركى pkg#162</t>
  </si>
  <si>
    <t>11863</t>
  </si>
  <si>
    <t>9-2021</t>
  </si>
  <si>
    <t>wight - 3</t>
  </si>
  <si>
    <t>Scrap Inv. 04/2021</t>
  </si>
  <si>
    <t>Soreal - 3</t>
  </si>
  <si>
    <t>Kayan 110 - 3</t>
  </si>
  <si>
    <t>11946</t>
  </si>
  <si>
    <t>11883</t>
  </si>
  <si>
    <t>11805</t>
  </si>
  <si>
    <t>12062</t>
  </si>
  <si>
    <t>10522</t>
  </si>
  <si>
    <t>م.ك Inv.01 PO. 229</t>
  </si>
  <si>
    <t>JV-AC-EE-Inv-004</t>
  </si>
  <si>
    <t>200201</t>
  </si>
  <si>
    <t>200185</t>
  </si>
  <si>
    <t>Scrap Sales El-Doha</t>
  </si>
  <si>
    <t>200200</t>
  </si>
  <si>
    <t>11952</t>
  </si>
  <si>
    <t>12322</t>
  </si>
  <si>
    <t>11947</t>
  </si>
  <si>
    <t>Kayan-May-Jun21</t>
  </si>
  <si>
    <t>12364</t>
  </si>
  <si>
    <t>12446</t>
  </si>
  <si>
    <t>12522</t>
  </si>
  <si>
    <t>12523</t>
  </si>
  <si>
    <t>12362</t>
  </si>
  <si>
    <t>Kanten R05 AUG/2021</t>
  </si>
  <si>
    <t xml:space="preserve"> Compensation B &amp; D2</t>
  </si>
  <si>
    <t>30/13/08/2021</t>
  </si>
  <si>
    <t>Kanten Sodic Sep 21</t>
  </si>
  <si>
    <t>25-2021</t>
  </si>
  <si>
    <t>Kanten ORA Zed NOV21</t>
  </si>
  <si>
    <t>Kanten Kayan NOV/21</t>
  </si>
  <si>
    <t>01/13/12/2021</t>
  </si>
  <si>
    <t>T 1-2022</t>
  </si>
  <si>
    <t>t 2-2022</t>
  </si>
  <si>
    <t>12911</t>
  </si>
  <si>
    <t>7-2024</t>
  </si>
  <si>
    <t>12932</t>
  </si>
  <si>
    <t>k-mostafa0mar22</t>
  </si>
  <si>
    <t>T 8-2022</t>
  </si>
  <si>
    <t>Selling Scrap Lot 4</t>
  </si>
  <si>
    <t>Selling Scrap Lot 7</t>
  </si>
  <si>
    <t>Selling Scrap Lot 8</t>
  </si>
  <si>
    <t>k-ali-mar22</t>
  </si>
  <si>
    <t>12973</t>
  </si>
  <si>
    <t>200667</t>
  </si>
  <si>
    <t>200608</t>
  </si>
  <si>
    <t>200647</t>
  </si>
  <si>
    <t>200687</t>
  </si>
  <si>
    <t>200646</t>
  </si>
  <si>
    <t>k-salim aug2022</t>
  </si>
  <si>
    <t>K-ALI SEP2022</t>
  </si>
  <si>
    <t>200728</t>
  </si>
  <si>
    <t>k.Hassan Nov.2022</t>
  </si>
  <si>
    <t>200806</t>
  </si>
  <si>
    <t>200805</t>
  </si>
  <si>
    <t>K-SALIM M DEC.2022</t>
  </si>
  <si>
    <t>T 9-2022</t>
  </si>
  <si>
    <t>200952</t>
  </si>
  <si>
    <t>200814</t>
  </si>
  <si>
    <t>200878</t>
  </si>
  <si>
    <t>230000008</t>
  </si>
  <si>
    <t>GIG-Hisham Ibrahim.</t>
  </si>
  <si>
    <t>k-salim sep.2023</t>
  </si>
  <si>
    <t>Rent 1st+2nd madi 9</t>
  </si>
  <si>
    <t>IPC(1) / PO27078</t>
  </si>
  <si>
    <t>IPC06-DEXTRA</t>
  </si>
  <si>
    <t>201031</t>
  </si>
  <si>
    <t>k-hassan Jan.24</t>
  </si>
  <si>
    <t>201054</t>
  </si>
  <si>
    <t>24000006</t>
  </si>
  <si>
    <t>k-hassan mar.24</t>
  </si>
  <si>
    <t>201393</t>
  </si>
  <si>
    <t>RME-RS inv.1</t>
  </si>
  <si>
    <t>K-ABDELWAHAB.AUG.24</t>
  </si>
  <si>
    <t>Gig-Osama Mahmoud</t>
  </si>
  <si>
    <t>201311</t>
  </si>
  <si>
    <t>201298</t>
  </si>
  <si>
    <t>K-HASSAN.9-24</t>
  </si>
  <si>
    <t>Rent 8-2024</t>
  </si>
  <si>
    <t>201433</t>
  </si>
  <si>
    <t>201372</t>
  </si>
  <si>
    <t>144-canteen</t>
  </si>
  <si>
    <t>5-2024</t>
  </si>
  <si>
    <t>201453</t>
  </si>
  <si>
    <t>ADJ</t>
  </si>
  <si>
    <t>Vat Deductions WD</t>
  </si>
  <si>
    <t>Refund LG Fees</t>
  </si>
  <si>
    <t>Material EES8</t>
  </si>
  <si>
    <t>cr 41-19 oct</t>
  </si>
  <si>
    <t>1 EUR Cameron</t>
  </si>
  <si>
    <t>close AR Invoice</t>
  </si>
  <si>
    <t>cr16</t>
  </si>
  <si>
    <t>Dividend Discount</t>
  </si>
  <si>
    <t>cesd44</t>
  </si>
  <si>
    <t>opening.balance</t>
  </si>
  <si>
    <t>10695</t>
  </si>
  <si>
    <t>1 dzd</t>
  </si>
  <si>
    <t>final;</t>
  </si>
  <si>
    <t>10381</t>
  </si>
  <si>
    <t>DEC ADJ 31</t>
  </si>
  <si>
    <t>close 57</t>
  </si>
  <si>
    <t>02/13/11/2021</t>
  </si>
  <si>
    <t>12994</t>
  </si>
  <si>
    <t>close9</t>
  </si>
  <si>
    <t>Adjust march PV</t>
  </si>
  <si>
    <t>10347</t>
  </si>
  <si>
    <t>OP 7</t>
  </si>
  <si>
    <t>Inv Q4</t>
  </si>
  <si>
    <t>10539</t>
  </si>
  <si>
    <t>13/13/11/2021</t>
  </si>
  <si>
    <t>DEC ADJ 25</t>
  </si>
  <si>
    <t>50 - JUL-2020</t>
  </si>
  <si>
    <t>D.m Orange  Invoice</t>
  </si>
  <si>
    <t>43 closed</t>
  </si>
  <si>
    <t>OB RT 013</t>
  </si>
  <si>
    <t>close39</t>
  </si>
  <si>
    <t>Amortization of PV</t>
  </si>
  <si>
    <t>OB-RE-Mall Of Egypt</t>
  </si>
  <si>
    <t>cr 3cw</t>
  </si>
  <si>
    <t>Scrap Inv. 05/2020</t>
  </si>
  <si>
    <t>12467</t>
  </si>
  <si>
    <t>Scrap Inv. 03/2020</t>
  </si>
  <si>
    <t>Alstom bank fees</t>
  </si>
  <si>
    <t>Deb Note no7 wukai</t>
  </si>
  <si>
    <t>Other Revenue East</t>
  </si>
  <si>
    <t>OB-RE 6</t>
  </si>
  <si>
    <t>ESS1000</t>
  </si>
  <si>
    <t>Deduct Customes 32</t>
  </si>
  <si>
    <t>crsd1</t>
  </si>
  <si>
    <t>OB RT 014</t>
  </si>
  <si>
    <t>Eng Stamps</t>
  </si>
  <si>
    <t>cr63-19Dec</t>
  </si>
  <si>
    <t>DEC ADJ 4</t>
  </si>
  <si>
    <t>09/13/03/2022</t>
  </si>
  <si>
    <t>Vat receipts</t>
  </si>
  <si>
    <t>1123</t>
  </si>
  <si>
    <t>1051</t>
  </si>
  <si>
    <t>Balance Feb2017</t>
  </si>
  <si>
    <t>D.M Office Exp.Mar21</t>
  </si>
  <si>
    <t>remaining of 1.5% JV</t>
  </si>
  <si>
    <t>OB-ST3</t>
  </si>
  <si>
    <t>close 50</t>
  </si>
  <si>
    <t>CR-3-9-MAR</t>
  </si>
  <si>
    <t>10227</t>
  </si>
  <si>
    <t>Cancel Inv: 4 Cras</t>
  </si>
  <si>
    <t>Final El Niger</t>
  </si>
  <si>
    <t>13075</t>
  </si>
  <si>
    <t>Feb Balance</t>
  </si>
  <si>
    <t>CR40-2020</t>
  </si>
  <si>
    <t>Close Orascom AR Bal</t>
  </si>
  <si>
    <t>Ret.OB Barwa</t>
  </si>
  <si>
    <t>cr k-ahmedapril.2023</t>
  </si>
  <si>
    <t>CR - Scrab</t>
  </si>
  <si>
    <t>DEC ADJ 57</t>
  </si>
  <si>
    <t>Scrap Inv. 12/2022</t>
  </si>
  <si>
    <t>Cancelling wrong inv</t>
  </si>
  <si>
    <t>04/13/11/2021</t>
  </si>
  <si>
    <t>playa inv.dec.23</t>
  </si>
  <si>
    <t>cr 63-ٍSEP-2020</t>
  </si>
  <si>
    <t>CM RME-2019</t>
  </si>
  <si>
    <t>DEC ADJ 40</t>
  </si>
  <si>
    <t>1075</t>
  </si>
  <si>
    <t>Scrap Inv. 16/2020</t>
  </si>
  <si>
    <t>13112</t>
  </si>
  <si>
    <t>CR - Customs</t>
  </si>
  <si>
    <t>P-30-18 تشيد و بناء</t>
  </si>
  <si>
    <t>Reclass Debit Note#7</t>
  </si>
  <si>
    <t>10-6-2023</t>
  </si>
  <si>
    <t>test</t>
  </si>
  <si>
    <t>OB Retention 3</t>
  </si>
  <si>
    <t>DEC ADJ 20</t>
  </si>
  <si>
    <t>CR CW</t>
  </si>
  <si>
    <t>DEC ADJ3</t>
  </si>
  <si>
    <t>Cancel invoice Lot18</t>
  </si>
  <si>
    <t>05/13/03/2021</t>
  </si>
  <si>
    <t>OB Retention 2</t>
  </si>
  <si>
    <t>cr33</t>
  </si>
  <si>
    <t>32/13/2021</t>
  </si>
  <si>
    <t>CR. D.M ORANG</t>
  </si>
  <si>
    <t>Cr-S.Tax- 6 invoices</t>
  </si>
  <si>
    <t>close19</t>
  </si>
  <si>
    <t>CR-VAT for USD inv</t>
  </si>
  <si>
    <t>DEC ADJ 78</t>
  </si>
  <si>
    <t>D.N 16-06-2021</t>
  </si>
  <si>
    <t>D.m Q1-2022</t>
  </si>
  <si>
    <t>12382</t>
  </si>
  <si>
    <t>CR 2-2021</t>
  </si>
  <si>
    <t>12928</t>
  </si>
  <si>
    <t>clos9</t>
  </si>
  <si>
    <t>Adj .2001210018</t>
  </si>
  <si>
    <t>10099</t>
  </si>
  <si>
    <t>OB-ST-1-03-2017</t>
  </si>
  <si>
    <t>OB 13</t>
  </si>
  <si>
    <t>03/13/11/2021</t>
  </si>
  <si>
    <t>7 cancel</t>
  </si>
  <si>
    <t>01/13/01/2021</t>
  </si>
  <si>
    <t>CR 30- 2020</t>
  </si>
  <si>
    <t>CR</t>
  </si>
  <si>
    <t>CR-Aug 2017 install.</t>
  </si>
  <si>
    <t>Decuct. inv. 21 EGP</t>
  </si>
  <si>
    <t>Libya Eqpt.9 Co.2</t>
  </si>
  <si>
    <t>Vat Deduction WD</t>
  </si>
  <si>
    <t>Cancel invoice Lot25</t>
  </si>
  <si>
    <t>cr-5-2020</t>
  </si>
  <si>
    <t>CLOSE41</t>
  </si>
  <si>
    <t>deduc inv. 23&amp;24 EGP</t>
  </si>
  <si>
    <t>Rent 4TH maadi</t>
  </si>
  <si>
    <t>200730</t>
  </si>
  <si>
    <t>JV-AC-EE-004</t>
  </si>
  <si>
    <t>30- 2020</t>
  </si>
  <si>
    <t>23 - Apr 20</t>
  </si>
  <si>
    <t>18 USD - AL Shabab</t>
  </si>
  <si>
    <t>25 EGP - AL Shabab</t>
  </si>
  <si>
    <t>23 EGP - AL Shabab</t>
  </si>
  <si>
    <t>Lot. 05</t>
  </si>
  <si>
    <t>inv.5 EGP/ metal bui</t>
  </si>
  <si>
    <t>42-19 oct</t>
  </si>
  <si>
    <t>4-19-mar</t>
  </si>
  <si>
    <t>Debit Memo -</t>
  </si>
  <si>
    <t>Adjust 2017 PV</t>
  </si>
  <si>
    <t>April Scrap.</t>
  </si>
  <si>
    <t>Reverse May PV cr me</t>
  </si>
  <si>
    <t>Closing Attaqa FX</t>
  </si>
  <si>
    <t>Balance adjustment</t>
  </si>
  <si>
    <t>VAT for USD invoices</t>
  </si>
  <si>
    <t>Ret.. Balance..</t>
  </si>
  <si>
    <t>Adjust cairo North b</t>
  </si>
  <si>
    <t>5-132KVA-J</t>
  </si>
  <si>
    <t>Settlement west</t>
  </si>
  <si>
    <t>rr</t>
  </si>
  <si>
    <t>(1)MOS elmostsmrin</t>
  </si>
  <si>
    <t>(3)SD elmostsmrin</t>
  </si>
  <si>
    <t>39-</t>
  </si>
  <si>
    <t>OB-ST- PKG#37</t>
  </si>
  <si>
    <t>Balance 2016 2</t>
  </si>
  <si>
    <t>DEC ADJ68</t>
  </si>
  <si>
    <t>57001563/5</t>
  </si>
  <si>
    <t>RECEIPT ADJ</t>
  </si>
  <si>
    <t>Magha 10 inv. 36</t>
  </si>
  <si>
    <t>close unappl holding</t>
  </si>
  <si>
    <t>Ghana24B</t>
  </si>
  <si>
    <t>444 EGP Avice ZTPC</t>
  </si>
  <si>
    <t>413 EGP Avice ZTPC</t>
  </si>
  <si>
    <t>Balance Adv Feb 17</t>
  </si>
  <si>
    <t>8 Maghagha</t>
  </si>
  <si>
    <t>133/9</t>
  </si>
  <si>
    <t>tax inv no 3 USD giz</t>
  </si>
  <si>
    <t>Balance 10</t>
  </si>
  <si>
    <t>1055</t>
  </si>
  <si>
    <t>Social 15 Maghagha</t>
  </si>
  <si>
    <t>002 - Inv - 0004</t>
  </si>
  <si>
    <t>inv no(3 Euro-Comcav</t>
  </si>
  <si>
    <t>ANG-Caz-Inv 2 intrst</t>
  </si>
  <si>
    <t>11 Maghagha</t>
  </si>
  <si>
    <t>10046</t>
  </si>
  <si>
    <t>03/2017</t>
  </si>
  <si>
    <t>13 Zona</t>
  </si>
  <si>
    <t>Inv No 4 Iskra</t>
  </si>
  <si>
    <t>Inv. no 1 DZD new</t>
  </si>
  <si>
    <t>Soci.Inv.53wadi16</t>
  </si>
  <si>
    <t>Soc.Inv.55 Elzayat3</t>
  </si>
  <si>
    <t>Inv. NO.3 KWT Floor</t>
  </si>
  <si>
    <t>Part Inv 49 Quir EUR</t>
  </si>
  <si>
    <t>10579</t>
  </si>
  <si>
    <t>10281</t>
  </si>
  <si>
    <t>Inv Alestom</t>
  </si>
  <si>
    <t>Ref Retention</t>
  </si>
  <si>
    <t>Moz.ret.refund</t>
  </si>
  <si>
    <t>K(mostafa mohamed)</t>
  </si>
  <si>
    <t>k(ahmed asman royal2</t>
  </si>
  <si>
    <t>Scrab.</t>
  </si>
  <si>
    <t>10333</t>
  </si>
  <si>
    <t>11421</t>
  </si>
  <si>
    <t>10395</t>
  </si>
  <si>
    <t>10406</t>
  </si>
  <si>
    <t>Kanteen Sodic A.Osma</t>
  </si>
  <si>
    <t>m.khalifa ministiers</t>
  </si>
  <si>
    <t>11029</t>
  </si>
  <si>
    <t>10580</t>
  </si>
  <si>
    <t>OB-PS-Mahala Bridge</t>
  </si>
  <si>
    <t>10396</t>
  </si>
  <si>
    <t>10455</t>
  </si>
  <si>
    <t>ET - SI INVs EGP-SH</t>
  </si>
  <si>
    <t>Kanten-Ministiry</t>
  </si>
  <si>
    <t>Kanteen-MMANSOUR-KAY</t>
  </si>
  <si>
    <t>soc 7 samanod-</t>
  </si>
  <si>
    <t>10492</t>
  </si>
  <si>
    <t>soc 19-21 assuit akh</t>
  </si>
  <si>
    <t>soc 26-29 quna akmim</t>
  </si>
  <si>
    <t>Soc.1-15Quana Akhmem</t>
  </si>
  <si>
    <t>Soc.Inv.10 Samanood</t>
  </si>
  <si>
    <t>Abolila Zafra kharb</t>
  </si>
  <si>
    <t>k-m.mansour-sewedy u</t>
  </si>
  <si>
    <t>10541</t>
  </si>
  <si>
    <t>Soc Inv 10 Samanoud</t>
  </si>
  <si>
    <t>k-m.badwy-mintra</t>
  </si>
  <si>
    <t>10562</t>
  </si>
  <si>
    <t>k-m.mansour-kayan11</t>
  </si>
  <si>
    <t>10512</t>
  </si>
  <si>
    <t>14 ُEast</t>
  </si>
  <si>
    <t>Ret.. Balance.</t>
  </si>
  <si>
    <t>10568</t>
  </si>
  <si>
    <t>Soc 15 Abu-Elmatamer</t>
  </si>
  <si>
    <t>K-Hassan-R05-(3)-(4)</t>
  </si>
  <si>
    <t>H,A (1)- po 52/51</t>
  </si>
  <si>
    <t>hassan allam-ipc5/52</t>
  </si>
  <si>
    <t>10659</t>
  </si>
  <si>
    <t>10698</t>
  </si>
  <si>
    <t>E&amp;W-Royalcity-May</t>
  </si>
  <si>
    <t>Inv 13/2019 Scrap</t>
  </si>
  <si>
    <t>10696</t>
  </si>
  <si>
    <t>Kanteen-RoyalCity-07</t>
  </si>
  <si>
    <t>Kanteen-Sodic-May-19</t>
  </si>
  <si>
    <t>10758</t>
  </si>
  <si>
    <t>10911</t>
  </si>
  <si>
    <t>10131</t>
  </si>
  <si>
    <t>Kanteen-Kayan-Aug019</t>
  </si>
  <si>
    <t>17-19-June</t>
  </si>
  <si>
    <t>14-19-June</t>
  </si>
  <si>
    <t>kanteen-sep-kayan110</t>
  </si>
  <si>
    <t>Kanteen-Kayan-OCT019</t>
  </si>
  <si>
    <t>10765</t>
  </si>
  <si>
    <t>Kanteen-Ministri-OCT</t>
  </si>
  <si>
    <t>36-19 october</t>
  </si>
  <si>
    <t>10811</t>
  </si>
  <si>
    <t>11011</t>
  </si>
  <si>
    <t>10787</t>
  </si>
  <si>
    <t>10952</t>
  </si>
  <si>
    <t>Kanteen-minis-Nov-19</t>
  </si>
  <si>
    <t>Kanteen-uni-Nov-2019</t>
  </si>
  <si>
    <t>41-19-oct</t>
  </si>
  <si>
    <t>11079</t>
  </si>
  <si>
    <t>10951</t>
  </si>
  <si>
    <t>11084</t>
  </si>
  <si>
    <t>11085</t>
  </si>
  <si>
    <t>Scrap Lot. 08</t>
  </si>
  <si>
    <t>Scrap Lot. 14</t>
  </si>
  <si>
    <t>Scrap Lot. 4</t>
  </si>
  <si>
    <t>Lot. 18</t>
  </si>
  <si>
    <t>71-19 Dec</t>
  </si>
  <si>
    <t>Kanteen-R05-Jan-2020</t>
  </si>
  <si>
    <t>Scrap Inv. 38/2019</t>
  </si>
  <si>
    <t>Lot. 08</t>
  </si>
  <si>
    <t>2 Jan 20</t>
  </si>
  <si>
    <t>Kanteen-Royal-Feb-20</t>
  </si>
  <si>
    <t>H,A-IPC002-PO181/148</t>
  </si>
  <si>
    <t>Scrap inv 1/2020</t>
  </si>
  <si>
    <t>Compensation Maghagh</t>
  </si>
  <si>
    <t>4-2020</t>
  </si>
  <si>
    <t>19 Mar 20</t>
  </si>
  <si>
    <t>6-2020</t>
  </si>
  <si>
    <t>Refund 02/13/06/2020</t>
  </si>
  <si>
    <t>Scrap T&amp;D 7/2020</t>
  </si>
  <si>
    <t>39 -JUn-2020</t>
  </si>
  <si>
    <t>Scrap   invoice</t>
  </si>
  <si>
    <t>11241</t>
  </si>
  <si>
    <t>33-2020</t>
  </si>
  <si>
    <t>17-2020</t>
  </si>
  <si>
    <t>scrap invoice  No 3</t>
  </si>
  <si>
    <t>Kanteen-Olymp-Aug-20</t>
  </si>
  <si>
    <t>other income-siemens</t>
  </si>
  <si>
    <t>11581</t>
  </si>
  <si>
    <t>Ref Retention Simens</t>
  </si>
  <si>
    <t>-919</t>
  </si>
  <si>
    <t>Inv.14/2020 -Transmi</t>
  </si>
  <si>
    <t>Kanteen-R05-Oct-2020</t>
  </si>
  <si>
    <t>Kanteen-Mangroovy-20</t>
  </si>
  <si>
    <t>Kanteen-Kayan-Jul-20</t>
  </si>
  <si>
    <t>reclass PA</t>
  </si>
  <si>
    <t>Lot-20</t>
  </si>
  <si>
    <t>31-12-2020</t>
  </si>
  <si>
    <t>scrap lot 6</t>
  </si>
  <si>
    <t>67-Oct-2020</t>
  </si>
  <si>
    <t>Ref Inst.6 Qena</t>
  </si>
  <si>
    <t>11844</t>
  </si>
  <si>
    <t>INVOICE OVM-PO35483</t>
  </si>
  <si>
    <t>78-Nov-2020</t>
  </si>
  <si>
    <t>87-Dec20</t>
  </si>
  <si>
    <t>200179</t>
  </si>
  <si>
    <t>10183</t>
  </si>
  <si>
    <t>11923</t>
  </si>
  <si>
    <t>Kayan - 2</t>
  </si>
  <si>
    <t>11664</t>
  </si>
  <si>
    <t>11867</t>
  </si>
  <si>
    <t>7-2021</t>
  </si>
  <si>
    <t>65-oct-2020</t>
  </si>
  <si>
    <t>Ora - 3</t>
  </si>
  <si>
    <t>11944</t>
  </si>
  <si>
    <t>11808</t>
  </si>
  <si>
    <t>11803</t>
  </si>
  <si>
    <t>11953</t>
  </si>
  <si>
    <t>Ret Ref 10/13/03/21</t>
  </si>
  <si>
    <t>JV-AC-EE-Inv-005</t>
  </si>
  <si>
    <t>14-2021</t>
  </si>
  <si>
    <t>Ref.soci 50 Assuit</t>
  </si>
  <si>
    <t>10502</t>
  </si>
  <si>
    <t>Ministries - 04</t>
  </si>
  <si>
    <t>11948</t>
  </si>
  <si>
    <t>12242</t>
  </si>
  <si>
    <t>12262</t>
  </si>
  <si>
    <t>12363</t>
  </si>
  <si>
    <t>12282</t>
  </si>
  <si>
    <t>12142</t>
  </si>
  <si>
    <t>10606</t>
  </si>
  <si>
    <t>11868</t>
  </si>
  <si>
    <t>10642</t>
  </si>
  <si>
    <t>12422</t>
  </si>
  <si>
    <t>Kanten Minist 8/21</t>
  </si>
  <si>
    <t>29/13/08/2021 RefRet</t>
  </si>
  <si>
    <t>Kanten OCT21 Olympic</t>
  </si>
  <si>
    <t>Kanten OCT/21 OraZed</t>
  </si>
  <si>
    <t>Kanten OCT/21 Minist</t>
  </si>
  <si>
    <t>Kanten OCT/21 Creks2</t>
  </si>
  <si>
    <t>Kanteen OCT/21 R05</t>
  </si>
  <si>
    <t>10885</t>
  </si>
  <si>
    <t>200330</t>
  </si>
  <si>
    <t>12728</t>
  </si>
  <si>
    <t>Kanten GOV2 NOV 21</t>
  </si>
  <si>
    <t>200465</t>
  </si>
  <si>
    <t>k-kayan-jan22</t>
  </si>
  <si>
    <t>12650</t>
  </si>
  <si>
    <t>Invoice 03/2022</t>
  </si>
  <si>
    <t>Scrap Inv. 01/2022</t>
  </si>
  <si>
    <t>200526</t>
  </si>
  <si>
    <t>10460</t>
  </si>
  <si>
    <t>Scrap Lot No:15</t>
  </si>
  <si>
    <t>12830</t>
  </si>
  <si>
    <t>11/13/03/2022-KwdRet</t>
  </si>
  <si>
    <t>Material EES3</t>
  </si>
  <si>
    <t>Scrap Lot No:17</t>
  </si>
  <si>
    <t>12972</t>
  </si>
  <si>
    <t>k-mohamed-apr22</t>
  </si>
  <si>
    <t>200611</t>
  </si>
  <si>
    <t>K-ALI JUN2022</t>
  </si>
  <si>
    <t>32-2021</t>
  </si>
  <si>
    <t>200607</t>
  </si>
  <si>
    <t>200625</t>
  </si>
  <si>
    <t>Kantine.1</t>
  </si>
  <si>
    <t>k-husain jul2022</t>
  </si>
  <si>
    <t>IPC01-MEGA</t>
  </si>
  <si>
    <t>T 11-2022</t>
  </si>
  <si>
    <t>K-HUSSAIN AUG 2022</t>
  </si>
  <si>
    <t>200724</t>
  </si>
  <si>
    <t>200859</t>
  </si>
  <si>
    <t>k-abdelwahabfeb.2023</t>
  </si>
  <si>
    <t>k-mustafa mar.2023</t>
  </si>
  <si>
    <t>200809</t>
  </si>
  <si>
    <t>k-mustafa june.2023</t>
  </si>
  <si>
    <t>200855</t>
  </si>
  <si>
    <t>200788</t>
  </si>
  <si>
    <t>IPC 002- BALTAT</t>
  </si>
  <si>
    <t>Rent 10/2023</t>
  </si>
  <si>
    <t>14-2023</t>
  </si>
  <si>
    <t>78-canteen</t>
  </si>
  <si>
    <t>88-canteen</t>
  </si>
  <si>
    <t>201055</t>
  </si>
  <si>
    <t>Van-Lot.1 jan.24</t>
  </si>
  <si>
    <t>K-mustafa Dec.23</t>
  </si>
  <si>
    <t>PO 4500656739/German</t>
  </si>
  <si>
    <t>PO 3100075910</t>
  </si>
  <si>
    <t>93-canteen</t>
  </si>
  <si>
    <t>1-2024</t>
  </si>
  <si>
    <t>Orient March.24</t>
  </si>
  <si>
    <t>201232</t>
  </si>
  <si>
    <t>Rent 5/2024</t>
  </si>
  <si>
    <t>PO 4500669893</t>
  </si>
  <si>
    <t>201291</t>
  </si>
  <si>
    <t>201351</t>
  </si>
  <si>
    <t>Orient May.24</t>
  </si>
  <si>
    <t xml:space="preserve"> 118-canteen</t>
  </si>
  <si>
    <t>201293</t>
  </si>
  <si>
    <t>Sales Sep.24 CIV</t>
  </si>
  <si>
    <t>Sales Sep.24 Driller</t>
  </si>
  <si>
    <t>R.7th floor 10+11+12</t>
  </si>
  <si>
    <t>K-HASSAN-10.24</t>
  </si>
  <si>
    <t>Rent 11-2024</t>
  </si>
  <si>
    <t>close2016</t>
  </si>
  <si>
    <t>Scrap Inv. 09/2022</t>
  </si>
  <si>
    <t>close 61</t>
  </si>
  <si>
    <t>12069</t>
  </si>
  <si>
    <t>ob7</t>
  </si>
  <si>
    <t>Libya Eqpt.4 Co.3</t>
  </si>
  <si>
    <t>D.N Railway19-12-202</t>
  </si>
  <si>
    <t>CR21000002</t>
  </si>
  <si>
    <t>CR.April Scrap.</t>
  </si>
  <si>
    <t>CR -3-2024</t>
  </si>
  <si>
    <t>cr1</t>
  </si>
  <si>
    <t>Close 1st invoice</t>
  </si>
  <si>
    <t>OB- ST</t>
  </si>
  <si>
    <t>CR.OB Advanced 8</t>
  </si>
  <si>
    <t>R 1 closed</t>
  </si>
  <si>
    <t>cr 3-2023</t>
  </si>
  <si>
    <t>ce 1</t>
  </si>
  <si>
    <t>cr11biny</t>
  </si>
  <si>
    <t>10423</t>
  </si>
  <si>
    <t>OB-MOS-Hyper One</t>
  </si>
  <si>
    <t>mos3f</t>
  </si>
  <si>
    <t>17 feb 20</t>
  </si>
  <si>
    <t>Closing Swedy cement</t>
  </si>
  <si>
    <t>Cr for other-deduct</t>
  </si>
  <si>
    <t>31/13/05/2021</t>
  </si>
  <si>
    <t>1074</t>
  </si>
  <si>
    <t>adjust billing</t>
  </si>
  <si>
    <t>69-Oct-2020</t>
  </si>
  <si>
    <t>13073</t>
  </si>
  <si>
    <t>1 closed</t>
  </si>
  <si>
    <t>DEC ADJ 33</t>
  </si>
  <si>
    <t>Close AR Balance-</t>
  </si>
  <si>
    <t>اتحاد تشيدP-16-EGY</t>
  </si>
  <si>
    <t>CR- 38 EGP- Shabab</t>
  </si>
  <si>
    <t>Cr T 4-2022</t>
  </si>
  <si>
    <t>DM 1/2022</t>
  </si>
  <si>
    <t>OB-ST-Dp World</t>
  </si>
  <si>
    <t>Cancel inv 39 Assuit</t>
  </si>
  <si>
    <t>01/13/09/2021</t>
  </si>
  <si>
    <t>04/13/06/2021</t>
  </si>
  <si>
    <t>Libya Eqpt. Inv.NO.2</t>
  </si>
  <si>
    <t>35-2020</t>
  </si>
  <si>
    <t>10529</t>
  </si>
  <si>
    <t>cr114</t>
  </si>
  <si>
    <t>Car-Dep SEP. 2021</t>
  </si>
  <si>
    <t>Final Inv. Ghareb</t>
  </si>
  <si>
    <t>5-132KVA-J-del</t>
  </si>
  <si>
    <t>Deduct Eng Stamp.</t>
  </si>
  <si>
    <t>Credit Memo</t>
  </si>
  <si>
    <t>07/13/12/2021</t>
  </si>
  <si>
    <t>amend inv. 27 EUR</t>
  </si>
  <si>
    <t>Scrap Inv. 13/2021</t>
  </si>
  <si>
    <t>water instead EETC</t>
  </si>
  <si>
    <t>تشيد نجع 2020</t>
  </si>
  <si>
    <t>01/13/04/2021.</t>
  </si>
  <si>
    <t>CR- VAT Coll.</t>
  </si>
  <si>
    <t>Inv. 09 /2019 Scrap</t>
  </si>
  <si>
    <t>20/13/05/2022</t>
  </si>
  <si>
    <t>42 closed</t>
  </si>
  <si>
    <t>Cr 18</t>
  </si>
  <si>
    <t>DEC ADJ 36</t>
  </si>
  <si>
    <t>Cr-cars-lot2 jan.24</t>
  </si>
  <si>
    <t>Close inv.180136</t>
  </si>
  <si>
    <t>CR1-19-FEB</t>
  </si>
  <si>
    <t>deduct.inv.23&amp;24 EGP</t>
  </si>
  <si>
    <t>Ref.Abu Quir Badr T</t>
  </si>
  <si>
    <t>CM 24A</t>
  </si>
  <si>
    <t>tetra amend01 -cr</t>
  </si>
  <si>
    <t>45 closed</t>
  </si>
  <si>
    <t>CR 15</t>
  </si>
  <si>
    <t>Libya Eqpt.7 Co.2</t>
  </si>
  <si>
    <t>Cancel the invoice</t>
  </si>
  <si>
    <t>DEC ADJ 44</t>
  </si>
  <si>
    <t>10484</t>
  </si>
  <si>
    <t>43-Jun-2020</t>
  </si>
  <si>
    <t>D.M 12595</t>
  </si>
  <si>
    <t>10486</t>
  </si>
  <si>
    <t>DM 13086</t>
  </si>
  <si>
    <t>Scrap Inv. 02/2020</t>
  </si>
  <si>
    <t>DN Insurance JICA+++</t>
  </si>
  <si>
    <t>11187</t>
  </si>
  <si>
    <t>Scrap Inv. 20/2020</t>
  </si>
  <si>
    <t>CR-16</t>
  </si>
  <si>
    <t>Cr 2-2023 w</t>
  </si>
  <si>
    <t>CR PKG#32</t>
  </si>
  <si>
    <t>Scrap Inv. 06/2022</t>
  </si>
  <si>
    <t>D.N Insurance JICA</t>
  </si>
  <si>
    <t>Ret.OB Damac</t>
  </si>
  <si>
    <t>OB-RE5</t>
  </si>
  <si>
    <t>Settle forex</t>
  </si>
  <si>
    <t>D.m Orange Invoice</t>
  </si>
  <si>
    <t>Scrap Inv. 36/2019</t>
  </si>
  <si>
    <t>close 20</t>
  </si>
  <si>
    <t>cr 23 - Apr 20</t>
  </si>
  <si>
    <t>Olympi Kanten July21</t>
  </si>
  <si>
    <t>04/13/01/2022</t>
  </si>
  <si>
    <t>LG Bank fees</t>
  </si>
  <si>
    <t>Screap 2/2019 copy</t>
  </si>
  <si>
    <t>DEC ADJ 80</t>
  </si>
  <si>
    <t>Cr 2</t>
  </si>
  <si>
    <t>12 closed</t>
  </si>
  <si>
    <t>Adjust 2201210001</t>
  </si>
  <si>
    <t>remaining of 49 EUR</t>
  </si>
  <si>
    <t>close 17</t>
  </si>
  <si>
    <t>Adjust Alstom Ret.</t>
  </si>
  <si>
    <t>Balance 2016 12</t>
  </si>
  <si>
    <t>internal transaction</t>
  </si>
  <si>
    <t>DEC ADJ8</t>
  </si>
  <si>
    <t>12993</t>
  </si>
  <si>
    <t>01/13/05/2022</t>
  </si>
  <si>
    <t>Cr 123</t>
  </si>
  <si>
    <t>CM RME- 2021</t>
  </si>
  <si>
    <t>Scrap inv. 29/2019</t>
  </si>
  <si>
    <t>5-19Mar</t>
  </si>
  <si>
    <t>Deduct inv.17-18 EGP</t>
  </si>
  <si>
    <t>11/13/04/2021</t>
  </si>
  <si>
    <t>Balance 12</t>
  </si>
  <si>
    <t>tetra-001 cr</t>
  </si>
  <si>
    <t>OB-SI-PKG#22</t>
  </si>
  <si>
    <t>Libya Eqpt..3 Co.3</t>
  </si>
  <si>
    <t>Cr-S.Tax- 6 USD-Shab</t>
  </si>
  <si>
    <t>Deduct inv 17-18 EGP</t>
  </si>
  <si>
    <t>CR27</t>
  </si>
  <si>
    <t>66-19 Dec</t>
  </si>
  <si>
    <t>02/13/09/2021</t>
  </si>
  <si>
    <t>OB Retention 1</t>
  </si>
  <si>
    <t>12182</t>
  </si>
  <si>
    <t>OB-RE-Ezz Factory</t>
  </si>
  <si>
    <t>200284</t>
  </si>
  <si>
    <t>Advance balance adj.</t>
  </si>
  <si>
    <t>Deduct Eng Stamp</t>
  </si>
  <si>
    <t>Ref.Ret11/13/08/2021</t>
  </si>
  <si>
    <t>Retention OB PortSai</t>
  </si>
  <si>
    <t>CR 13,91</t>
  </si>
  <si>
    <t>close 52</t>
  </si>
  <si>
    <t>CR5-19-mar</t>
  </si>
  <si>
    <t>Libya Eqpt.3 Co.1</t>
  </si>
  <si>
    <t>closing 6</t>
  </si>
  <si>
    <t>RME/AJC/EM/11057/24</t>
  </si>
  <si>
    <t>2-2023</t>
  </si>
  <si>
    <t>k-youssef feb.2023</t>
  </si>
  <si>
    <t>Selling Scrap Lot25</t>
  </si>
  <si>
    <t>DM-1</t>
  </si>
  <si>
    <t>58-Aug-2020</t>
  </si>
  <si>
    <t>3-19-mar</t>
  </si>
  <si>
    <t>Scrap 2/2019</t>
  </si>
  <si>
    <t>Debit Memo</t>
  </si>
  <si>
    <t>Tax - CR - Egytech</t>
  </si>
  <si>
    <t>Refund Ret 2 flor</t>
  </si>
  <si>
    <t>soc 12-16 assuit akh</t>
  </si>
  <si>
    <t>Adj Adv $ Cairo</t>
  </si>
  <si>
    <t>Final_</t>
  </si>
  <si>
    <t>Balance Feb 2017</t>
  </si>
  <si>
    <t>5 Euro- South Helwan</t>
  </si>
  <si>
    <t>DEC ADJ 49</t>
  </si>
  <si>
    <t>1002</t>
  </si>
  <si>
    <t>Mod. Nov.</t>
  </si>
  <si>
    <t>24 B</t>
  </si>
  <si>
    <t>Moz-inv.1&amp;2-localAdv</t>
  </si>
  <si>
    <t>3-132KVA</t>
  </si>
  <si>
    <t>11-132KVA</t>
  </si>
  <si>
    <t>10 Beni Suif 2</t>
  </si>
  <si>
    <t>Close cost in adv.</t>
  </si>
  <si>
    <t>Balance 3</t>
  </si>
  <si>
    <t>ِAdvance Memo - CEPC</t>
  </si>
  <si>
    <t>103/10</t>
  </si>
  <si>
    <t>DEC ADJ 70</t>
  </si>
  <si>
    <t>396 EGP Avice ZTPC</t>
  </si>
  <si>
    <t>441 EGP abu qeir 118</t>
  </si>
  <si>
    <t>426 USD Avice ZTPC</t>
  </si>
  <si>
    <t>442 USD Avice ZTPC</t>
  </si>
  <si>
    <t>26/P/10/ER/2016/USD</t>
  </si>
  <si>
    <t>4,</t>
  </si>
  <si>
    <t>Remaining Inv 7</t>
  </si>
  <si>
    <t>Aply advance -Memo</t>
  </si>
  <si>
    <t>close un appl hassan</t>
  </si>
  <si>
    <t>10044</t>
  </si>
  <si>
    <t>2 Scrap 2017</t>
  </si>
  <si>
    <t>05/2017</t>
  </si>
  <si>
    <t>Inv.26 Asec</t>
  </si>
  <si>
    <t>Soc. 46 Wadi 12</t>
  </si>
  <si>
    <t>MozRetUsd</t>
  </si>
  <si>
    <t>Inv. 6 USD</t>
  </si>
  <si>
    <t>10165</t>
  </si>
  <si>
    <t>Social inv.49 wadi14</t>
  </si>
  <si>
    <t>Soc. 57 Bnha 13</t>
  </si>
  <si>
    <t>Soc.Inv.59Assuit5</t>
  </si>
  <si>
    <t>Inv. 24 USD</t>
  </si>
  <si>
    <t>remaining of 21USD</t>
  </si>
  <si>
    <t>31/8/2017</t>
  </si>
  <si>
    <t>10260</t>
  </si>
  <si>
    <t>1 EGP - Scrap</t>
  </si>
  <si>
    <t>6-132KVA-J</t>
  </si>
  <si>
    <t>(2) كانتين يناير</t>
  </si>
  <si>
    <t>soc.66/9 wadi</t>
  </si>
  <si>
    <t>TempInv</t>
  </si>
  <si>
    <t>K(ahmed asman)</t>
  </si>
  <si>
    <t>Insurance Samanood</t>
  </si>
  <si>
    <t>Soc 74 samanod</t>
  </si>
  <si>
    <t>Kanten-A.Osman-Royal</t>
  </si>
  <si>
    <t>10353</t>
  </si>
  <si>
    <t>Qatar Scrap Revenue</t>
  </si>
  <si>
    <t>OB-ST-Attaqa</t>
  </si>
  <si>
    <t>10394</t>
  </si>
  <si>
    <t>10354</t>
  </si>
  <si>
    <t>Sco 5 samanod abo el</t>
  </si>
  <si>
    <t>K-HASHM-GAZI MALL</t>
  </si>
  <si>
    <t>10419</t>
  </si>
  <si>
    <t>10510</t>
  </si>
  <si>
    <t>soc 9 abo elmatamer</t>
  </si>
  <si>
    <t>soc 9-13 quna akhmem</t>
  </si>
  <si>
    <t>Forklift Rent Inv.</t>
  </si>
  <si>
    <t>DM 5 Borg Alarb</t>
  </si>
  <si>
    <t>OB RT 005</t>
  </si>
  <si>
    <t>k-m.khlifa-ministier</t>
  </si>
  <si>
    <t>10511</t>
  </si>
  <si>
    <t>K-M.Khalifa-minstrie</t>
  </si>
  <si>
    <t>10524</t>
  </si>
  <si>
    <t>OB RT 001</t>
  </si>
  <si>
    <t>ret.col.19/13/12/18</t>
  </si>
  <si>
    <t>Inv. 5/2018</t>
  </si>
  <si>
    <t>10516</t>
  </si>
  <si>
    <t>SCD4/002-ZmbShar</t>
  </si>
  <si>
    <t>K-A.Osman-ismlia-feb</t>
  </si>
  <si>
    <t>K-Hassan-R5-Feb</t>
  </si>
  <si>
    <t>K-Hashem-Jazimal-Mar</t>
  </si>
  <si>
    <t>K-Ahmed.Osman-R/C04</t>
  </si>
  <si>
    <t>Water&amp;Electricity-04</t>
  </si>
  <si>
    <t>K-mostfa-Minis-may-5</t>
  </si>
  <si>
    <t>Inv. 6 Scrap 2019</t>
  </si>
  <si>
    <t>Mohamed.mansour-June</t>
  </si>
  <si>
    <t>10717</t>
  </si>
  <si>
    <t>inv 18/2019 Scrap</t>
  </si>
  <si>
    <t xml:space="preserve"> Compensation Assuit</t>
  </si>
  <si>
    <t>Kanteen-R05-june2019</t>
  </si>
  <si>
    <t>Kanteen-ismalia-AUG</t>
  </si>
  <si>
    <t>10830</t>
  </si>
  <si>
    <t>10719</t>
  </si>
  <si>
    <t>10169</t>
  </si>
  <si>
    <t>22-19Jul</t>
  </si>
  <si>
    <t>44-19 oct</t>
  </si>
  <si>
    <t>33-19sep</t>
  </si>
  <si>
    <t>11034</t>
  </si>
  <si>
    <t>11015</t>
  </si>
  <si>
    <t>11018</t>
  </si>
  <si>
    <t>Kanteen-Royal-Dec-19</t>
  </si>
  <si>
    <t>Kanteen-UNI-Dec-2019</t>
  </si>
  <si>
    <t>37-19 oct</t>
  </si>
  <si>
    <t>Scrap Lot. 17</t>
  </si>
  <si>
    <t>Kanteen-Helton-Dec19</t>
  </si>
  <si>
    <t>Kanteen-R05-Dec-2019</t>
  </si>
  <si>
    <t>72-19 Dec</t>
  </si>
  <si>
    <t>refund for Extra Scr</t>
  </si>
  <si>
    <t>Kanteen-Uni-Jan-2020</t>
  </si>
  <si>
    <t>11101</t>
  </si>
  <si>
    <t>Scrap Lot 08 - 03</t>
  </si>
  <si>
    <t>59-19 Dec</t>
  </si>
  <si>
    <t>H,A-IPC001-PO181/148</t>
  </si>
  <si>
    <t>11381</t>
  </si>
  <si>
    <t>1 Jan 2020</t>
  </si>
  <si>
    <t>74-19 Dec</t>
  </si>
  <si>
    <t>12 feb 20</t>
  </si>
  <si>
    <t>56-19 nov</t>
  </si>
  <si>
    <t>Kanteen-Kayan-Mar-20</t>
  </si>
  <si>
    <t>Kanteen-minis-Apr-20</t>
  </si>
  <si>
    <t>6-2024</t>
  </si>
  <si>
    <t>11324</t>
  </si>
  <si>
    <t>18 mar 20</t>
  </si>
  <si>
    <t>10098</t>
  </si>
  <si>
    <t>24 Mar 20</t>
  </si>
  <si>
    <t>42-19 october</t>
  </si>
  <si>
    <t>11183</t>
  </si>
  <si>
    <t>62-19 Dec</t>
  </si>
  <si>
    <t>Kanteen-wezarat-July</t>
  </si>
  <si>
    <t>46 Jul-2020</t>
  </si>
  <si>
    <t>Rent equipe inv.6-20</t>
  </si>
  <si>
    <t>36-2020</t>
  </si>
  <si>
    <t>11547</t>
  </si>
  <si>
    <t>Kanteen-Unvirsity-20</t>
  </si>
  <si>
    <t>10066</t>
  </si>
  <si>
    <t>10065</t>
  </si>
  <si>
    <t>Kanteen-Olympic=2020</t>
  </si>
  <si>
    <t>scrap lot no 8</t>
  </si>
  <si>
    <t>72-Nov-2020</t>
  </si>
  <si>
    <t>Car Sales 357</t>
  </si>
  <si>
    <t>Kantin-R05-Nov-2020</t>
  </si>
  <si>
    <t>Kantin-Olympic-Nov-2</t>
  </si>
  <si>
    <t>10262</t>
  </si>
  <si>
    <t>Sodic - Soreal</t>
  </si>
  <si>
    <t>79-Dec-2020</t>
  </si>
  <si>
    <t>11643</t>
  </si>
  <si>
    <t>Ora - Zed</t>
  </si>
  <si>
    <t>olympic-1</t>
  </si>
  <si>
    <t>Cre.adv.Tosh OH 4</t>
  </si>
  <si>
    <t>86-Dec20</t>
  </si>
  <si>
    <t>Ref Ret Balat Lot 3</t>
  </si>
  <si>
    <t>11943</t>
  </si>
  <si>
    <t>م.ك Inv.01 PO. 230</t>
  </si>
  <si>
    <t>11865</t>
  </si>
  <si>
    <t>Kayaan - 04</t>
  </si>
  <si>
    <t>Olympic Hall - 04</t>
  </si>
  <si>
    <t>15-2021</t>
  </si>
  <si>
    <t>Acroket Company - 05</t>
  </si>
  <si>
    <t>Kanten-May21(Minis.)</t>
  </si>
  <si>
    <t>Diplo AD.</t>
  </si>
  <si>
    <t>IPC001-OVM-2021</t>
  </si>
  <si>
    <t>Ministries-Jun21</t>
  </si>
  <si>
    <t>Acroket Company - 06</t>
  </si>
  <si>
    <t>12608</t>
  </si>
  <si>
    <t>12502</t>
  </si>
  <si>
    <t>Kanten Olympic 8/21</t>
  </si>
  <si>
    <t>Kanten ORA Zed AUG21</t>
  </si>
  <si>
    <t>20-2021</t>
  </si>
  <si>
    <t>Kanten R05 Sep 2021</t>
  </si>
  <si>
    <t>Kanten Ora Zed Sep21</t>
  </si>
  <si>
    <t>17-9-2021</t>
  </si>
  <si>
    <t>12565</t>
  </si>
  <si>
    <t>12562</t>
  </si>
  <si>
    <t>12612</t>
  </si>
  <si>
    <t>12564</t>
  </si>
  <si>
    <t>34-2021</t>
  </si>
  <si>
    <t>23-2021</t>
  </si>
  <si>
    <t>Kanten Minist 11/21</t>
  </si>
  <si>
    <t>10968</t>
  </si>
  <si>
    <t>12615</t>
  </si>
  <si>
    <t>Kanteen DEC21 GOV2</t>
  </si>
  <si>
    <t>Invoice 18/2021</t>
  </si>
  <si>
    <t>12365</t>
  </si>
  <si>
    <t>200550</t>
  </si>
  <si>
    <t>200527</t>
  </si>
  <si>
    <t>200528</t>
  </si>
  <si>
    <t>k-r5-jan2022</t>
  </si>
  <si>
    <t>11074</t>
  </si>
  <si>
    <t>12829</t>
  </si>
  <si>
    <t>200524</t>
  </si>
  <si>
    <t>k-mostafa0mar22+1</t>
  </si>
  <si>
    <t>Selling Scrap Lot 3</t>
  </si>
  <si>
    <t>200609</t>
  </si>
  <si>
    <t>12888</t>
  </si>
  <si>
    <t>Ref.1 LRT Cable T</t>
  </si>
  <si>
    <t>12930</t>
  </si>
  <si>
    <t>200729</t>
  </si>
  <si>
    <t>200651</t>
  </si>
  <si>
    <t>200704</t>
  </si>
  <si>
    <t>k-muhammad sep2022</t>
  </si>
  <si>
    <t>200768</t>
  </si>
  <si>
    <t>200705</t>
  </si>
  <si>
    <t>K-Hassan Nov.2022</t>
  </si>
  <si>
    <t>K-Muhammed Nov.2022</t>
  </si>
  <si>
    <t>k-hassan mar.2023</t>
  </si>
  <si>
    <t>200812</t>
  </si>
  <si>
    <t>200831</t>
  </si>
  <si>
    <t>200873</t>
  </si>
  <si>
    <t>200857</t>
  </si>
  <si>
    <t>200870</t>
  </si>
  <si>
    <t>k-salim aug.2023</t>
  </si>
  <si>
    <t>200971</t>
  </si>
  <si>
    <t>gig-alaa aldin anwar</t>
  </si>
  <si>
    <t>middle east inv.4</t>
  </si>
  <si>
    <t>IPC01/BALTAT</t>
  </si>
  <si>
    <t>IPC-08 DIRLLER-FEB22</t>
  </si>
  <si>
    <t>230000015</t>
  </si>
  <si>
    <t>201059</t>
  </si>
  <si>
    <t>Rent 11/2023</t>
  </si>
  <si>
    <t>PO 3100076248</t>
  </si>
  <si>
    <t>201235</t>
  </si>
  <si>
    <t xml:space="preserve"> Gig-el walid eid</t>
  </si>
  <si>
    <t>Repair damage Gov2</t>
  </si>
  <si>
    <t>201432</t>
  </si>
  <si>
    <t>24000011</t>
  </si>
  <si>
    <t>Rent 10-2024</t>
  </si>
  <si>
    <t>4-2024</t>
  </si>
  <si>
    <t>k-abdelwaha-11.24</t>
  </si>
  <si>
    <t>Cr for the rest fund</t>
  </si>
  <si>
    <t>3 Iskra</t>
  </si>
  <si>
    <t>cr-GAMSA-FURNITURE</t>
  </si>
  <si>
    <t>cr5</t>
  </si>
  <si>
    <t>CR 1-2020</t>
  </si>
  <si>
    <t>OB 1-Sud-usd</t>
  </si>
  <si>
    <t>cr141</t>
  </si>
  <si>
    <t>32 closed</t>
  </si>
  <si>
    <t>Angola 2.</t>
  </si>
  <si>
    <t>opening bal.</t>
  </si>
  <si>
    <t>cr 57-Aug</t>
  </si>
  <si>
    <t>CR. April Scrap.</t>
  </si>
  <si>
    <t>Cr.Scrap. inv.7-2020</t>
  </si>
  <si>
    <t>deduct inv. 20 EGP</t>
  </si>
  <si>
    <t>Vat Deduction526/538</t>
  </si>
  <si>
    <t>Egytech inv ded.</t>
  </si>
  <si>
    <t>Close open inv.</t>
  </si>
  <si>
    <t>17 closed</t>
  </si>
  <si>
    <t>D.m  Orange  Invoice</t>
  </si>
  <si>
    <t>sokhna credit memo</t>
  </si>
  <si>
    <t>80-Dec-2020.</t>
  </si>
  <si>
    <t>close 28</t>
  </si>
  <si>
    <t>08/13/12/2021</t>
  </si>
  <si>
    <t>close 48</t>
  </si>
  <si>
    <t>S.Tax- (2+3 USD-Shab</t>
  </si>
  <si>
    <t>close10</t>
  </si>
  <si>
    <t>Cr - inv 18 EGP rev1</t>
  </si>
  <si>
    <t>01/13/08/2021</t>
  </si>
  <si>
    <t>close inv.1902210011</t>
  </si>
  <si>
    <t>close 27</t>
  </si>
  <si>
    <t>Balance 2017 feb</t>
  </si>
  <si>
    <t>inv 5 kwt flr cancle</t>
  </si>
  <si>
    <t>10441</t>
  </si>
  <si>
    <t>06/13/03/2021</t>
  </si>
  <si>
    <t>1103</t>
  </si>
  <si>
    <t>27/13/05/2022</t>
  </si>
  <si>
    <t>10259</t>
  </si>
  <si>
    <t>13092</t>
  </si>
  <si>
    <t>44 closed</t>
  </si>
  <si>
    <t>DEC ADJ 65</t>
  </si>
  <si>
    <t>final/closed</t>
  </si>
  <si>
    <t>12082</t>
  </si>
  <si>
    <t>14/13/05/2021</t>
  </si>
  <si>
    <t>10101</t>
  </si>
  <si>
    <t>12868</t>
  </si>
  <si>
    <t>Cancel Invoice</t>
  </si>
  <si>
    <t>13105</t>
  </si>
  <si>
    <t>opening balanc</t>
  </si>
  <si>
    <t>11505</t>
  </si>
  <si>
    <t>1081</t>
  </si>
  <si>
    <t>3480</t>
  </si>
  <si>
    <t>close 47</t>
  </si>
  <si>
    <t>10190</t>
  </si>
  <si>
    <t>1131</t>
  </si>
  <si>
    <t>11021</t>
  </si>
  <si>
    <t>DEC ADJ 100</t>
  </si>
  <si>
    <t>close66</t>
  </si>
  <si>
    <t>void 33 maghagh 9..</t>
  </si>
  <si>
    <t>Car-Dep Mar. 2021</t>
  </si>
  <si>
    <t>close 62</t>
  </si>
  <si>
    <t>PV Dec -amortization</t>
  </si>
  <si>
    <t>1007</t>
  </si>
  <si>
    <t>Car-Dep APR. 2021</t>
  </si>
  <si>
    <t>OB RT 015</t>
  </si>
  <si>
    <t>Cancel in. 25&amp;26 EGP</t>
  </si>
  <si>
    <t>13134</t>
  </si>
  <si>
    <t>85-Dec-2020</t>
  </si>
  <si>
    <t>cr HY</t>
  </si>
  <si>
    <t>Scrap Inv. 18/2020</t>
  </si>
  <si>
    <t>DEC ADJ 46</t>
  </si>
  <si>
    <t>cr99</t>
  </si>
  <si>
    <t>Balance 2016 9</t>
  </si>
  <si>
    <t>ancel. inv.19-20 USD</t>
  </si>
  <si>
    <t>close inv.180137</t>
  </si>
  <si>
    <t>Reclass Adj. PA</t>
  </si>
  <si>
    <t>ClsMozaRet</t>
  </si>
  <si>
    <t>200745</t>
  </si>
  <si>
    <t>Close Root steel bal</t>
  </si>
  <si>
    <t>11646</t>
  </si>
  <si>
    <t>close18</t>
  </si>
  <si>
    <t>Close Lina balance</t>
  </si>
  <si>
    <t>19/13/07/2021</t>
  </si>
  <si>
    <t>Cr for other deduct</t>
  </si>
  <si>
    <t>DM-01 March 2021</t>
  </si>
  <si>
    <t>Collec Abu Quir 118</t>
  </si>
  <si>
    <t>DEC ADJ 38</t>
  </si>
  <si>
    <t>13113</t>
  </si>
  <si>
    <t>Libya Eqpt.3 Co.3</t>
  </si>
  <si>
    <t>Deduct.Inv25&amp;26 EGP</t>
  </si>
  <si>
    <t>CR-Close.USD AR Fees</t>
  </si>
  <si>
    <t>10491</t>
  </si>
  <si>
    <t>-1,254,000.00</t>
  </si>
  <si>
    <t>Cr-k-huissen-mar22</t>
  </si>
  <si>
    <t>close64</t>
  </si>
  <si>
    <t>1032</t>
  </si>
  <si>
    <t>mos4</t>
  </si>
  <si>
    <t>Ref.soci 51 Quena</t>
  </si>
  <si>
    <t>close78</t>
  </si>
  <si>
    <t>05/13/06/2021</t>
  </si>
  <si>
    <t>10301</t>
  </si>
  <si>
    <t>inv 1 kwt flr cancle</t>
  </si>
  <si>
    <t>21/13/07/2021</t>
  </si>
  <si>
    <t>Cr 27:31</t>
  </si>
  <si>
    <t>Cr for-other deduct</t>
  </si>
  <si>
    <t>10258</t>
  </si>
  <si>
    <t>Cr 25/2019 Scrap</t>
  </si>
  <si>
    <t>OB-ST-4-03-2017</t>
  </si>
  <si>
    <t>Cr  soc inv 26 $</t>
  </si>
  <si>
    <t>Deduct Customes</t>
  </si>
  <si>
    <t>RME-OC Po 647</t>
  </si>
  <si>
    <t>close21</t>
  </si>
  <si>
    <t>DEC ADJ 108</t>
  </si>
  <si>
    <t>1006</t>
  </si>
  <si>
    <t>Cancel inv:Lot 19&amp;23</t>
  </si>
  <si>
    <t>Balance.</t>
  </si>
  <si>
    <t>cRME/AJC/EM/11057/24</t>
  </si>
  <si>
    <t>63-SEP -2020</t>
  </si>
  <si>
    <t>OB 3</t>
  </si>
  <si>
    <t>opening . balance</t>
  </si>
  <si>
    <t>cr(OB)</t>
  </si>
  <si>
    <t>200206</t>
  </si>
  <si>
    <t>cr31/12/2017</t>
  </si>
  <si>
    <t>Eng Stamp 39 to 43 s</t>
  </si>
  <si>
    <t>Recla Debit Note#7</t>
  </si>
  <si>
    <t>4 carsfoe sale</t>
  </si>
  <si>
    <t>cancell credit memo</t>
  </si>
  <si>
    <t>20-2020</t>
  </si>
  <si>
    <t>5-2020</t>
  </si>
  <si>
    <t>1-19-FEB</t>
  </si>
  <si>
    <t>Balance ASF</t>
  </si>
  <si>
    <t>Ret. Balance..</t>
  </si>
  <si>
    <t>6+ EGP/ STF (Italy)</t>
  </si>
  <si>
    <t>16-1 EGP / STF( Ital</t>
  </si>
  <si>
    <t>2 EGP -  Asuit</t>
  </si>
  <si>
    <t>CLOSE 10</t>
  </si>
  <si>
    <t>4-132KVA-J</t>
  </si>
  <si>
    <t>33 maghagh 9..</t>
  </si>
  <si>
    <t>Final*</t>
  </si>
  <si>
    <t>R 1</t>
  </si>
  <si>
    <t>Forex Receivable</t>
  </si>
  <si>
    <t>DEC ADJ 103</t>
  </si>
  <si>
    <t>amend 2 N.G</t>
  </si>
  <si>
    <t>DEC ADJ 24</t>
  </si>
  <si>
    <t>1005</t>
  </si>
  <si>
    <t>24 A</t>
  </si>
  <si>
    <t>1054</t>
  </si>
  <si>
    <t>ClsMozaAdv</t>
  </si>
  <si>
    <t>48/13/11/2019 ٌOlsAp</t>
  </si>
  <si>
    <t>Aply advance - Memo</t>
  </si>
  <si>
    <t>4 EGP - EL Tebbin</t>
  </si>
  <si>
    <t>5 EGP - Suez Gulf</t>
  </si>
  <si>
    <t>27 Etay 8</t>
  </si>
  <si>
    <t>28 Maghagha 8</t>
  </si>
  <si>
    <t>(15) sodic club</t>
  </si>
  <si>
    <t>OB -10</t>
  </si>
  <si>
    <t>424 EGP abu qeir 118</t>
  </si>
  <si>
    <t>1050</t>
  </si>
  <si>
    <t>431 EGP abu qeir 118</t>
  </si>
  <si>
    <t>400 USD Avice ZTPC</t>
  </si>
  <si>
    <t>15 Zona</t>
  </si>
  <si>
    <t>Adv. Balance 2</t>
  </si>
  <si>
    <t>DEC ADJ 2</t>
  </si>
  <si>
    <t>31 Etay 9</t>
  </si>
  <si>
    <t>10288</t>
  </si>
  <si>
    <t>Soc Inv 42 Bnha 8</t>
  </si>
  <si>
    <t>close un appl.ecot</t>
  </si>
  <si>
    <t>H,A(2)-PO52/516</t>
  </si>
  <si>
    <t>OB 2</t>
  </si>
  <si>
    <t>OB 1</t>
  </si>
  <si>
    <t>Inv 4,5,6 Comcavi</t>
  </si>
  <si>
    <t>(2) Kanteen</t>
  </si>
  <si>
    <t>6 EUR Iskraemco</t>
  </si>
  <si>
    <t>31/P/10/ER/2017/USD</t>
  </si>
  <si>
    <t>10084</t>
  </si>
  <si>
    <t>Soc. 56 Asuit</t>
  </si>
  <si>
    <t>Soc.Inv.61wadi 18</t>
  </si>
  <si>
    <t>10264</t>
  </si>
  <si>
    <t>OB-RE-Sharm El Shikh</t>
  </si>
  <si>
    <t>Inv No A2017459</t>
  </si>
  <si>
    <t>كانتين 11</t>
  </si>
  <si>
    <t>Crane rent to Hitach</t>
  </si>
  <si>
    <t>Banha Inv</t>
  </si>
  <si>
    <t>(3) كانتين يناير</t>
  </si>
  <si>
    <t>13032</t>
  </si>
  <si>
    <t>k-a.osman- apr</t>
  </si>
  <si>
    <t>Ret.. Balance</t>
  </si>
  <si>
    <t>10415</t>
  </si>
  <si>
    <t>soc 6-7-8-9-10-11 as</t>
  </si>
  <si>
    <t>14/13/6/2018</t>
  </si>
  <si>
    <t>10435</t>
  </si>
  <si>
    <t>1 EGP-Toyota-Helwan</t>
  </si>
  <si>
    <t>CT Turns Ratio Test</t>
  </si>
  <si>
    <t>K-M.KH-MANISITERS.9</t>
  </si>
  <si>
    <t>10418</t>
  </si>
  <si>
    <t>MVR Accomodation Exp</t>
  </si>
  <si>
    <t>10494</t>
  </si>
  <si>
    <t>K-AHMED OSMAN-ROYAL</t>
  </si>
  <si>
    <t>Hashim.Kanteen.Jazi</t>
  </si>
  <si>
    <t>Soc1-7 Asuit Akhmem</t>
  </si>
  <si>
    <t>DM 12 Abo Elmatamer</t>
  </si>
  <si>
    <t>10409</t>
  </si>
  <si>
    <t>k.khalifa.ministiry</t>
  </si>
  <si>
    <t>Soc 11 abo elmtamer</t>
  </si>
  <si>
    <t>Soc14final Asuit Se</t>
  </si>
  <si>
    <t>OB RT 002</t>
  </si>
  <si>
    <t>10536</t>
  </si>
  <si>
    <t>10420</t>
  </si>
  <si>
    <t>OB ME005sp</t>
  </si>
  <si>
    <t>Coll of Scrap Attaqa</t>
  </si>
  <si>
    <t>7/13/01/2019</t>
  </si>
  <si>
    <t>K-M.mansor-kayan-Jan</t>
  </si>
  <si>
    <t>Toyota inv.2</t>
  </si>
  <si>
    <t>Toyota inv.3</t>
  </si>
  <si>
    <t>K-H.mahmoud-jazimall</t>
  </si>
  <si>
    <t>K-M.mansor-Kayan-Feb</t>
  </si>
  <si>
    <t>Refund 14/13/02/2019</t>
  </si>
  <si>
    <t>10581</t>
  </si>
  <si>
    <t>Insu.Inv. 13 Samnood</t>
  </si>
  <si>
    <t>K-H.mnsor-sewdyuni-5</t>
  </si>
  <si>
    <t>K-M.mansour-kayan-05</t>
  </si>
  <si>
    <t>K-Hassan-R05-May2019</t>
  </si>
  <si>
    <t>kanten-royalcity-may</t>
  </si>
  <si>
    <t>OB-SI-PKG#45</t>
  </si>
  <si>
    <t>OB-MOS-PKG#45</t>
  </si>
  <si>
    <t>11010</t>
  </si>
  <si>
    <t>Inv. 8 Scrap 2019</t>
  </si>
  <si>
    <t>10595</t>
  </si>
  <si>
    <t>Inv 12/2019 Scrز</t>
  </si>
  <si>
    <t>E&amp;W-Ministries-June</t>
  </si>
  <si>
    <t>E&amp;W-consumption-May</t>
  </si>
  <si>
    <t>10697</t>
  </si>
  <si>
    <t>10700</t>
  </si>
  <si>
    <t>Ministrie-district07</t>
  </si>
  <si>
    <t>10709</t>
  </si>
  <si>
    <t xml:space="preserve"> Compensation Itay</t>
  </si>
  <si>
    <t>Kanteen-Sodic-July19</t>
  </si>
  <si>
    <t>10912</t>
  </si>
  <si>
    <t>16-19June</t>
  </si>
  <si>
    <t>20-19Jul</t>
  </si>
  <si>
    <t>Kanteen-Olympic-Oct</t>
  </si>
  <si>
    <t>Dedu stamp</t>
  </si>
  <si>
    <t>10996</t>
  </si>
  <si>
    <t>35-19 oct</t>
  </si>
  <si>
    <t>H,A/IPC03/PO52/516</t>
  </si>
  <si>
    <t>Kanteen-kayan-Nov-19</t>
  </si>
  <si>
    <t>11035</t>
  </si>
  <si>
    <t>28/13/11/2019-KwdRet</t>
  </si>
  <si>
    <t>61-19 Dec</t>
  </si>
  <si>
    <t>11080</t>
  </si>
  <si>
    <t>11017</t>
  </si>
  <si>
    <t>69-19 Dec</t>
  </si>
  <si>
    <t>H,A-IPC04-PO52/516</t>
  </si>
  <si>
    <t>-664.41</t>
  </si>
  <si>
    <t>10833</t>
  </si>
  <si>
    <t>11078</t>
  </si>
  <si>
    <t>14-sals</t>
  </si>
  <si>
    <t>Scrap Lot. 07</t>
  </si>
  <si>
    <t>Refund 12/13/12/2019</t>
  </si>
  <si>
    <t>Scrap Lot 08-2</t>
  </si>
  <si>
    <t>Kanteen-Kayan-Jan-20</t>
  </si>
  <si>
    <t>Lot. 02 - 2</t>
  </si>
  <si>
    <t>11012</t>
  </si>
  <si>
    <t>67-19 Dec</t>
  </si>
  <si>
    <t>4 Jan 2020</t>
  </si>
  <si>
    <t>3 Jan 2020</t>
  </si>
  <si>
    <t>Kanteen-Uni-Feb-2020</t>
  </si>
  <si>
    <t>Kanteen-R05-Feb-2020</t>
  </si>
  <si>
    <t>11081</t>
  </si>
  <si>
    <t>75-19 Dec</t>
  </si>
  <si>
    <t>7 Jan 2020</t>
  </si>
  <si>
    <t>titra-ovm-ipc01-dec</t>
  </si>
  <si>
    <t>invoice (2) tetra</t>
  </si>
  <si>
    <t>11181</t>
  </si>
  <si>
    <t>اعمال الوزن للخردة</t>
  </si>
  <si>
    <t>40-Jun-2020</t>
  </si>
  <si>
    <t>Kanteen-Sodic-Apr-20</t>
  </si>
  <si>
    <t>34-2020</t>
  </si>
  <si>
    <t>Kanteen-Wezarat-Aug</t>
  </si>
  <si>
    <t>10148</t>
  </si>
  <si>
    <t>62-SEP-2020</t>
  </si>
  <si>
    <t>61-Sep-2020</t>
  </si>
  <si>
    <t>26-2020</t>
  </si>
  <si>
    <t>10242</t>
  </si>
  <si>
    <t>47-2020</t>
  </si>
  <si>
    <t>JV-AC-EE-Inv-001</t>
  </si>
  <si>
    <t>77-Nov-2020</t>
  </si>
  <si>
    <t>Car Sales 629</t>
  </si>
  <si>
    <t>FL- invoice</t>
  </si>
  <si>
    <t>49-2020</t>
  </si>
  <si>
    <t>11647</t>
  </si>
  <si>
    <t>11681</t>
  </si>
  <si>
    <t>8-2021</t>
  </si>
  <si>
    <t>11807</t>
  </si>
  <si>
    <t>Qattamya - 2</t>
  </si>
  <si>
    <t>Scrap Inv. 22/2020</t>
  </si>
  <si>
    <t>Cr. Adv West Port sa</t>
  </si>
  <si>
    <t>CR-d. West Port said</t>
  </si>
  <si>
    <t>200159</t>
  </si>
  <si>
    <t>INVOICE(4) CLEARANCE</t>
  </si>
  <si>
    <t>Scrap Inv. 03/2021</t>
  </si>
  <si>
    <t>TETRA-MK4-PO43868</t>
  </si>
  <si>
    <t>12063</t>
  </si>
  <si>
    <t>Ora - 4</t>
  </si>
  <si>
    <t>11962</t>
  </si>
  <si>
    <t>D.M Railway Exp-</t>
  </si>
  <si>
    <t>12284</t>
  </si>
  <si>
    <t>Minis-Kanten-July21</t>
  </si>
  <si>
    <t>Scrap Sales El-Doha.</t>
  </si>
  <si>
    <t>10682</t>
  </si>
  <si>
    <t>16-2021</t>
  </si>
  <si>
    <t>RefRet11/13/08/2021</t>
  </si>
  <si>
    <t>12162</t>
  </si>
  <si>
    <t>26-9-2021</t>
  </si>
  <si>
    <t>Kanten Sodic2 Sep 21</t>
  </si>
  <si>
    <t>Colection2 R05-09/21</t>
  </si>
  <si>
    <t>10924</t>
  </si>
  <si>
    <t>200376</t>
  </si>
  <si>
    <t>200333</t>
  </si>
  <si>
    <t>Kanteen DEC21 Minist</t>
  </si>
  <si>
    <t>Invoice USD 16/2021</t>
  </si>
  <si>
    <t>12482</t>
  </si>
  <si>
    <t>k-ora0jan2022</t>
  </si>
  <si>
    <t>11902</t>
  </si>
  <si>
    <t>13بشاى</t>
  </si>
  <si>
    <t>T14-2022</t>
  </si>
  <si>
    <t>T  5-2022</t>
  </si>
  <si>
    <t>Selling of LOt 1</t>
  </si>
  <si>
    <t>Material EES1</t>
  </si>
  <si>
    <t>Material EES4</t>
  </si>
  <si>
    <t>12749</t>
  </si>
  <si>
    <t>07/13/06/2022 Gh.Ret</t>
  </si>
  <si>
    <t>200688</t>
  </si>
  <si>
    <t>K-SALIM JUL2022</t>
  </si>
  <si>
    <t>200627</t>
  </si>
  <si>
    <t>200765</t>
  </si>
  <si>
    <t>k-muhammed aug 2022</t>
  </si>
  <si>
    <t>K-HUSSAIN SEP2022</t>
  </si>
  <si>
    <t>200706</t>
  </si>
  <si>
    <t>k-hussain oct.2022</t>
  </si>
  <si>
    <t>k-salim muh feb.2023</t>
  </si>
  <si>
    <t>k-salim mar.2023</t>
  </si>
  <si>
    <t>EDECS-ipc 3</t>
  </si>
  <si>
    <t>EDECS-ipc 2</t>
  </si>
  <si>
    <t>k-salim april.2023</t>
  </si>
  <si>
    <t>200874</t>
  </si>
  <si>
    <t>200858</t>
  </si>
  <si>
    <t>200951</t>
  </si>
  <si>
    <t>200911</t>
  </si>
  <si>
    <t>k-salim june.2023</t>
  </si>
  <si>
    <t>230000009</t>
  </si>
  <si>
    <t>200851</t>
  </si>
  <si>
    <t>200850</t>
  </si>
  <si>
    <t>200877</t>
  </si>
  <si>
    <t>bekia inv.1</t>
  </si>
  <si>
    <t>230000011</t>
  </si>
  <si>
    <t>k-mustafa aug.2023</t>
  </si>
  <si>
    <t>200953</t>
  </si>
  <si>
    <t>200992</t>
  </si>
  <si>
    <t>200991</t>
  </si>
  <si>
    <t>Rent 7TH maadi</t>
  </si>
  <si>
    <t>200993</t>
  </si>
  <si>
    <t>IPC(2) / PO26601</t>
  </si>
  <si>
    <t>DRILLER IPC1/PO27960</t>
  </si>
  <si>
    <t>201011</t>
  </si>
  <si>
    <t>Driller inv.dec.23</t>
  </si>
  <si>
    <t>24000001</t>
  </si>
  <si>
    <t>k-abdelwahab jan.24</t>
  </si>
  <si>
    <t>Rent 1/2024</t>
  </si>
  <si>
    <t>k-adel wahab june.24</t>
  </si>
  <si>
    <t>k-hassan-june.24</t>
  </si>
  <si>
    <t>24000005</t>
  </si>
  <si>
    <t>201292</t>
  </si>
  <si>
    <t>K-HASSAN JUL.24</t>
  </si>
  <si>
    <t xml:space="preserve"> 120-canteen</t>
  </si>
  <si>
    <t>K-ABDELWAHAB JUL.24</t>
  </si>
  <si>
    <t xml:space="preserve"> Gig-El walid eid 2</t>
  </si>
  <si>
    <t>140-Canteen</t>
  </si>
  <si>
    <t>Sales Sep.24 Comoros</t>
  </si>
  <si>
    <t>RME-RS inv.2</t>
  </si>
  <si>
    <t>Orient Oct.24</t>
  </si>
  <si>
    <t>157-canteen</t>
  </si>
  <si>
    <t>Libya Eqpt.2:6 Co.2</t>
  </si>
  <si>
    <t>4-closed</t>
  </si>
  <si>
    <t>cost abu quir</t>
  </si>
  <si>
    <t>Close Ret. balance</t>
  </si>
  <si>
    <t>8-2023</t>
  </si>
  <si>
    <t>DEC ADJ 102</t>
  </si>
  <si>
    <t>12689</t>
  </si>
  <si>
    <t>cr8</t>
  </si>
  <si>
    <t>Cr 16</t>
  </si>
  <si>
    <t>33/13/08/2021</t>
  </si>
  <si>
    <t>06/13/04/2022</t>
  </si>
  <si>
    <t>CSI+WHT+Stamp</t>
  </si>
  <si>
    <t>DEC ADJ6</t>
  </si>
  <si>
    <t>CR - FL invoice</t>
  </si>
  <si>
    <t>12995</t>
  </si>
  <si>
    <t>003/13/01/2022</t>
  </si>
  <si>
    <t>crsd3</t>
  </si>
  <si>
    <t>Kanteen-Sodic-Marcr</t>
  </si>
  <si>
    <t>10528</t>
  </si>
  <si>
    <t>01/13/06/2022</t>
  </si>
  <si>
    <t>Cr-S.Tax-(3 USD-Domi</t>
  </si>
  <si>
    <t>Scrap Inv. 11/2021</t>
  </si>
  <si>
    <t>Stamp Tax</t>
  </si>
  <si>
    <t>OB-001</t>
  </si>
  <si>
    <t>OB-ST-Sodic Dahshour</t>
  </si>
  <si>
    <t>Scrap Inv. 07/2022</t>
  </si>
  <si>
    <t>CR 6</t>
  </si>
  <si>
    <t>Inv 20/2019 Scrap</t>
  </si>
  <si>
    <t>cr39-Jun-2020</t>
  </si>
  <si>
    <t>23-19JUL</t>
  </si>
  <si>
    <t>xx</t>
  </si>
  <si>
    <t>02/13/01/2022</t>
  </si>
  <si>
    <t>Advance for Shuqaiq</t>
  </si>
  <si>
    <t>DEC ADJ 18</t>
  </si>
  <si>
    <t>cr10</t>
  </si>
  <si>
    <t>Balance 7</t>
  </si>
  <si>
    <t>10433</t>
  </si>
  <si>
    <t>18/13/07/2021*</t>
  </si>
  <si>
    <t>10708</t>
  </si>
  <si>
    <t>01/13/04/2021</t>
  </si>
  <si>
    <t>DEC ADJ 47</t>
  </si>
  <si>
    <t>P-53-EGY تشيد و بناء</t>
  </si>
  <si>
    <t>1aas</t>
  </si>
  <si>
    <t>DebitNote#14616#</t>
  </si>
  <si>
    <t>opening balan.</t>
  </si>
  <si>
    <t>Other Revenu Zonafra</t>
  </si>
  <si>
    <t>32/13/09/2021</t>
  </si>
  <si>
    <t>10892</t>
  </si>
  <si>
    <t>Inv# 21 USD</t>
  </si>
  <si>
    <t>26/2019 Scrap</t>
  </si>
  <si>
    <t>CM-1</t>
  </si>
  <si>
    <t>S.Tax-(4+6 USD-Domi</t>
  </si>
  <si>
    <t>10506</t>
  </si>
  <si>
    <t>mos 2 closed</t>
  </si>
  <si>
    <t>Cr-dividends</t>
  </si>
  <si>
    <t>Cr-Memo-Inv#17 EGP</t>
  </si>
  <si>
    <t>D.N Insurance JICA++</t>
  </si>
  <si>
    <t>Fees:4101505764/1&amp;2</t>
  </si>
  <si>
    <t>CR 10</t>
  </si>
  <si>
    <t>6-2023</t>
  </si>
  <si>
    <t>Cancel invoice Lot14</t>
  </si>
  <si>
    <t>CR17-19jun2</t>
  </si>
  <si>
    <t>Attaqa PV amortize</t>
  </si>
  <si>
    <t>Cancel invoice Lot17</t>
  </si>
  <si>
    <t>reclass receivable</t>
  </si>
  <si>
    <t>CR 8</t>
  </si>
  <si>
    <t>Adjust Inv No:220221</t>
  </si>
  <si>
    <t>Cancel invoice Lot13</t>
  </si>
  <si>
    <t>CR- CSI &amp; LF</t>
  </si>
  <si>
    <t>1 EGP - Asuit</t>
  </si>
  <si>
    <t>OB0006</t>
  </si>
  <si>
    <t>Cr-memo W.hold 9 EGP</t>
  </si>
  <si>
    <t>Inv Comcavi Q4</t>
  </si>
  <si>
    <t>32/13/06/2022</t>
  </si>
  <si>
    <t>08/13/12/21</t>
  </si>
  <si>
    <t>34 closed</t>
  </si>
  <si>
    <t>OB-RE-El Mosstas</t>
  </si>
  <si>
    <t>Scrap inv 28/2019</t>
  </si>
  <si>
    <t>OB RT 010</t>
  </si>
  <si>
    <t>DEC ADJ 16</t>
  </si>
  <si>
    <t>close 15</t>
  </si>
  <si>
    <t xml:space="preserve">  Cr</t>
  </si>
  <si>
    <t>P-46-18 تشيد و بناء</t>
  </si>
  <si>
    <t>D.N Railway31-8-202</t>
  </si>
  <si>
    <t>Car-Dep Jun. 2021</t>
  </si>
  <si>
    <t>CN Siemens Inv Nubar</t>
  </si>
  <si>
    <t>OB-MOS-Beni Suif</t>
  </si>
  <si>
    <t>OB-Retention</t>
  </si>
  <si>
    <t>cr9</t>
  </si>
  <si>
    <t>4-132KVA-J-del</t>
  </si>
  <si>
    <t>13072</t>
  </si>
  <si>
    <t>11033</t>
  </si>
  <si>
    <t>02/13/01/2021</t>
  </si>
  <si>
    <t>D.M</t>
  </si>
  <si>
    <t>16 feb 20</t>
  </si>
  <si>
    <t>IPC#003#RABAGH</t>
  </si>
  <si>
    <t>cr-36-19 oct</t>
  </si>
  <si>
    <t>inv 2 kwt flr cancle</t>
  </si>
  <si>
    <t>10945</t>
  </si>
  <si>
    <t>dividend settlement</t>
  </si>
  <si>
    <t>Adjust 1024 billin</t>
  </si>
  <si>
    <t>OB -2</t>
  </si>
  <si>
    <t>Cr-S.Tax- 4 invoices</t>
  </si>
  <si>
    <t>CR Balance</t>
  </si>
  <si>
    <t>CR3-19-mar.</t>
  </si>
  <si>
    <t>Abu qir Invoice</t>
  </si>
  <si>
    <t>Balance Feb  2017</t>
  </si>
  <si>
    <t>Invoice No: 1042/13</t>
  </si>
  <si>
    <t>adv on inv(65USD-Diw</t>
  </si>
  <si>
    <t>Scrap 27/2019</t>
  </si>
  <si>
    <t>CN DIVIDANCE</t>
  </si>
  <si>
    <t>Reclass Debit.Note#7</t>
  </si>
  <si>
    <t>Voiding Forklift Inv</t>
  </si>
  <si>
    <t>tetra-ipc01cm</t>
  </si>
  <si>
    <t>close 44</t>
  </si>
  <si>
    <t>اتحاد تشيد و بناء 21</t>
  </si>
  <si>
    <t>DEC ADJ 99</t>
  </si>
  <si>
    <t>Cr - ( WHT + Stamp )</t>
  </si>
  <si>
    <t>mariotya ipc17 zomor</t>
  </si>
  <si>
    <t>close cancel</t>
  </si>
  <si>
    <t>1-2021</t>
  </si>
  <si>
    <t>80-Dec-2020</t>
  </si>
  <si>
    <t>63-ٍSEP-2020</t>
  </si>
  <si>
    <t>57-Aug</t>
  </si>
  <si>
    <t>Kanteen-Sodic-Mar-20</t>
  </si>
  <si>
    <t>21 Mar 20</t>
  </si>
  <si>
    <t>25/2019 Scarp</t>
  </si>
  <si>
    <t>Customs Elshabab</t>
  </si>
  <si>
    <t>Close credit memo</t>
  </si>
  <si>
    <t>5 EGP Cement</t>
  </si>
  <si>
    <t>4 EGP - Cement</t>
  </si>
  <si>
    <t>Deposit for gas and</t>
  </si>
  <si>
    <t>April Scrap. 2</t>
  </si>
  <si>
    <t>16-3 EGP/STF ( Italy</t>
  </si>
  <si>
    <t>Cr. 1 Sett. W Cancel</t>
  </si>
  <si>
    <t>final pkg#17</t>
  </si>
  <si>
    <t>per 1</t>
  </si>
  <si>
    <t>Balance Feb17</t>
  </si>
  <si>
    <t>re-5-Euro-South helw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</si>
</sst>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$-409]d\-mmm\-yy;@"/>
    <numFmt numFmtId="165" formatCode="[$-409]dd\-mmm\-yy;@"/>
    <numFmt numFmtId="166" formatCode="[$-409]mmm\-yy;@"/>
    <numFmt numFmtId="167" formatCode="[$-409]dd/mmm/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b/>
      <sz val="12"/>
      <color theme="1"/>
      <name val="Calibri"/>
      <family val="2"/>
      <scheme val="minor"/>
    </font>
    <font>
      <b/>
      <sz val="9"/>
      <color theme="0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9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206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4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  <xf numFmtId="0" fontId="0" fillId="12" borderId="0" xfId="0" applyFill="1" applyAlignment="1">
      <alignment horizontal="center" vertical="center"/>
    </xf>
    <xf numFmtId="164" fontId="0" fillId="12" borderId="0" xfId="0" applyNumberFormat="1" applyFill="1"/>
    <xf numFmtId="3" fontId="0" fillId="12" borderId="0" xfId="0" applyNumberFormat="1" applyFill="1"/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3" fontId="0" fillId="12" borderId="0" xfId="0" applyNumberFormat="1" applyFill="1" applyAlignment="1">
      <alignment horizontal="center"/>
    </xf>
    <xf numFmtId="0" fontId="4" fillId="0" borderId="1" xfId="0" applyFont="1" applyBorder="1"/>
    <xf numFmtId="0" fontId="4" fillId="9" borderId="1" xfId="0" applyFont="1" applyFill="1" applyBorder="1"/>
    <xf numFmtId="4" fontId="4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4" fontId="0" fillId="0" borderId="1" xfId="0" applyNumberFormat="1" applyBorder="1" applyAlignment="1">
      <alignment horizontal="center" vertical="center"/>
    </xf>
    <xf numFmtId="0" fontId="1" fillId="17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3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3" fontId="0" fillId="18" borderId="0" xfId="1" applyNumberFormat="1" applyFont="1" applyFill="1" applyAlignment="1">
      <alignment horizontal="center"/>
    </xf>
    <xf numFmtId="0" fontId="0" fillId="19" borderId="0" xfId="0" applyFill="1" applyAlignment="1">
      <alignment horizontal="center"/>
    </xf>
    <xf numFmtId="3" fontId="0" fillId="19" borderId="0" xfId="1" applyNumberFormat="1" applyFon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3" fontId="1" fillId="0" borderId="0" xfId="1" applyNumberFormat="1" applyFont="1" applyAlignment="1">
      <alignment horizontal="center"/>
    </xf>
    <xf numFmtId="3" fontId="3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 vertical="center"/>
    </xf>
    <xf numFmtId="3" fontId="3" fillId="12" borderId="0" xfId="1" applyNumberFormat="1" applyFont="1" applyFill="1" applyAlignment="1">
      <alignment horizontal="center"/>
    </xf>
    <xf numFmtId="3" fontId="1" fillId="0" borderId="0" xfId="1" applyNumberFormat="1" applyFont="1" applyAlignment="1">
      <alignment horizontal="center" vertical="center"/>
    </xf>
    <xf numFmtId="10" fontId="1" fillId="0" borderId="0" xfId="2" applyNumberFormat="1" applyFont="1" applyAlignment="1">
      <alignment horizontal="center"/>
    </xf>
    <xf numFmtId="43" fontId="0" fillId="0" borderId="0" xfId="1" applyFont="1" applyAlignment="1">
      <alignment horizontal="center"/>
    </xf>
    <xf numFmtId="4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3" fillId="0" borderId="0" xfId="2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43" fontId="1" fillId="0" borderId="0" xfId="0" applyNumberFormat="1" applyFont="1" applyAlignment="1">
      <alignment horizontal="center"/>
    </xf>
    <xf numFmtId="0" fontId="0" fillId="18" borderId="0" xfId="0" applyFill="1" applyAlignment="1">
      <alignment horizontal="center" vertical="center"/>
    </xf>
    <xf numFmtId="0" fontId="4" fillId="3" borderId="1" xfId="0" applyFont="1" applyFill="1" applyBorder="1"/>
    <xf numFmtId="3" fontId="4" fillId="3" borderId="1" xfId="0" applyNumberFormat="1" applyFont="1" applyFill="1" applyBorder="1"/>
    <xf numFmtId="3" fontId="0" fillId="0" borderId="1" xfId="0" applyNumberFormat="1" applyBorder="1"/>
    <xf numFmtId="43" fontId="0" fillId="0" borderId="0" xfId="1" applyFont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6" fillId="20" borderId="2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left" vertical="center"/>
    </xf>
    <xf numFmtId="0" fontId="6" fillId="21" borderId="3" xfId="0" applyFont="1" applyFill="1" applyBorder="1" applyAlignment="1">
      <alignment horizontal="centerContinuous"/>
    </xf>
    <xf numFmtId="0" fontId="6" fillId="21" borderId="3" xfId="0" applyFont="1" applyFill="1" applyBorder="1" applyAlignment="1">
      <alignment horizontal="centerContinuous" vertical="center"/>
    </xf>
    <xf numFmtId="0" fontId="6" fillId="21" borderId="3" xfId="0" applyFont="1" applyFill="1" applyBorder="1" applyAlignment="1">
      <alignment horizontal="left" vertical="center"/>
    </xf>
    <xf numFmtId="0" fontId="6" fillId="16" borderId="2" xfId="0" applyFont="1" applyFill="1" applyBorder="1" applyAlignment="1">
      <alignment horizontal="centerContinuous" vertical="center"/>
    </xf>
    <xf numFmtId="0" fontId="6" fillId="21" borderId="4" xfId="0" applyFont="1" applyFill="1" applyBorder="1" applyAlignment="1">
      <alignment horizontal="left"/>
    </xf>
    <xf numFmtId="0" fontId="6" fillId="21" borderId="4" xfId="0" applyFont="1" applyFill="1" applyBorder="1" applyAlignment="1">
      <alignment horizontal="centerContinuous"/>
    </xf>
    <xf numFmtId="0" fontId="6" fillId="20" borderId="5" xfId="0" applyFont="1" applyFill="1" applyBorder="1" applyAlignment="1">
      <alignment horizontal="center" vertical="top"/>
    </xf>
    <xf numFmtId="0" fontId="6" fillId="16" borderId="5" xfId="0" applyFont="1" applyFill="1" applyBorder="1" applyAlignment="1">
      <alignment horizontal="center" vertical="top"/>
    </xf>
    <xf numFmtId="0" fontId="6" fillId="21" borderId="5" xfId="0" applyFont="1" applyFill="1" applyBorder="1" applyAlignment="1">
      <alignment horizontal="center" vertical="center" wrapText="1"/>
    </xf>
    <xf numFmtId="0" fontId="6" fillId="16" borderId="5" xfId="0" applyFont="1" applyFill="1" applyBorder="1" applyAlignment="1">
      <alignment horizontal="center" vertical="center" wrapText="1"/>
    </xf>
    <xf numFmtId="0" fontId="6" fillId="21" borderId="2" xfId="0" applyFont="1" applyFill="1" applyBorder="1" applyAlignment="1">
      <alignment horizontal="center" wrapText="1"/>
    </xf>
    <xf numFmtId="0" fontId="7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167" fontId="8" fillId="0" borderId="6" xfId="1" applyNumberFormat="1" applyFont="1" applyBorder="1" applyAlignment="1">
      <alignment horizontal="center" vertical="center"/>
    </xf>
    <xf numFmtId="0" fontId="8" fillId="0" borderId="6" xfId="1" applyNumberFormat="1" applyFont="1" applyBorder="1" applyAlignment="1">
      <alignment horizontal="center" vertical="center"/>
    </xf>
    <xf numFmtId="4" fontId="9" fillId="0" borderId="7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" fontId="11" fillId="0" borderId="7" xfId="0" applyNumberFormat="1" applyFont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7">
    <dxf>
      <fill>
        <patternFill patternType="solid">
          <fgColor rgb="FF538DD5"/>
          <bgColor rgb="FF000000"/>
        </patternFill>
      </fill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ill>
        <patternFill patternType="solid">
          <fgColor rgb="FF538DD5"/>
          <bgColor rgb="FF000000"/>
        </patternFill>
      </fill>
    </dxf>
  </dxfs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AF9F26-6D29-593D-8113-2441DE7E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27</xdr:col>
      <xdr:colOff>432054</xdr:colOff>
      <xdr:row>81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B476E6-F55B-B7AA-752A-6DD1A18D9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37744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89</xdr:row>
      <xdr:rowOff>0</xdr:rowOff>
    </xdr:from>
    <xdr:to>
      <xdr:col>26</xdr:col>
      <xdr:colOff>43434</xdr:colOff>
      <xdr:row>145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8F2FBF-FCF2-94D1-805D-689C2B0AE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85360"/>
          <a:ext cx="18285714" cy="1028571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hamed GHassan" id="{46013933-5BB9-493C-8D21-7A386FF05181}" userId="S-1-5-21-3870422421-1993083870-1113490630-13160" providerId="AD"/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882" dT="2024-12-16T12:23:45.53" personId="{17E4A6B0-23A0-4060-A405-C736C6A73047}" id="{5C3BD596-A89A-40A9-B1C5-1A17167DE60D}">
    <text>Claims</text>
  </threadedComment>
  <threadedComment ref="P883" dT="2024-12-16T12:23:54.73" personId="{17E4A6B0-23A0-4060-A405-C736C6A73047}" id="{753D6829-6CD3-4CE1-B521-31D758B2B605}">
    <text>Claims</text>
  </threadedComment>
  <threadedComment ref="P1156" dT="2024-12-16T12:50:59.24" personId="{17E4A6B0-23A0-4060-A405-C736C6A73047}" id="{C964727F-AAB1-4437-980D-44EE0462625C}">
    <text>Social Insurance</text>
  </threadedComment>
  <threadedComment ref="P1157" dT="2024-12-16T12:51:11.81" personId="{17E4A6B0-23A0-4060-A405-C736C6A73047}" id="{2E992E6F-5E00-4AB2-9ACC-65A428D59BEF}">
    <text>Social Insurance</text>
  </threadedComment>
  <threadedComment ref="P1158" dT="2024-12-16T12:51:19.10" personId="{17E4A6B0-23A0-4060-A405-C736C6A73047}" id="{9CB97233-F5AB-43E3-A853-E706DD5FABFB}">
    <text>Social Insurance</text>
  </threadedComment>
  <threadedComment ref="A1606" dT="2024-12-18T14:45:13.56" personId="{46013933-5BB9-493C-8D21-7A386FF05181}" id="{6306ECAC-D70B-4180-94AA-9896EB9A0DEC}">
    <text>Read gross from erp is wrong</text>
  </threadedComment>
  <threadedComment ref="A1653" dT="2024-12-18T14:36:59.39" personId="{46013933-5BB9-493C-8D21-7A386FF05181}" id="{883CDF45-8F13-4563-AAA7-62B941CC2AEC}">
    <text>Read Gross from erp is wrong</text>
  </threadedComment>
  <threadedComment ref="A1688" dT="2024-12-18T14:20:18.27" personId="{46013933-5BB9-493C-8D21-7A386FF05181}" id="{4252BD7D-E763-4817-A98C-B86644D44E65}">
    <text>Ipc 1+2+3+4 is matched without ipc 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1696"/>
  <sheetViews>
    <sheetView tabSelected="1" view="pageBreakPreview" zoomScaleNormal="100" zoomScaleSheetLayoutView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L342" sqref="A342:AL342"/>
    </sheetView>
  </sheetViews>
  <sheetFormatPr defaultRowHeight="14.4" x14ac:dyDescent="0.3"/>
  <cols>
    <col min="1" max="1" width="34.109375" style="6" customWidth="1"/>
    <col min="2" max="2" width="7.3320312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4.33203125" style="14" customWidth="1"/>
    <col min="9" max="9" width="2.6640625" style="2" customWidth="1"/>
    <col min="10" max="12" width="15.33203125" style="2" customWidth="1"/>
    <col min="13" max="13" width="26.33203125" style="14" customWidth="1"/>
    <col min="14" max="14" width="13.109375" style="2" customWidth="1"/>
    <col min="15" max="16" width="10.88671875" style="2" customWidth="1"/>
    <col min="17" max="17" width="2.5546875" style="2" customWidth="1"/>
    <col min="18" max="18" width="14.109375" style="2" customWidth="1"/>
    <col min="19" max="19" width="10.6640625" style="1" customWidth="1"/>
    <col min="20" max="21" width="9.88671875" style="1" customWidth="1"/>
    <col min="22" max="22" width="8.88671875" customWidth="1"/>
    <col min="23" max="24" width="9.88671875" style="1" customWidth="1"/>
    <col min="25" max="25" width="12.5546875" style="2" customWidth="1"/>
    <col min="26" max="26" width="17.33203125" style="2" customWidth="1"/>
    <col min="27" max="27" width="16.109375" style="2" customWidth="1"/>
    <col min="28" max="28" width="15.33203125" style="2" customWidth="1"/>
    <col min="29" max="29" width="17.33203125" style="2" customWidth="1"/>
    <col min="30" max="30" width="16.33203125" style="2" customWidth="1"/>
    <col min="31" max="31" width="16.88671875" style="2" customWidth="1"/>
    <col min="32" max="32" width="15.33203125" style="2" customWidth="1"/>
    <col min="33" max="35" width="15.33203125" style="14" customWidth="1"/>
    <col min="36" max="36" width="23.88671875" style="2" customWidth="1"/>
    <col min="37" max="37" width="20.109375" style="14" customWidth="1"/>
    <col min="38" max="39" width="15.33203125" style="2" customWidth="1"/>
    <col min="43" max="44" width="20.6640625" style="2" customWidth="1"/>
  </cols>
  <sheetData>
    <row r="1" spans="1:44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19" t="s">
        <v>8714</v>
      </c>
      <c r="I1" s="22"/>
      <c r="J1" s="11" t="s">
        <v>247</v>
      </c>
      <c r="K1" s="27" t="s">
        <v>274</v>
      </c>
      <c r="L1" s="19" t="s">
        <v>275</v>
      </c>
      <c r="M1" s="19" t="s">
        <v>8714</v>
      </c>
      <c r="N1" s="5" t="s">
        <v>234</v>
      </c>
      <c r="O1" s="5" t="s">
        <v>235</v>
      </c>
      <c r="P1" s="5" t="s">
        <v>8707</v>
      </c>
      <c r="Q1" s="22"/>
      <c r="R1" s="9" t="s">
        <v>246</v>
      </c>
      <c r="S1" s="4" t="s">
        <v>151</v>
      </c>
      <c r="T1" s="4" t="s">
        <v>152</v>
      </c>
      <c r="U1" s="4" t="s">
        <v>153</v>
      </c>
      <c r="V1" s="3" t="s">
        <v>231</v>
      </c>
      <c r="W1" s="4" t="s">
        <v>232</v>
      </c>
      <c r="X1" s="4" t="s">
        <v>1</v>
      </c>
      <c r="Y1" s="5" t="s">
        <v>233</v>
      </c>
      <c r="Z1" s="5" t="s">
        <v>236</v>
      </c>
      <c r="AA1" s="5" t="s">
        <v>237</v>
      </c>
      <c r="AB1" s="5" t="s">
        <v>238</v>
      </c>
      <c r="AC1" s="5" t="s">
        <v>239</v>
      </c>
      <c r="AD1" s="5" t="s">
        <v>240</v>
      </c>
      <c r="AE1" s="5" t="s">
        <v>242</v>
      </c>
      <c r="AF1" s="5" t="s">
        <v>241</v>
      </c>
      <c r="AG1" s="7" t="s">
        <v>439</v>
      </c>
      <c r="AH1" s="7" t="s">
        <v>440</v>
      </c>
      <c r="AI1" s="7" t="s">
        <v>441</v>
      </c>
      <c r="AJ1" s="20" t="s">
        <v>284</v>
      </c>
      <c r="AK1" s="13" t="s">
        <v>280</v>
      </c>
      <c r="AL1" s="7" t="s">
        <v>278</v>
      </c>
      <c r="AM1" s="7" t="s">
        <v>279</v>
      </c>
      <c r="AQ1" s="7" t="s">
        <v>8710</v>
      </c>
      <c r="AR1" s="20" t="s">
        <v>8709</v>
      </c>
    </row>
    <row r="2" spans="1:44" x14ac:dyDescent="0.3">
      <c r="A2" s="65" t="s">
        <v>96</v>
      </c>
      <c r="B2" s="35">
        <f>VLOOKUP(A2,operation!A:B,2,0)</f>
        <v>2</v>
      </c>
      <c r="C2" s="6">
        <v>1</v>
      </c>
      <c r="D2" s="25"/>
      <c r="E2" s="2">
        <v>842930</v>
      </c>
      <c r="F2" s="26">
        <f>_xlfn.MAXIFS('data-from-invoicing'!E:E,'data-from-invoicing'!D:D,eslam.data!AR2)</f>
        <v>802790.71</v>
      </c>
      <c r="G2" s="2">
        <f t="shared" ref="G2:G36" si="0">F2-E2</f>
        <v>-40139.290000000037</v>
      </c>
      <c r="H2" s="14" t="s">
        <v>8718</v>
      </c>
      <c r="I2" s="23"/>
      <c r="J2" s="2">
        <f>SUMIF('collection only'!D:D,eslam.data!AQ2,'collection only'!E:E)</f>
        <v>1520548</v>
      </c>
      <c r="K2" s="26">
        <f>SUMIF('data-from-invoicing'!D:D,eslam.data!AR2,'data-from-invoicing'!F:F)</f>
        <v>1520548</v>
      </c>
      <c r="L2" s="2">
        <f t="shared" ref="L2:L36" si="1">K2-J2</f>
        <v>0</v>
      </c>
      <c r="M2" s="14" t="s">
        <v>8715</v>
      </c>
      <c r="Q2" s="23"/>
      <c r="R2" s="2">
        <v>1520548</v>
      </c>
      <c r="S2" s="1">
        <v>44712</v>
      </c>
      <c r="T2" s="1">
        <v>44720</v>
      </c>
      <c r="U2" s="1">
        <v>44727</v>
      </c>
      <c r="V2">
        <v>60</v>
      </c>
      <c r="W2" s="1">
        <v>44787</v>
      </c>
      <c r="X2" s="1">
        <v>44815</v>
      </c>
      <c r="Y2" s="2">
        <v>842930</v>
      </c>
      <c r="Z2" s="2">
        <v>1367190</v>
      </c>
      <c r="AF2" s="2">
        <v>0</v>
      </c>
      <c r="AG2" s="14">
        <f>SUMIF('consultant-gross'!D:D,eslam.data!AQ2,'consultant-gross'!F:F)</f>
        <v>0</v>
      </c>
      <c r="AH2" s="14">
        <f>SUMIF('consultant-gross'!D:D,eslam.data!AQ2,'consultant-gross'!G:G)</f>
        <v>0</v>
      </c>
      <c r="AI2" s="14">
        <f>SUMIF('consultant-net'!D:D,eslam.data!AQ2,'consultant-net'!F:F)</f>
        <v>0</v>
      </c>
      <c r="AJ2" s="2" t="str">
        <f>VLOOKUP(A2,'eslam-to-invoicing'!A:B,2,0)</f>
        <v>October Under-Railway Tunnel</v>
      </c>
      <c r="AQ2" s="2" t="str">
        <f t="shared" ref="AQ2:AQ36" si="2">A2&amp;C2</f>
        <v>6TH October tunnel1</v>
      </c>
      <c r="AR2" s="2" t="str">
        <f t="shared" ref="AR2:AR36" si="3">AJ2&amp;C2</f>
        <v>October Under-Railway Tunnel1</v>
      </c>
    </row>
    <row r="3" spans="1:44" x14ac:dyDescent="0.3">
      <c r="A3" s="6" t="s">
        <v>96</v>
      </c>
      <c r="B3" s="35">
        <f>VLOOKUP(A3,operation!A:B,2,0)</f>
        <v>2</v>
      </c>
      <c r="C3" s="6">
        <v>2</v>
      </c>
      <c r="D3" s="25"/>
      <c r="E3" s="2">
        <v>3756426.15</v>
      </c>
      <c r="F3" s="26">
        <f>_xlfn.MAXIFS('data-from-invoicing'!E:E,'data-from-invoicing'!D:D,eslam.data!AR3)</f>
        <v>4380339.1900000004</v>
      </c>
      <c r="G3" s="2">
        <f t="shared" si="0"/>
        <v>623913.0400000005</v>
      </c>
      <c r="H3" s="14" t="s">
        <v>8867</v>
      </c>
      <c r="I3" s="23"/>
      <c r="J3" s="2">
        <f>SUMIF('collection only'!D:D,eslam.data!AQ3,'collection only'!E:E)</f>
        <v>3508372.9</v>
      </c>
      <c r="K3" s="26">
        <f>SUMIF('data-from-invoicing'!D:D,eslam.data!AR3,'data-from-invoicing'!F:F)</f>
        <v>3508352.9</v>
      </c>
      <c r="L3" s="2">
        <f t="shared" si="1"/>
        <v>-20</v>
      </c>
      <c r="M3" s="14" t="s">
        <v>8716</v>
      </c>
      <c r="Q3" s="23"/>
      <c r="R3" s="2">
        <v>3208372.9</v>
      </c>
      <c r="S3" s="1">
        <v>44773</v>
      </c>
      <c r="T3" s="1">
        <v>44783</v>
      </c>
      <c r="U3" s="1">
        <v>44794</v>
      </c>
      <c r="V3">
        <v>60</v>
      </c>
      <c r="W3" s="1">
        <v>44854</v>
      </c>
      <c r="X3" s="1">
        <v>44829</v>
      </c>
      <c r="Y3" s="2">
        <v>4599356.1500000004</v>
      </c>
      <c r="Z3" s="2">
        <v>921846.75</v>
      </c>
      <c r="AF3" s="2">
        <v>0</v>
      </c>
      <c r="AG3" s="14">
        <f>SUMIF('consultant-gross'!D:D,eslam.data!AQ3,'consultant-gross'!F:F)</f>
        <v>0</v>
      </c>
      <c r="AH3" s="14">
        <f>SUMIF('consultant-gross'!D:D,eslam.data!AQ3,'consultant-gross'!G:G)</f>
        <v>0</v>
      </c>
      <c r="AI3" s="14">
        <f>SUMIF('consultant-net'!D:D,eslam.data!AQ3,'consultant-net'!F:F)</f>
        <v>0</v>
      </c>
      <c r="AJ3" s="2" t="str">
        <f>VLOOKUP(A3,'eslam-to-invoicing'!A:B,2,0)</f>
        <v>October Under-Railway Tunnel</v>
      </c>
      <c r="AQ3" s="2" t="str">
        <f t="shared" si="2"/>
        <v>6TH October tunnel2</v>
      </c>
      <c r="AR3" s="2" t="str">
        <f t="shared" si="3"/>
        <v>October Under-Railway Tunnel2</v>
      </c>
    </row>
    <row r="4" spans="1:44" x14ac:dyDescent="0.3">
      <c r="A4" s="6" t="s">
        <v>96</v>
      </c>
      <c r="B4" s="35">
        <f>VLOOKUP(A4,operation!A:B,2,0)</f>
        <v>2</v>
      </c>
      <c r="C4" s="6">
        <v>3</v>
      </c>
      <c r="D4" s="25"/>
      <c r="F4" s="26">
        <f>_xlfn.MAXIFS('data-from-invoicing'!E:E,'data-from-invoicing'!D:D,eslam.data!AR4)</f>
        <v>5911928.0999999996</v>
      </c>
      <c r="G4" s="2">
        <f t="shared" si="0"/>
        <v>5911928.0999999996</v>
      </c>
      <c r="H4" s="14" t="s">
        <v>8719</v>
      </c>
      <c r="I4" s="23"/>
      <c r="J4" s="2">
        <f>SUMIF('collection only'!D:D,eslam.data!AQ4,'collection only'!E:E)</f>
        <v>1E-3</v>
      </c>
      <c r="K4" s="26">
        <f>SUMIF('data-from-invoicing'!D:D,eslam.data!AR4,'data-from-invoicing'!F:F)</f>
        <v>5155347.1954999994</v>
      </c>
      <c r="L4" s="2">
        <f t="shared" si="1"/>
        <v>5155347.1944999993</v>
      </c>
      <c r="M4" s="14" t="s">
        <v>8717</v>
      </c>
      <c r="Q4" s="23"/>
      <c r="S4" s="1">
        <v>44804</v>
      </c>
      <c r="T4" s="1">
        <v>44810</v>
      </c>
      <c r="U4" s="1">
        <v>44811</v>
      </c>
      <c r="V4">
        <v>60</v>
      </c>
      <c r="W4" s="1">
        <v>44871</v>
      </c>
      <c r="AF4" s="2">
        <v>0</v>
      </c>
      <c r="AG4" s="14">
        <f>SUMIF('consultant-gross'!D:D,eslam.data!AQ4,'consultant-gross'!F:F)</f>
        <v>0</v>
      </c>
      <c r="AH4" s="14">
        <f>SUMIF('consultant-gross'!D:D,eslam.data!AQ4,'consultant-gross'!G:G)</f>
        <v>0</v>
      </c>
      <c r="AI4" s="14">
        <f>SUMIF('consultant-net'!D:D,eslam.data!AQ4,'consultant-net'!F:F)</f>
        <v>0</v>
      </c>
      <c r="AJ4" s="2" t="str">
        <f>VLOOKUP(A4,'eslam-to-invoicing'!A:B,2,0)</f>
        <v>October Under-Railway Tunnel</v>
      </c>
      <c r="AQ4" s="2" t="str">
        <f t="shared" si="2"/>
        <v>6TH October tunnel3</v>
      </c>
      <c r="AR4" s="2" t="str">
        <f t="shared" si="3"/>
        <v>October Under-Railway Tunnel3</v>
      </c>
    </row>
    <row r="5" spans="1:44" x14ac:dyDescent="0.3">
      <c r="A5" s="6" t="s">
        <v>96</v>
      </c>
      <c r="B5" s="35">
        <f>VLOOKUP(A5,operation!A:B,2,0)</f>
        <v>2</v>
      </c>
      <c r="C5" s="6">
        <v>4</v>
      </c>
      <c r="D5" s="25"/>
      <c r="E5" s="2">
        <v>7050454.75</v>
      </c>
      <c r="F5" s="26">
        <f>_xlfn.MAXIFS('data-from-invoicing'!E:E,'data-from-invoicing'!D:D,eslam.data!AR5)</f>
        <v>0</v>
      </c>
      <c r="G5" s="2">
        <f t="shared" si="0"/>
        <v>-7050454.75</v>
      </c>
      <c r="H5" s="14" t="s">
        <v>8720</v>
      </c>
      <c r="I5" s="23"/>
      <c r="J5" s="2">
        <f>SUMIF('collection only'!D:D,eslam.data!AQ5,'collection only'!E:E)</f>
        <v>5155347</v>
      </c>
      <c r="K5" s="26">
        <f>SUMIF('data-from-invoicing'!D:D,eslam.data!AR5,'data-from-invoicing'!F:F)</f>
        <v>0</v>
      </c>
      <c r="L5" s="2">
        <f t="shared" si="1"/>
        <v>-5155347</v>
      </c>
      <c r="M5" s="14" t="s">
        <v>8717</v>
      </c>
      <c r="Q5" s="23"/>
      <c r="R5" s="2">
        <v>5155347.5</v>
      </c>
      <c r="S5" s="1">
        <v>44834</v>
      </c>
      <c r="T5" s="1">
        <v>44835</v>
      </c>
      <c r="U5" s="1">
        <v>44878</v>
      </c>
      <c r="V5">
        <v>60</v>
      </c>
      <c r="W5" s="1">
        <v>44938</v>
      </c>
      <c r="X5" s="1">
        <v>44879</v>
      </c>
      <c r="Y5" s="2">
        <v>11649810.9</v>
      </c>
      <c r="Z5" s="2">
        <v>750750</v>
      </c>
      <c r="AF5" s="2">
        <v>0</v>
      </c>
      <c r="AG5" s="14">
        <f>SUMIF('consultant-gross'!D:D,eslam.data!AQ5,'consultant-gross'!F:F)</f>
        <v>7663602.6399999987</v>
      </c>
      <c r="AH5" s="14">
        <f>SUMIF('consultant-gross'!D:D,eslam.data!AQ5,'consultant-gross'!G:G)</f>
        <v>12262958.789999999</v>
      </c>
      <c r="AI5" s="14">
        <f>SUMIF('consultant-net'!D:D,eslam.data!AQ5,'consultant-net'!F:F)</f>
        <v>3604450.6683351886</v>
      </c>
      <c r="AJ5" s="2" t="str">
        <f>VLOOKUP(A5,'eslam-to-invoicing'!A:B,2,0)</f>
        <v>October Under-Railway Tunnel</v>
      </c>
      <c r="AQ5" s="2" t="str">
        <f t="shared" si="2"/>
        <v>6TH October tunnel4</v>
      </c>
      <c r="AR5" s="2" t="str">
        <f t="shared" si="3"/>
        <v>October Under-Railway Tunnel4</v>
      </c>
    </row>
    <row r="6" spans="1:44" x14ac:dyDescent="0.3">
      <c r="A6" s="6" t="s">
        <v>96</v>
      </c>
      <c r="B6" s="35">
        <f>VLOOKUP(A6,operation!A:B,2,0)</f>
        <v>2</v>
      </c>
      <c r="C6" s="6">
        <v>5</v>
      </c>
      <c r="D6" s="25"/>
      <c r="E6" s="2">
        <v>3846689.4</v>
      </c>
      <c r="F6" s="26">
        <f>_xlfn.MAXIFS('data-from-invoicing'!E:E,'data-from-invoicing'!D:D,eslam.data!AR6)</f>
        <v>3663513.71</v>
      </c>
      <c r="G6" s="2">
        <f t="shared" si="0"/>
        <v>-183175.68999999994</v>
      </c>
      <c r="H6" s="14" t="s">
        <v>8718</v>
      </c>
      <c r="I6" s="23"/>
      <c r="J6" s="2">
        <f>SUMIF('collection only'!D:D,eslam.data!AQ6,'collection only'!E:E)</f>
        <v>2856009</v>
      </c>
      <c r="K6" s="26">
        <f>SUMIF('data-from-invoicing'!D:D,eslam.data!AR6,'data-from-invoicing'!F:F)</f>
        <v>2856009</v>
      </c>
      <c r="L6" s="2">
        <f t="shared" si="1"/>
        <v>0</v>
      </c>
      <c r="M6" s="14" t="s">
        <v>8715</v>
      </c>
      <c r="Q6" s="23"/>
      <c r="R6" s="2">
        <v>3524900.34</v>
      </c>
      <c r="S6" s="1">
        <v>44865</v>
      </c>
      <c r="T6" s="1">
        <v>44880</v>
      </c>
      <c r="U6" s="1">
        <v>44882</v>
      </c>
      <c r="V6">
        <v>60</v>
      </c>
      <c r="W6" s="1">
        <v>44942</v>
      </c>
      <c r="X6" s="1">
        <v>44890</v>
      </c>
      <c r="Y6" s="2">
        <v>15496500.300000001</v>
      </c>
      <c r="Z6" s="2">
        <v>298295</v>
      </c>
      <c r="AF6" s="2">
        <v>0</v>
      </c>
      <c r="AG6" s="14">
        <f>SUMIF('consultant-gross'!D:D,eslam.data!AQ6,'consultant-gross'!F:F)</f>
        <v>6157467.5499999989</v>
      </c>
      <c r="AH6" s="14">
        <f>SUMIF('consultant-gross'!D:D,eslam.data!AQ6,'consultant-gross'!G:G)</f>
        <v>17807278.449999999</v>
      </c>
      <c r="AI6" s="14">
        <f>SUMIF('consultant-net'!D:D,eslam.data!AQ6,'consultant-net'!F:F)</f>
        <v>3524900.34</v>
      </c>
      <c r="AJ6" s="2" t="str">
        <f>VLOOKUP(A6,'eslam-to-invoicing'!A:B,2,0)</f>
        <v>October Under-Railway Tunnel</v>
      </c>
      <c r="AQ6" s="2" t="str">
        <f t="shared" si="2"/>
        <v>6TH October tunnel5</v>
      </c>
      <c r="AR6" s="2" t="str">
        <f t="shared" si="3"/>
        <v>October Under-Railway Tunnel5</v>
      </c>
    </row>
    <row r="7" spans="1:44" x14ac:dyDescent="0.3">
      <c r="A7" s="6" t="s">
        <v>96</v>
      </c>
      <c r="B7" s="35">
        <f>VLOOKUP(A7,operation!A:B,2,0)</f>
        <v>2</v>
      </c>
      <c r="C7" s="6">
        <v>6</v>
      </c>
      <c r="D7" s="25"/>
      <c r="E7" s="2">
        <v>1899766.699999999</v>
      </c>
      <c r="F7" s="26">
        <f>_xlfn.MAXIFS('data-from-invoicing'!E:E,'data-from-invoicing'!D:D,eslam.data!AR7)</f>
        <v>1809302.29</v>
      </c>
      <c r="G7" s="2">
        <f t="shared" si="0"/>
        <v>-90464.409999998985</v>
      </c>
      <c r="H7" s="14" t="s">
        <v>8718</v>
      </c>
      <c r="I7" s="23"/>
      <c r="J7" s="2">
        <f>SUMIF('collection only'!D:D,eslam.data!AQ7,'collection only'!E:E)</f>
        <v>1337162.6000000001</v>
      </c>
      <c r="K7" s="26">
        <f>SUMIF('data-from-invoicing'!D:D,eslam.data!AR7,'data-from-invoicing'!F:F)</f>
        <v>1337162.5545000001</v>
      </c>
      <c r="L7" s="2">
        <f t="shared" si="1"/>
        <v>-4.5500000007450581E-2</v>
      </c>
      <c r="M7" s="14" t="s">
        <v>8715</v>
      </c>
      <c r="Q7" s="23"/>
      <c r="R7" s="2">
        <v>1337162.6000000001</v>
      </c>
      <c r="S7" s="1">
        <v>44926</v>
      </c>
      <c r="T7" s="1">
        <v>44910</v>
      </c>
      <c r="U7" s="1">
        <v>44935</v>
      </c>
      <c r="V7">
        <v>60</v>
      </c>
      <c r="W7" s="1">
        <v>44995</v>
      </c>
      <c r="X7" s="1">
        <v>44969</v>
      </c>
      <c r="Y7" s="2">
        <v>17396267</v>
      </c>
      <c r="AF7" s="2">
        <v>0</v>
      </c>
      <c r="AG7" s="14">
        <f>SUMIF('consultant-gross'!D:D,eslam.data!AQ7,'consultant-gross'!F:F)</f>
        <v>0</v>
      </c>
      <c r="AH7" s="14">
        <f>SUMIF('consultant-gross'!D:D,eslam.data!AQ7,'consultant-gross'!G:G)</f>
        <v>0</v>
      </c>
      <c r="AI7" s="14">
        <f>SUMIF('consultant-net'!D:D,eslam.data!AQ7,'consultant-net'!F:F)</f>
        <v>0</v>
      </c>
      <c r="AJ7" s="2" t="str">
        <f>VLOOKUP(A7,'eslam-to-invoicing'!A:B,2,0)</f>
        <v>October Under-Railway Tunnel</v>
      </c>
      <c r="AQ7" s="2" t="str">
        <f t="shared" si="2"/>
        <v>6TH October tunnel6</v>
      </c>
      <c r="AR7" s="2" t="str">
        <f t="shared" si="3"/>
        <v>October Under-Railway Tunnel6</v>
      </c>
    </row>
    <row r="8" spans="1:44" x14ac:dyDescent="0.3">
      <c r="B8" s="35"/>
      <c r="D8" s="25"/>
      <c r="F8" s="26"/>
      <c r="I8" s="23"/>
      <c r="K8" s="26"/>
      <c r="Q8" s="23"/>
    </row>
    <row r="9" spans="1:44" x14ac:dyDescent="0.3">
      <c r="A9" s="6" t="s">
        <v>81</v>
      </c>
      <c r="B9" s="35">
        <f>VLOOKUP(A9,operation!A:B,2,0)</f>
        <v>2</v>
      </c>
      <c r="C9" s="6">
        <v>1</v>
      </c>
      <c r="D9" s="25"/>
      <c r="F9" s="26">
        <f>_xlfn.MAXIFS('data-from-invoicing'!E:E,'data-from-invoicing'!D:D,eslam.data!AR9)</f>
        <v>1116000</v>
      </c>
      <c r="G9" s="2">
        <f t="shared" si="0"/>
        <v>1116000</v>
      </c>
      <c r="H9" s="14" t="s">
        <v>8719</v>
      </c>
      <c r="I9" s="23"/>
      <c r="J9" s="2">
        <f>SUMIF('collection only'!D:D,eslam.data!AQ9,'collection only'!E:E)</f>
        <v>175270.85</v>
      </c>
      <c r="K9" s="26">
        <f>SUMIF('data-from-invoicing'!D:D,eslam.data!AR9,'data-from-invoicing'!F:F)</f>
        <v>1007589.6</v>
      </c>
      <c r="L9" s="2">
        <f t="shared" si="1"/>
        <v>832318.75</v>
      </c>
      <c r="M9" s="14" t="s">
        <v>8868</v>
      </c>
      <c r="Q9" s="23"/>
      <c r="S9" s="1">
        <v>44592</v>
      </c>
      <c r="T9" s="1">
        <v>44592</v>
      </c>
      <c r="U9" s="1">
        <v>44595</v>
      </c>
      <c r="V9">
        <v>60</v>
      </c>
      <c r="W9" s="1">
        <v>44655</v>
      </c>
      <c r="AF9" s="2">
        <v>0</v>
      </c>
      <c r="AG9" s="14">
        <f>SUMIF('consultant-gross'!D:D,eslam.data!AQ9,'consultant-gross'!F:F)</f>
        <v>0</v>
      </c>
      <c r="AH9" s="14">
        <f>SUMIF('consultant-gross'!D:D,eslam.data!AQ9,'consultant-gross'!G:G)</f>
        <v>0</v>
      </c>
      <c r="AI9" s="14">
        <f>SUMIF('consultant-net'!D:D,eslam.data!AQ9,'consultant-net'!F:F)</f>
        <v>0</v>
      </c>
      <c r="AJ9" s="2" t="str">
        <f>VLOOKUP(A9,'eslam-to-invoicing'!A:B,2,0)</f>
        <v>Abo Ghaleb</v>
      </c>
      <c r="AQ9" s="2" t="str">
        <f t="shared" si="2"/>
        <v>Abo Ghaleb Bridge1</v>
      </c>
      <c r="AR9" s="2" t="str">
        <f t="shared" si="3"/>
        <v>Abo Ghaleb1</v>
      </c>
    </row>
    <row r="10" spans="1:44" x14ac:dyDescent="0.3">
      <c r="A10" s="6" t="s">
        <v>81</v>
      </c>
      <c r="B10" s="35">
        <f>VLOOKUP(A10,operation!A:B,2,0)</f>
        <v>2</v>
      </c>
      <c r="C10" s="6">
        <v>2</v>
      </c>
      <c r="D10" s="25"/>
      <c r="E10" s="2">
        <v>3079766.6999999988</v>
      </c>
      <c r="F10" s="26">
        <f>_xlfn.MAXIFS('data-from-invoicing'!E:E,'data-from-invoicing'!D:D,eslam.data!AR10)</f>
        <v>1272000</v>
      </c>
      <c r="G10" s="2">
        <f t="shared" si="0"/>
        <v>-1807766.6999999988</v>
      </c>
      <c r="H10" s="14" t="s">
        <v>8865</v>
      </c>
      <c r="I10" s="23"/>
      <c r="J10" s="2">
        <f>SUMIF('collection only'!D:D,eslam.data!AQ10,'collection only'!E:E)</f>
        <v>2494611.0269999998</v>
      </c>
      <c r="K10" s="26">
        <f>SUMIF('data-from-invoicing'!D:D,eslam.data!AR10,'data-from-invoicing'!F:F)</f>
        <v>142483.6</v>
      </c>
      <c r="L10" s="2">
        <f t="shared" si="1"/>
        <v>-2352127.4269999997</v>
      </c>
      <c r="M10" s="14" t="s">
        <v>8868</v>
      </c>
      <c r="Q10" s="23"/>
      <c r="R10" s="2">
        <v>2494611.0269999998</v>
      </c>
      <c r="S10" s="1">
        <v>44620</v>
      </c>
      <c r="T10" s="1">
        <v>44620</v>
      </c>
      <c r="U10" s="1">
        <v>44627</v>
      </c>
      <c r="V10">
        <v>60</v>
      </c>
      <c r="W10" s="1">
        <v>44687</v>
      </c>
      <c r="X10" s="1">
        <v>44627</v>
      </c>
      <c r="Y10" s="2">
        <v>15845653.699999999</v>
      </c>
      <c r="AF10" s="2">
        <v>0</v>
      </c>
      <c r="AG10" s="14">
        <f>SUMIF('consultant-gross'!D:D,eslam.data!AQ10,'consultant-gross'!F:F)</f>
        <v>3079766.6999999993</v>
      </c>
      <c r="AH10" s="14">
        <f>SUMIF('consultant-gross'!D:D,eslam.data!AQ10,'consultant-gross'!G:G)</f>
        <v>15845653.699999999</v>
      </c>
      <c r="AI10" s="14">
        <f>SUMIF('consultant-net'!D:D,eslam.data!AQ10,'consultant-net'!F:F)</f>
        <v>2494611.0269999998</v>
      </c>
      <c r="AJ10" s="2" t="str">
        <f>VLOOKUP(A10,'eslam-to-invoicing'!A:B,2,0)</f>
        <v>Abo Ghaleb</v>
      </c>
      <c r="AQ10" s="2" t="str">
        <f t="shared" si="2"/>
        <v>Abo Ghaleb Bridge2</v>
      </c>
      <c r="AR10" s="2" t="str">
        <f t="shared" si="3"/>
        <v>Abo Ghaleb2</v>
      </c>
    </row>
    <row r="11" spans="1:44" x14ac:dyDescent="0.3">
      <c r="A11" s="6" t="s">
        <v>81</v>
      </c>
      <c r="B11" s="35">
        <f>VLOOKUP(A11,operation!A:B,2,0)</f>
        <v>2</v>
      </c>
      <c r="C11" s="6">
        <v>3</v>
      </c>
      <c r="D11" s="25"/>
      <c r="E11" s="2">
        <v>3857104.5</v>
      </c>
      <c r="F11" s="26">
        <f>_xlfn.MAXIFS('data-from-invoicing'!E:E,'data-from-invoicing'!D:D,eslam.data!AR11)</f>
        <v>0</v>
      </c>
      <c r="G11" s="2">
        <f t="shared" si="0"/>
        <v>-3857104.5</v>
      </c>
      <c r="H11" s="14" t="s">
        <v>8868</v>
      </c>
      <c r="I11" s="23"/>
      <c r="J11" s="2">
        <f>SUMIF('collection only'!D:D,eslam.data!AQ11,'collection only'!E:E)</f>
        <v>2045810.9230000004</v>
      </c>
      <c r="K11" s="26">
        <f>SUMIF('data-from-invoicing'!D:D,eslam.data!AR11,'data-from-invoicing'!F:F)</f>
        <v>0</v>
      </c>
      <c r="L11" s="2">
        <f t="shared" si="1"/>
        <v>-2045810.9230000004</v>
      </c>
      <c r="M11" s="14" t="s">
        <v>8868</v>
      </c>
      <c r="Q11" s="23"/>
      <c r="R11" s="2">
        <v>3124254.645</v>
      </c>
      <c r="S11" s="1">
        <v>44651</v>
      </c>
      <c r="T11" s="1">
        <v>44651</v>
      </c>
      <c r="U11" s="1">
        <v>44655</v>
      </c>
      <c r="V11">
        <v>60</v>
      </c>
      <c r="W11" s="1">
        <v>44715</v>
      </c>
      <c r="X11" s="1">
        <v>44655</v>
      </c>
      <c r="Y11" s="2">
        <v>19702758.199999999</v>
      </c>
      <c r="AF11" s="2">
        <v>0</v>
      </c>
      <c r="AG11" s="14">
        <f>SUMIF('consultant-gross'!D:D,eslam.data!AQ11,'consultant-gross'!F:F)</f>
        <v>3857104.5</v>
      </c>
      <c r="AH11" s="14">
        <f>SUMIF('consultant-gross'!D:D,eslam.data!AQ11,'consultant-gross'!G:G)</f>
        <v>19702758.199999999</v>
      </c>
      <c r="AI11" s="14">
        <f>SUMIF('consultant-net'!D:D,eslam.data!AQ11,'consultant-net'!F:F)</f>
        <v>3124254.645</v>
      </c>
      <c r="AJ11" s="2" t="str">
        <f>VLOOKUP(A11,'eslam-to-invoicing'!A:B,2,0)</f>
        <v>Abo Ghaleb</v>
      </c>
      <c r="AQ11" s="2" t="str">
        <f t="shared" si="2"/>
        <v>Abo Ghaleb Bridge3</v>
      </c>
      <c r="AR11" s="2" t="str">
        <f t="shared" si="3"/>
        <v>Abo Ghaleb3</v>
      </c>
    </row>
    <row r="12" spans="1:44" x14ac:dyDescent="0.3">
      <c r="A12" s="6" t="s">
        <v>81</v>
      </c>
      <c r="B12" s="35">
        <f>VLOOKUP(A12,operation!A:B,2,0)</f>
        <v>2</v>
      </c>
      <c r="C12" s="6">
        <v>4</v>
      </c>
      <c r="D12" s="25"/>
      <c r="E12" s="2">
        <v>17739438</v>
      </c>
      <c r="F12" s="26">
        <f>_xlfn.MAXIFS('data-from-invoicing'!E:E,'data-from-invoicing'!D:D,eslam.data!AR12)</f>
        <v>0</v>
      </c>
      <c r="G12" s="2">
        <f t="shared" si="0"/>
        <v>-17739438</v>
      </c>
      <c r="H12" s="14" t="s">
        <v>8868</v>
      </c>
      <c r="I12" s="23"/>
      <c r="J12" s="2">
        <f>SUMIF('collection only'!D:D,eslam.data!AQ12,'collection only'!E:E)</f>
        <v>12711007.220000001</v>
      </c>
      <c r="K12" s="26">
        <f>SUMIF('data-from-invoicing'!D:D,eslam.data!AR12,'data-from-invoicing'!F:F)</f>
        <v>0</v>
      </c>
      <c r="L12" s="2">
        <f t="shared" si="1"/>
        <v>-12711007.220000001</v>
      </c>
      <c r="M12" s="14" t="s">
        <v>8868</v>
      </c>
      <c r="Q12" s="23"/>
      <c r="R12" s="2">
        <v>6555212.9406428598</v>
      </c>
      <c r="S12" s="1">
        <v>44681</v>
      </c>
      <c r="T12" s="1">
        <v>44681</v>
      </c>
      <c r="U12" s="1">
        <v>44666</v>
      </c>
      <c r="V12">
        <v>60</v>
      </c>
      <c r="W12" s="1">
        <v>44726</v>
      </c>
      <c r="X12" s="1">
        <v>44782</v>
      </c>
      <c r="Y12" s="2">
        <v>37442196.200000003</v>
      </c>
      <c r="AF12" s="2">
        <v>0</v>
      </c>
      <c r="AG12" s="14">
        <f>SUMIF('consultant-gross'!D:D,eslam.data!AQ12,'consultant-gross'!F:F)</f>
        <v>17739438.000000004</v>
      </c>
      <c r="AH12" s="14">
        <f>SUMIF('consultant-gross'!D:D,eslam.data!AQ12,'consultant-gross'!G:G)</f>
        <v>37442196.200000003</v>
      </c>
      <c r="AI12" s="14">
        <f>SUMIF('consultant-net'!D:D,eslam.data!AQ12,'consultant-net'!F:F)</f>
        <v>6555212.9406428598</v>
      </c>
      <c r="AJ12" s="2" t="str">
        <f>VLOOKUP(A12,'eslam-to-invoicing'!A:B,2,0)</f>
        <v>Abo Ghaleb</v>
      </c>
      <c r="AQ12" s="2" t="str">
        <f t="shared" si="2"/>
        <v>Abo Ghaleb Bridge4</v>
      </c>
      <c r="AR12" s="2" t="str">
        <f t="shared" si="3"/>
        <v>Abo Ghaleb4</v>
      </c>
    </row>
    <row r="13" spans="1:44" x14ac:dyDescent="0.3">
      <c r="A13" s="6" t="s">
        <v>81</v>
      </c>
      <c r="B13" s="35">
        <f>VLOOKUP(A13,operation!A:B,2,0)</f>
        <v>2</v>
      </c>
      <c r="C13" s="6">
        <v>5</v>
      </c>
      <c r="D13" s="25"/>
      <c r="E13" s="2">
        <v>2031888</v>
      </c>
      <c r="F13" s="26">
        <f>_xlfn.MAXIFS('data-from-invoicing'!E:E,'data-from-invoicing'!D:D,eslam.data!AR13)</f>
        <v>0</v>
      </c>
      <c r="G13" s="2">
        <f t="shared" si="0"/>
        <v>-2031888</v>
      </c>
      <c r="H13" s="14" t="s">
        <v>8868</v>
      </c>
      <c r="I13" s="23"/>
      <c r="J13" s="2">
        <f>SUMIF('collection only'!D:D,eslam.data!AQ13,'collection only'!E:E)</f>
        <v>1645829.2799999993</v>
      </c>
      <c r="K13" s="26">
        <f>SUMIF('data-from-invoicing'!D:D,eslam.data!AR13,'data-from-invoicing'!F:F)</f>
        <v>0</v>
      </c>
      <c r="L13" s="2">
        <f t="shared" si="1"/>
        <v>-1645829.2799999993</v>
      </c>
      <c r="M13" s="14" t="s">
        <v>8868</v>
      </c>
      <c r="Q13" s="23"/>
      <c r="R13" s="2">
        <v>1645829.28</v>
      </c>
      <c r="S13" s="1">
        <v>44773</v>
      </c>
      <c r="T13" s="1">
        <v>44773</v>
      </c>
      <c r="U13" s="1">
        <v>44794</v>
      </c>
      <c r="V13">
        <v>60</v>
      </c>
      <c r="W13" s="1">
        <v>44854</v>
      </c>
      <c r="X13" s="1">
        <v>44794</v>
      </c>
      <c r="Y13" s="2">
        <v>39474084.200000003</v>
      </c>
      <c r="AF13" s="2">
        <v>0</v>
      </c>
      <c r="AG13" s="14">
        <f>SUMIF('consultant-gross'!D:D,eslam.data!AQ13,'consultant-gross'!F:F)</f>
        <v>2031888</v>
      </c>
      <c r="AH13" s="14">
        <f>SUMIF('consultant-gross'!D:D,eslam.data!AQ13,'consultant-gross'!G:G)</f>
        <v>39474084.200000003</v>
      </c>
      <c r="AI13" s="14">
        <f>SUMIF('consultant-net'!D:D,eslam.data!AQ13,'consultant-net'!F:F)</f>
        <v>1645829.28</v>
      </c>
      <c r="AJ13" s="2" t="str">
        <f>VLOOKUP(A13,'eslam-to-invoicing'!A:B,2,0)</f>
        <v>Abo Ghaleb</v>
      </c>
      <c r="AQ13" s="2" t="str">
        <f t="shared" si="2"/>
        <v>Abo Ghaleb Bridge5</v>
      </c>
      <c r="AR13" s="2" t="str">
        <f t="shared" si="3"/>
        <v>Abo Ghaleb5</v>
      </c>
    </row>
    <row r="14" spans="1:44" hidden="1" x14ac:dyDescent="0.3">
      <c r="A14" s="6" t="s">
        <v>81</v>
      </c>
      <c r="B14" s="6">
        <f>VLOOKUP(A14,operation!A:B,2,0)</f>
        <v>2</v>
      </c>
      <c r="C14" s="6">
        <v>6</v>
      </c>
      <c r="D14" s="25"/>
      <c r="F14" s="26">
        <f>_xlfn.MAXIFS('data-from-invoicing'!E:E,'data-from-invoicing'!D:D,eslam.data!AR14)</f>
        <v>0</v>
      </c>
      <c r="G14" s="2">
        <f t="shared" si="0"/>
        <v>0</v>
      </c>
      <c r="H14" s="2"/>
      <c r="I14" s="23"/>
      <c r="J14" s="2">
        <f>SUMIF('collection only'!D:D,eslam.data!AQ14,'collection only'!E:E)</f>
        <v>1E-4</v>
      </c>
      <c r="K14" s="26">
        <f>SUMIF('data-from-invoicing'!D:D,eslam.data!AR14,'data-from-invoicing'!F:F)</f>
        <v>0</v>
      </c>
      <c r="L14" s="2">
        <f t="shared" si="1"/>
        <v>-1E-4</v>
      </c>
      <c r="M14" s="2"/>
      <c r="Q14" s="23"/>
      <c r="S14" s="1">
        <v>44804</v>
      </c>
      <c r="T14" s="1">
        <v>44804</v>
      </c>
      <c r="U14" s="1">
        <v>44816</v>
      </c>
      <c r="V14">
        <v>60</v>
      </c>
      <c r="W14" s="1">
        <v>44876</v>
      </c>
      <c r="AF14" s="2">
        <v>0</v>
      </c>
      <c r="AG14" s="14">
        <f>SUMIF('consultant-gross'!D:D,eslam.data!AQ14,'consultant-gross'!F:F)</f>
        <v>0</v>
      </c>
      <c r="AH14" s="14">
        <f>SUMIF('consultant-gross'!D:D,eslam.data!AQ14,'consultant-gross'!G:G)</f>
        <v>0</v>
      </c>
      <c r="AI14" s="14">
        <f>SUMIF('consultant-net'!D:D,eslam.data!AQ14,'consultant-net'!F:F)</f>
        <v>0</v>
      </c>
      <c r="AJ14" s="2" t="str">
        <f>VLOOKUP(A14,'eslam-to-invoicing'!A:B,2,0)</f>
        <v>Abo Ghaleb</v>
      </c>
      <c r="AQ14" s="2" t="str">
        <f t="shared" si="2"/>
        <v>Abo Ghaleb Bridge6</v>
      </c>
      <c r="AR14" s="2" t="str">
        <f t="shared" si="3"/>
        <v>Abo Ghaleb6</v>
      </c>
    </row>
    <row r="15" spans="1:44" x14ac:dyDescent="0.3">
      <c r="B15" s="35"/>
      <c r="D15" s="25"/>
      <c r="F15" s="26"/>
      <c r="H15" s="2"/>
      <c r="I15" s="23"/>
      <c r="K15" s="26"/>
      <c r="M15" s="2"/>
      <c r="Q15" s="23"/>
    </row>
    <row r="16" spans="1:44" x14ac:dyDescent="0.3">
      <c r="A16" s="6" t="s">
        <v>58</v>
      </c>
      <c r="B16" s="35">
        <f>VLOOKUP(A16,operation!A:B,2,0)</f>
        <v>0</v>
      </c>
      <c r="C16" s="6">
        <v>1</v>
      </c>
      <c r="D16" s="25"/>
      <c r="E16" s="2">
        <v>1325211.276190476</v>
      </c>
      <c r="F16" s="26">
        <f>_xlfn.MAXIFS('data-from-invoicing'!E:E,'data-from-invoicing'!D:D,eslam.data!AR16)</f>
        <v>0</v>
      </c>
      <c r="G16" s="2">
        <f t="shared" si="0"/>
        <v>-1325211.276190476</v>
      </c>
      <c r="H16" s="14" t="s">
        <v>8866</v>
      </c>
      <c r="I16" s="23"/>
      <c r="J16" s="2">
        <f>SUMIF('collection only'!D:D,eslam.data!AQ16,'collection only'!E:E)</f>
        <v>1264914.1599999999</v>
      </c>
      <c r="K16" s="26">
        <f>SUMIF('data-from-invoicing'!D:D,eslam.data!AR16,'data-from-invoicing'!F:F)</f>
        <v>0</v>
      </c>
      <c r="L16" s="2">
        <f t="shared" si="1"/>
        <v>-1264914.1599999999</v>
      </c>
      <c r="M16" s="14" t="s">
        <v>8866</v>
      </c>
      <c r="Q16" s="23"/>
      <c r="R16" s="2">
        <v>1264914.1599999999</v>
      </c>
      <c r="S16" s="1">
        <v>44104</v>
      </c>
      <c r="T16" s="1">
        <v>44090</v>
      </c>
      <c r="U16" s="1">
        <v>44094</v>
      </c>
      <c r="V16">
        <v>56</v>
      </c>
      <c r="W16" s="1">
        <v>44150</v>
      </c>
      <c r="X16" s="1">
        <v>44096</v>
      </c>
      <c r="Y16" s="2">
        <v>1325211.276190476</v>
      </c>
      <c r="AF16" s="2">
        <v>0</v>
      </c>
      <c r="AG16" s="14">
        <f>SUMIF('consultant-gross'!D:D,eslam.data!AQ16,'consultant-gross'!F:F)</f>
        <v>0</v>
      </c>
      <c r="AH16" s="14">
        <f>SUMIF('consultant-gross'!D:D,eslam.data!AQ16,'consultant-gross'!G:G)</f>
        <v>0</v>
      </c>
      <c r="AI16" s="14">
        <f>SUMIF('consultant-net'!D:D,eslam.data!AQ16,'consultant-net'!F:F)</f>
        <v>0</v>
      </c>
      <c r="AJ16" s="2">
        <f>VLOOKUP(A16,'eslam-to-invoicing'!A:B,2,0)</f>
        <v>0</v>
      </c>
      <c r="AQ16" s="2" t="str">
        <f t="shared" si="2"/>
        <v>AEON1</v>
      </c>
      <c r="AR16" s="2" t="str">
        <f t="shared" si="3"/>
        <v>01</v>
      </c>
    </row>
    <row r="17" spans="1:44" x14ac:dyDescent="0.3">
      <c r="A17" s="6" t="s">
        <v>58</v>
      </c>
      <c r="B17" s="35">
        <f>VLOOKUP(A17,operation!A:B,2,0)</f>
        <v>0</v>
      </c>
      <c r="C17" s="6">
        <v>2</v>
      </c>
      <c r="D17" s="25"/>
      <c r="E17" s="2">
        <v>1613181.4</v>
      </c>
      <c r="F17" s="26">
        <f>_xlfn.MAXIFS('data-from-invoicing'!E:E,'data-from-invoicing'!D:D,eslam.data!AR17)</f>
        <v>0</v>
      </c>
      <c r="G17" s="2">
        <f t="shared" si="0"/>
        <v>-1613181.4</v>
      </c>
      <c r="H17" s="14" t="s">
        <v>8866</v>
      </c>
      <c r="I17" s="23"/>
      <c r="J17" s="2">
        <f>SUMIF('collection only'!D:D,eslam.data!AQ17,'collection only'!E:E)</f>
        <v>1513146.56</v>
      </c>
      <c r="K17" s="26">
        <f>SUMIF('data-from-invoicing'!D:D,eslam.data!AR17,'data-from-invoicing'!F:F)</f>
        <v>0</v>
      </c>
      <c r="L17" s="2">
        <f t="shared" si="1"/>
        <v>-1513146.56</v>
      </c>
      <c r="M17" s="14" t="s">
        <v>8866</v>
      </c>
      <c r="Q17" s="23"/>
      <c r="R17" s="2">
        <v>1513146.56</v>
      </c>
      <c r="S17" s="1">
        <v>44135</v>
      </c>
      <c r="T17" s="1">
        <v>44138</v>
      </c>
      <c r="U17" s="1">
        <v>44138</v>
      </c>
      <c r="V17">
        <v>56</v>
      </c>
      <c r="W17" s="1">
        <v>44194</v>
      </c>
      <c r="X17" s="1">
        <v>44180</v>
      </c>
      <c r="Y17" s="2">
        <v>2938392.6761904759</v>
      </c>
      <c r="AF17" s="2">
        <v>0</v>
      </c>
      <c r="AG17" s="14">
        <f>SUMIF('consultant-gross'!D:D,eslam.data!AQ17,'consultant-gross'!F:F)</f>
        <v>1300835.203239762</v>
      </c>
      <c r="AH17" s="14">
        <f>SUMIF('consultant-gross'!D:D,eslam.data!AQ17,'consultant-gross'!G:G)</f>
        <v>2626046.4794302383</v>
      </c>
      <c r="AI17" s="14">
        <f>SUMIF('consultant-net'!D:D,eslam.data!AQ17,'consultant-net'!F:F)</f>
        <v>1610113.5211885471</v>
      </c>
      <c r="AJ17" s="2">
        <f>VLOOKUP(A17,'eslam-to-invoicing'!A:B,2,0)</f>
        <v>0</v>
      </c>
      <c r="AQ17" s="2" t="str">
        <f t="shared" si="2"/>
        <v>AEON2</v>
      </c>
      <c r="AR17" s="2" t="str">
        <f t="shared" si="3"/>
        <v>02</v>
      </c>
    </row>
    <row r="18" spans="1:44" x14ac:dyDescent="0.3">
      <c r="A18" s="6" t="s">
        <v>58</v>
      </c>
      <c r="B18" s="35">
        <f>VLOOKUP(A18,operation!A:B,2,0)</f>
        <v>0</v>
      </c>
      <c r="C18" s="6">
        <v>3</v>
      </c>
      <c r="D18" s="25"/>
      <c r="E18" s="2">
        <v>799158.9955310002</v>
      </c>
      <c r="F18" s="26">
        <f>_xlfn.MAXIFS('data-from-invoicing'!E:E,'data-from-invoicing'!D:D,eslam.data!AR18)</f>
        <v>0</v>
      </c>
      <c r="G18" s="2">
        <f t="shared" si="0"/>
        <v>-799158.9955310002</v>
      </c>
      <c r="H18" s="14" t="s">
        <v>8866</v>
      </c>
      <c r="I18" s="23"/>
      <c r="J18" s="2">
        <f>SUMIF('collection only'!D:D,eslam.data!AQ18,'collection only'!E:E)</f>
        <v>780253.07</v>
      </c>
      <c r="K18" s="26">
        <f>SUMIF('data-from-invoicing'!D:D,eslam.data!AR18,'data-from-invoicing'!F:F)</f>
        <v>0</v>
      </c>
      <c r="L18" s="2">
        <f t="shared" si="1"/>
        <v>-780253.07</v>
      </c>
      <c r="M18" s="14" t="s">
        <v>8866</v>
      </c>
      <c r="Q18" s="23"/>
      <c r="R18" s="2">
        <v>780253.06769381696</v>
      </c>
      <c r="S18" s="1">
        <v>44196</v>
      </c>
      <c r="T18" s="1">
        <v>44185</v>
      </c>
      <c r="U18" s="1">
        <v>44186</v>
      </c>
      <c r="V18">
        <v>56</v>
      </c>
      <c r="W18" s="1">
        <v>44242</v>
      </c>
      <c r="X18" s="1">
        <v>44200</v>
      </c>
      <c r="Y18" s="2">
        <v>3737551.6717214761</v>
      </c>
      <c r="Z18" s="2">
        <v>20153.751399340112</v>
      </c>
      <c r="AF18" s="2">
        <v>27500</v>
      </c>
      <c r="AG18" s="14">
        <f>SUMIF('consultant-gross'!D:D,eslam.data!AQ18,'consultant-gross'!F:F)</f>
        <v>799158.9955310002</v>
      </c>
      <c r="AH18" s="14">
        <f>SUMIF('consultant-gross'!D:D,eslam.data!AQ18,'consultant-gross'!G:G)</f>
        <v>3737551.6717214761</v>
      </c>
      <c r="AI18" s="14">
        <f>SUMIF('consultant-net'!D:D,eslam.data!AQ18,'consultant-net'!F:F)</f>
        <v>780253.06769381696</v>
      </c>
      <c r="AJ18" s="2">
        <f>VLOOKUP(A18,'eslam-to-invoicing'!A:B,2,0)</f>
        <v>0</v>
      </c>
      <c r="AQ18" s="2" t="str">
        <f t="shared" si="2"/>
        <v>AEON3</v>
      </c>
      <c r="AR18" s="2" t="str">
        <f t="shared" si="3"/>
        <v>03</v>
      </c>
    </row>
    <row r="19" spans="1:44" hidden="1" x14ac:dyDescent="0.3">
      <c r="A19" s="6" t="s">
        <v>58</v>
      </c>
      <c r="B19" s="6">
        <f>VLOOKUP(A19,operation!A:B,2,0)</f>
        <v>0</v>
      </c>
      <c r="C19" s="6">
        <v>4</v>
      </c>
      <c r="D19" s="25"/>
      <c r="F19" s="26">
        <f>_xlfn.MAXIFS('data-from-invoicing'!E:E,'data-from-invoicing'!D:D,eslam.data!AR19)</f>
        <v>0</v>
      </c>
      <c r="G19" s="2">
        <f t="shared" si="0"/>
        <v>0</v>
      </c>
      <c r="H19" s="2"/>
      <c r="I19" s="23"/>
      <c r="J19" s="2">
        <f>SUMIF('collection only'!D:D,eslam.data!AQ19,'collection only'!E:E)</f>
        <v>484406.35</v>
      </c>
      <c r="K19" s="26">
        <f>SUMIF('data-from-invoicing'!D:D,eslam.data!AR19,'data-from-invoicing'!F:F)</f>
        <v>0</v>
      </c>
      <c r="L19" s="2">
        <f t="shared" si="1"/>
        <v>-484406.35</v>
      </c>
      <c r="M19" s="2"/>
      <c r="Q19" s="23"/>
      <c r="S19" s="1">
        <v>44255</v>
      </c>
      <c r="T19" s="1">
        <v>44255</v>
      </c>
      <c r="U19" s="1">
        <v>44371</v>
      </c>
      <c r="V19">
        <v>56</v>
      </c>
      <c r="W19" s="1">
        <v>44427</v>
      </c>
      <c r="AF19" s="2">
        <v>0</v>
      </c>
      <c r="AG19" s="14">
        <f>SUMIF('consultant-gross'!D:D,eslam.data!AQ19,'consultant-gross'!F:F)</f>
        <v>0</v>
      </c>
      <c r="AH19" s="14">
        <f>SUMIF('consultant-gross'!D:D,eslam.data!AQ19,'consultant-gross'!G:G)</f>
        <v>0</v>
      </c>
      <c r="AI19" s="14">
        <f>SUMIF('consultant-net'!D:D,eslam.data!AQ19,'consultant-net'!F:F)</f>
        <v>0</v>
      </c>
      <c r="AJ19" s="2">
        <f>VLOOKUP(A19,'eslam-to-invoicing'!A:B,2,0)</f>
        <v>0</v>
      </c>
      <c r="AQ19" s="2" t="str">
        <f t="shared" si="2"/>
        <v>AEON4</v>
      </c>
      <c r="AR19" s="2" t="str">
        <f t="shared" si="3"/>
        <v>04</v>
      </c>
    </row>
    <row r="20" spans="1:44" x14ac:dyDescent="0.3">
      <c r="B20" s="35"/>
      <c r="D20" s="25"/>
      <c r="F20" s="26"/>
      <c r="H20" s="2"/>
      <c r="I20" s="23"/>
      <c r="K20" s="26"/>
      <c r="M20" s="2"/>
      <c r="Q20" s="23"/>
    </row>
    <row r="21" spans="1:44" x14ac:dyDescent="0.3">
      <c r="A21" s="6" t="s">
        <v>19</v>
      </c>
      <c r="B21" s="35">
        <f>VLOOKUP(A21,operation!A:B,2,0)</f>
        <v>1</v>
      </c>
      <c r="C21" s="6">
        <v>1</v>
      </c>
      <c r="D21" s="25"/>
      <c r="E21" s="2">
        <v>9888666.6300000008</v>
      </c>
      <c r="F21" s="26">
        <f>_xlfn.MAXIFS('data-from-invoicing'!E:E,'data-from-invoicing'!D:D,eslam.data!AR21)</f>
        <v>278661</v>
      </c>
      <c r="G21" s="2">
        <f t="shared" si="0"/>
        <v>-9610005.6300000008</v>
      </c>
      <c r="H21" s="14" t="s">
        <v>8869</v>
      </c>
      <c r="I21" s="23"/>
      <c r="J21" s="2">
        <f>SUMIF('collection only'!D:D,eslam.data!AQ21,'collection only'!E:E)</f>
        <v>55324495</v>
      </c>
      <c r="K21" s="26">
        <f>SUMIF('data-from-invoicing'!D:D,eslam.data!AR21,'data-from-invoicing'!F:F)</f>
        <v>230795</v>
      </c>
      <c r="L21" s="2">
        <f t="shared" si="1"/>
        <v>-55093700</v>
      </c>
      <c r="M21" s="14" t="s">
        <v>8869</v>
      </c>
      <c r="N21" s="2">
        <v>53125000</v>
      </c>
      <c r="Q21" s="23"/>
      <c r="R21" s="2">
        <v>2199496</v>
      </c>
      <c r="S21" s="1">
        <v>43220</v>
      </c>
      <c r="T21" s="1">
        <v>43241</v>
      </c>
      <c r="U21" s="1">
        <v>43241</v>
      </c>
      <c r="V21">
        <v>15</v>
      </c>
      <c r="W21" s="1">
        <v>43256</v>
      </c>
      <c r="X21" s="1">
        <v>43254</v>
      </c>
      <c r="Y21" s="2">
        <v>9888666.6300000008</v>
      </c>
      <c r="Z21" s="2">
        <v>0</v>
      </c>
      <c r="AF21" s="2">
        <v>5395000</v>
      </c>
      <c r="AG21" s="14">
        <f>SUMIF('consultant-gross'!D:D,eslam.data!AQ21,'consultant-gross'!F:F)</f>
        <v>9888666.6300000008</v>
      </c>
      <c r="AH21" s="14">
        <f>SUMIF('consultant-gross'!D:D,eslam.data!AQ21,'consultant-gross'!G:G)</f>
        <v>9888666.6300000008</v>
      </c>
      <c r="AI21" s="14">
        <f>SUMIF('consultant-net'!D:D,eslam.data!AQ21,'consultant-net'!F:F)</f>
        <v>2462056.64</v>
      </c>
      <c r="AJ21" s="2" t="str">
        <f>VLOOKUP(A21,'eslam-to-invoicing'!A:B,2,0)</f>
        <v>Aljazi Project</v>
      </c>
      <c r="AQ21" s="2" t="str">
        <f t="shared" si="2"/>
        <v>Al Jazi1</v>
      </c>
      <c r="AR21" s="2" t="str">
        <f t="shared" si="3"/>
        <v>Aljazi Project1</v>
      </c>
    </row>
    <row r="22" spans="1:44" x14ac:dyDescent="0.3">
      <c r="A22" s="6" t="s">
        <v>19</v>
      </c>
      <c r="B22" s="35">
        <f>VLOOKUP(A22,operation!A:B,2,0)</f>
        <v>1</v>
      </c>
      <c r="C22" s="6">
        <v>2</v>
      </c>
      <c r="D22" s="25"/>
      <c r="E22" s="2">
        <v>6959342.0999999996</v>
      </c>
      <c r="F22" s="26">
        <f>_xlfn.MAXIFS('data-from-invoicing'!E:E,'data-from-invoicing'!D:D,eslam.data!AR22)</f>
        <v>322383</v>
      </c>
      <c r="G22" s="2">
        <f t="shared" si="0"/>
        <v>-6636959.0999999996</v>
      </c>
      <c r="H22" s="14" t="s">
        <v>8869</v>
      </c>
      <c r="I22" s="23"/>
      <c r="J22" s="2">
        <f>SUMIF('collection only'!D:D,eslam.data!AQ22,'collection only'!E:E)</f>
        <v>2330066</v>
      </c>
      <c r="K22" s="26">
        <f>SUMIF('data-from-invoicing'!D:D,eslam.data!AR22,'data-from-invoicing'!F:F)</f>
        <v>151797.76999999999</v>
      </c>
      <c r="L22" s="2">
        <f t="shared" si="1"/>
        <v>-2178268.23</v>
      </c>
      <c r="M22" s="14" t="s">
        <v>8869</v>
      </c>
      <c r="Q22" s="23"/>
      <c r="R22" s="2">
        <v>2330066</v>
      </c>
      <c r="S22" s="1">
        <v>43251</v>
      </c>
      <c r="T22" s="1">
        <v>43256</v>
      </c>
      <c r="U22" s="1">
        <v>43258</v>
      </c>
      <c r="V22">
        <v>15</v>
      </c>
      <c r="W22" s="1">
        <v>43273</v>
      </c>
      <c r="X22" s="1">
        <v>43277</v>
      </c>
      <c r="Y22" s="2">
        <v>16848008.73</v>
      </c>
      <c r="Z22" s="2">
        <v>0</v>
      </c>
      <c r="AF22" s="2">
        <v>8409664</v>
      </c>
      <c r="AG22" s="14">
        <f>SUMIF('consultant-gross'!D:D,eslam.data!AQ22,'consultant-gross'!F:F)</f>
        <v>6959342.0999999996</v>
      </c>
      <c r="AH22" s="14">
        <f>SUMIF('consultant-gross'!D:D,eslam.data!AQ22,'consultant-gross'!G:G)</f>
        <v>16848008.73</v>
      </c>
      <c r="AI22" s="14">
        <f>SUMIF('consultant-net'!D:D,eslam.data!AQ22,'consultant-net'!F:F)</f>
        <v>3686157.94</v>
      </c>
      <c r="AJ22" s="2" t="str">
        <f>VLOOKUP(A22,'eslam-to-invoicing'!A:B,2,0)</f>
        <v>Aljazi Project</v>
      </c>
      <c r="AQ22" s="2" t="str">
        <f t="shared" si="2"/>
        <v>Al Jazi2</v>
      </c>
      <c r="AR22" s="2" t="str">
        <f t="shared" si="3"/>
        <v>Aljazi Project2</v>
      </c>
    </row>
    <row r="23" spans="1:44" x14ac:dyDescent="0.3">
      <c r="A23" s="6" t="s">
        <v>19</v>
      </c>
      <c r="B23" s="35">
        <f>VLOOKUP(A23,operation!A:B,2,0)</f>
        <v>1</v>
      </c>
      <c r="C23" s="6">
        <v>3</v>
      </c>
      <c r="D23" s="25"/>
      <c r="E23" s="2">
        <v>6863084.6799999997</v>
      </c>
      <c r="F23" s="26">
        <f>_xlfn.MAXIFS('data-from-invoicing'!E:E,'data-from-invoicing'!D:D,eslam.data!AR23)</f>
        <v>121070</v>
      </c>
      <c r="G23" s="2">
        <f t="shared" si="0"/>
        <v>-6742014.6799999997</v>
      </c>
      <c r="H23" s="14" t="s">
        <v>8869</v>
      </c>
      <c r="I23" s="23"/>
      <c r="J23" s="2">
        <f>SUMIF('collection only'!D:D,eslam.data!AQ23,'collection only'!E:E)</f>
        <v>3090062.9</v>
      </c>
      <c r="K23" s="26">
        <f>SUMIF('data-from-invoicing'!D:D,eslam.data!AR23,'data-from-invoicing'!F:F)</f>
        <v>58174.3</v>
      </c>
      <c r="L23" s="2">
        <f t="shared" si="1"/>
        <v>-3031888.6</v>
      </c>
      <c r="M23" s="14" t="s">
        <v>8869</v>
      </c>
      <c r="Q23" s="23"/>
      <c r="R23" s="2">
        <v>3357056.9</v>
      </c>
      <c r="S23" s="1">
        <v>43281</v>
      </c>
      <c r="T23" s="1">
        <v>43285</v>
      </c>
      <c r="U23" s="1">
        <v>43288</v>
      </c>
      <c r="V23">
        <v>15</v>
      </c>
      <c r="W23" s="1">
        <v>43303</v>
      </c>
      <c r="X23" s="1">
        <v>43306</v>
      </c>
      <c r="Y23" s="2">
        <v>23711093.41</v>
      </c>
      <c r="Z23" s="2">
        <v>0</v>
      </c>
      <c r="AF23" s="2">
        <v>10989780.0001</v>
      </c>
      <c r="AG23" s="14">
        <f>SUMIF('consultant-gross'!D:D,eslam.data!AQ23,'consultant-gross'!F:F)</f>
        <v>6863158.1900000013</v>
      </c>
      <c r="AH23" s="14">
        <f>SUMIF('consultant-gross'!D:D,eslam.data!AQ23,'consultant-gross'!G:G)</f>
        <v>23711166.920000002</v>
      </c>
      <c r="AI23" s="14">
        <f>SUMIF('consultant-net'!D:D,eslam.data!AQ23,'consultant-net'!F:F)</f>
        <v>3748572.21</v>
      </c>
      <c r="AJ23" s="2" t="str">
        <f>VLOOKUP(A23,'eslam-to-invoicing'!A:B,2,0)</f>
        <v>Aljazi Project</v>
      </c>
      <c r="AQ23" s="2" t="str">
        <f t="shared" si="2"/>
        <v>Al Jazi3</v>
      </c>
      <c r="AR23" s="2" t="str">
        <f t="shared" si="3"/>
        <v>Aljazi Project3</v>
      </c>
    </row>
    <row r="24" spans="1:44" x14ac:dyDescent="0.3">
      <c r="A24" s="6" t="s">
        <v>19</v>
      </c>
      <c r="B24" s="35">
        <f>VLOOKUP(A24,operation!A:B,2,0)</f>
        <v>1</v>
      </c>
      <c r="C24" s="6">
        <v>4</v>
      </c>
      <c r="D24" s="25"/>
      <c r="E24" s="2">
        <v>6873217.2699999996</v>
      </c>
      <c r="F24" s="26">
        <f>_xlfn.MAXIFS('data-from-invoicing'!E:E,'data-from-invoicing'!D:D,eslam.data!AR24)</f>
        <v>0</v>
      </c>
      <c r="G24" s="2">
        <f t="shared" si="0"/>
        <v>-6873217.2699999996</v>
      </c>
      <c r="H24" s="14" t="s">
        <v>8869</v>
      </c>
      <c r="I24" s="23"/>
      <c r="J24" s="2">
        <f>SUMIF('collection only'!D:D,eslam.data!AQ24,'collection only'!E:E)</f>
        <v>3867947.36</v>
      </c>
      <c r="K24" s="26">
        <f>SUMIF('data-from-invoicing'!D:D,eslam.data!AR24,'data-from-invoicing'!F:F)</f>
        <v>0</v>
      </c>
      <c r="L24" s="2">
        <f t="shared" si="1"/>
        <v>-3867947.36</v>
      </c>
      <c r="M24" s="14" t="s">
        <v>8869</v>
      </c>
      <c r="Q24" s="23"/>
      <c r="R24" s="2">
        <v>3867947.36</v>
      </c>
      <c r="S24" s="1">
        <v>43312</v>
      </c>
      <c r="T24" s="1">
        <v>43305</v>
      </c>
      <c r="U24" s="1">
        <v>43305</v>
      </c>
      <c r="V24">
        <v>15</v>
      </c>
      <c r="W24" s="1">
        <v>43320</v>
      </c>
      <c r="X24" s="1">
        <v>43310</v>
      </c>
      <c r="Y24" s="2">
        <v>30584310.68</v>
      </c>
      <c r="Z24" s="2">
        <v>0</v>
      </c>
      <c r="AF24" s="2">
        <v>12001158.5</v>
      </c>
      <c r="AG24" s="14">
        <f>SUMIF('consultant-gross'!D:D,eslam.data!AQ24,'consultant-gross'!F:F)</f>
        <v>6873307.379999999</v>
      </c>
      <c r="AH24" s="14">
        <f>SUMIF('consultant-gross'!D:D,eslam.data!AQ24,'consultant-gross'!G:G)</f>
        <v>30584400.789999999</v>
      </c>
      <c r="AI24" s="14">
        <f>SUMIF('consultant-net'!D:D,eslam.data!AQ24,'consultant-net'!F:F)</f>
        <v>4444997.2300000004</v>
      </c>
      <c r="AJ24" s="2" t="str">
        <f>VLOOKUP(A24,'eslam-to-invoicing'!A:B,2,0)</f>
        <v>Aljazi Project</v>
      </c>
      <c r="AQ24" s="2" t="str">
        <f t="shared" si="2"/>
        <v>Al Jazi4</v>
      </c>
      <c r="AR24" s="2" t="str">
        <f t="shared" si="3"/>
        <v>Aljazi Project4</v>
      </c>
    </row>
    <row r="25" spans="1:44" x14ac:dyDescent="0.3">
      <c r="A25" s="6" t="s">
        <v>19</v>
      </c>
      <c r="B25" s="35">
        <f>VLOOKUP(A25,operation!A:B,2,0)</f>
        <v>1</v>
      </c>
      <c r="C25" s="6">
        <v>5</v>
      </c>
      <c r="D25" s="25"/>
      <c r="E25" s="2">
        <v>7893070.9200000018</v>
      </c>
      <c r="F25" s="26">
        <f>_xlfn.MAXIFS('data-from-invoicing'!E:E,'data-from-invoicing'!D:D,eslam.data!AR25)</f>
        <v>0</v>
      </c>
      <c r="G25" s="2">
        <f t="shared" si="0"/>
        <v>-7893070.9200000018</v>
      </c>
      <c r="H25" s="14" t="s">
        <v>8869</v>
      </c>
      <c r="I25" s="23"/>
      <c r="J25" s="2">
        <f>SUMIF('collection only'!D:D,eslam.data!AQ25,'collection only'!E:E)</f>
        <v>4039155</v>
      </c>
      <c r="K25" s="26">
        <f>SUMIF('data-from-invoicing'!D:D,eslam.data!AR25,'data-from-invoicing'!F:F)</f>
        <v>0</v>
      </c>
      <c r="L25" s="2">
        <f t="shared" si="1"/>
        <v>-4039155</v>
      </c>
      <c r="M25" s="14" t="s">
        <v>8869</v>
      </c>
      <c r="Q25" s="23"/>
      <c r="R25" s="2">
        <v>4039155</v>
      </c>
      <c r="S25" s="1">
        <v>43312</v>
      </c>
      <c r="T25" s="1">
        <v>43320</v>
      </c>
      <c r="U25" s="1">
        <v>43323</v>
      </c>
      <c r="V25">
        <v>15</v>
      </c>
      <c r="W25" s="1">
        <v>43338</v>
      </c>
      <c r="X25" s="1">
        <v>43342</v>
      </c>
      <c r="Y25" s="2">
        <v>38477381.600000001</v>
      </c>
      <c r="Z25" s="2">
        <v>1152162.9504</v>
      </c>
      <c r="AF25" s="2">
        <v>15549196.5</v>
      </c>
      <c r="AG25" s="14">
        <f>SUMIF('consultant-gross'!D:D,eslam.data!AQ25,'consultant-gross'!F:F)</f>
        <v>7893373.579029642</v>
      </c>
      <c r="AH25" s="14">
        <f>SUMIF('consultant-gross'!D:D,eslam.data!AQ25,'consultant-gross'!G:G)</f>
        <v>38477684.259029642</v>
      </c>
      <c r="AI25" s="14">
        <f>SUMIF('consultant-net'!D:D,eslam.data!AQ25,'consultant-net'!F:F)</f>
        <v>4854984.5363285691</v>
      </c>
      <c r="AJ25" s="2" t="str">
        <f>VLOOKUP(A25,'eslam-to-invoicing'!A:B,2,0)</f>
        <v>Aljazi Project</v>
      </c>
      <c r="AQ25" s="2" t="str">
        <f t="shared" si="2"/>
        <v>Al Jazi5</v>
      </c>
      <c r="AR25" s="2" t="str">
        <f t="shared" si="3"/>
        <v>Aljazi Project5</v>
      </c>
    </row>
    <row r="26" spans="1:44" x14ac:dyDescent="0.3">
      <c r="A26" s="6" t="s">
        <v>19</v>
      </c>
      <c r="B26" s="35">
        <f>VLOOKUP(A26,operation!A:B,2,0)</f>
        <v>1</v>
      </c>
      <c r="C26" s="6">
        <v>6</v>
      </c>
      <c r="D26" s="25"/>
      <c r="E26" s="2">
        <v>4850391.5599999949</v>
      </c>
      <c r="F26" s="26">
        <f>_xlfn.MAXIFS('data-from-invoicing'!E:E,'data-from-invoicing'!D:D,eslam.data!AR26)</f>
        <v>0</v>
      </c>
      <c r="G26" s="2">
        <f t="shared" si="0"/>
        <v>-4850391.5599999949</v>
      </c>
      <c r="H26" s="14" t="s">
        <v>8869</v>
      </c>
      <c r="I26" s="23"/>
      <c r="J26" s="2">
        <f>SUMIF('collection only'!D:D,eslam.data!AQ26,'collection only'!E:E)</f>
        <v>2383592</v>
      </c>
      <c r="K26" s="26">
        <f>SUMIF('data-from-invoicing'!D:D,eslam.data!AR26,'data-from-invoicing'!F:F)</f>
        <v>0</v>
      </c>
      <c r="L26" s="2">
        <f t="shared" si="1"/>
        <v>-2383592</v>
      </c>
      <c r="M26" s="14" t="s">
        <v>8869</v>
      </c>
      <c r="Q26" s="23"/>
      <c r="R26" s="2">
        <v>2965400.21</v>
      </c>
      <c r="S26" s="1">
        <v>43343</v>
      </c>
      <c r="T26" s="1">
        <v>43348</v>
      </c>
      <c r="U26" s="1">
        <v>43349</v>
      </c>
      <c r="V26">
        <v>15</v>
      </c>
      <c r="W26" s="1">
        <v>43364</v>
      </c>
      <c r="X26" s="1">
        <v>43353</v>
      </c>
      <c r="Y26" s="2">
        <v>43327773.159999996</v>
      </c>
      <c r="Z26" s="2">
        <v>1152162.95</v>
      </c>
      <c r="AF26" s="2">
        <v>16838621.5</v>
      </c>
      <c r="AG26" s="14">
        <f>SUMIF('consultant-gross'!D:D,eslam.data!AQ26,'consultant-gross'!F:F)</f>
        <v>4850391.5599999949</v>
      </c>
      <c r="AH26" s="14">
        <f>SUMIF('consultant-gross'!D:D,eslam.data!AQ26,'consultant-gross'!G:G)</f>
        <v>43327773.159999996</v>
      </c>
      <c r="AI26" s="14">
        <f>SUMIF('consultant-net'!D:D,eslam.data!AQ26,'consultant-net'!F:F)</f>
        <v>2965400.21</v>
      </c>
      <c r="AJ26" s="2" t="str">
        <f>VLOOKUP(A26,'eslam-to-invoicing'!A:B,2,0)</f>
        <v>Aljazi Project</v>
      </c>
      <c r="AQ26" s="2" t="str">
        <f t="shared" si="2"/>
        <v>Al Jazi6</v>
      </c>
      <c r="AR26" s="2" t="str">
        <f t="shared" si="3"/>
        <v>Aljazi Project6</v>
      </c>
    </row>
    <row r="27" spans="1:44" x14ac:dyDescent="0.3">
      <c r="A27" s="6" t="s">
        <v>19</v>
      </c>
      <c r="B27" s="35">
        <f>VLOOKUP(A27,operation!A:B,2,0)</f>
        <v>1</v>
      </c>
      <c r="C27" s="6">
        <v>7</v>
      </c>
      <c r="D27" s="25"/>
      <c r="E27" s="2">
        <v>9360993.2600000054</v>
      </c>
      <c r="F27" s="26">
        <f>_xlfn.MAXIFS('data-from-invoicing'!E:E,'data-from-invoicing'!D:D,eslam.data!AR27)</f>
        <v>0</v>
      </c>
      <c r="G27" s="2">
        <f t="shared" si="0"/>
        <v>-9360993.2600000054</v>
      </c>
      <c r="H27" s="14" t="s">
        <v>8869</v>
      </c>
      <c r="I27" s="23"/>
      <c r="J27" s="2">
        <f>SUMIF('collection only'!D:D,eslam.data!AQ27,'collection only'!E:E)</f>
        <v>4138160</v>
      </c>
      <c r="K27" s="26">
        <f>SUMIF('data-from-invoicing'!D:D,eslam.data!AR27,'data-from-invoicing'!F:F)</f>
        <v>0</v>
      </c>
      <c r="L27" s="2">
        <f t="shared" si="1"/>
        <v>-4138160</v>
      </c>
      <c r="M27" s="14" t="s">
        <v>8869</v>
      </c>
      <c r="Q27" s="23"/>
      <c r="R27" s="2">
        <v>4138160</v>
      </c>
      <c r="S27" s="1">
        <v>43373</v>
      </c>
      <c r="T27" s="1">
        <v>43374</v>
      </c>
      <c r="U27" s="1">
        <v>43375</v>
      </c>
      <c r="V27">
        <v>15</v>
      </c>
      <c r="W27" s="1">
        <v>43390</v>
      </c>
      <c r="X27" s="1">
        <v>43389</v>
      </c>
      <c r="Y27" s="2">
        <v>52688766.420000002</v>
      </c>
      <c r="Z27" s="2">
        <v>782387</v>
      </c>
      <c r="AF27" s="2">
        <v>19429378.5</v>
      </c>
      <c r="AG27" s="14">
        <f>SUMIF('consultant-gross'!D:D,eslam.data!AQ27,'consultant-gross'!F:F)</f>
        <v>9361764.450000003</v>
      </c>
      <c r="AH27" s="14">
        <f>SUMIF('consultant-gross'!D:D,eslam.data!AQ27,'consultant-gross'!G:G)</f>
        <v>52689537.609999999</v>
      </c>
      <c r="AI27" s="14">
        <f>SUMIF('consultant-net'!D:D,eslam.data!AQ27,'consultant-net'!F:F)</f>
        <v>5019788.5</v>
      </c>
      <c r="AJ27" s="2" t="str">
        <f>VLOOKUP(A27,'eslam-to-invoicing'!A:B,2,0)</f>
        <v>Aljazi Project</v>
      </c>
      <c r="AQ27" s="2" t="str">
        <f t="shared" si="2"/>
        <v>Al Jazi7</v>
      </c>
      <c r="AR27" s="2" t="str">
        <f t="shared" si="3"/>
        <v>Aljazi Project7</v>
      </c>
    </row>
    <row r="28" spans="1:44" x14ac:dyDescent="0.3">
      <c r="A28" s="6" t="s">
        <v>19</v>
      </c>
      <c r="B28" s="35">
        <f>VLOOKUP(A28,operation!A:B,2,0)</f>
        <v>1</v>
      </c>
      <c r="C28" s="6">
        <v>8</v>
      </c>
      <c r="D28" s="25"/>
      <c r="E28" s="2">
        <v>13305889.630000001</v>
      </c>
      <c r="F28" s="26">
        <f>_xlfn.MAXIFS('data-from-invoicing'!E:E,'data-from-invoicing'!D:D,eslam.data!AR28)</f>
        <v>0</v>
      </c>
      <c r="G28" s="2">
        <f t="shared" si="0"/>
        <v>-13305889.630000001</v>
      </c>
      <c r="H28" s="14" t="s">
        <v>8869</v>
      </c>
      <c r="I28" s="23"/>
      <c r="J28" s="2">
        <f>SUMIF('collection only'!D:D,eslam.data!AQ28,'collection only'!E:E)</f>
        <v>6905844.1900000004</v>
      </c>
      <c r="K28" s="26">
        <f>SUMIF('data-from-invoicing'!D:D,eslam.data!AR28,'data-from-invoicing'!F:F)</f>
        <v>0</v>
      </c>
      <c r="L28" s="2">
        <f t="shared" si="1"/>
        <v>-6905844.1900000004</v>
      </c>
      <c r="M28" s="14" t="s">
        <v>8869</v>
      </c>
      <c r="Q28" s="23"/>
      <c r="R28" s="2">
        <v>7730375.21</v>
      </c>
      <c r="S28" s="1">
        <v>43404</v>
      </c>
      <c r="T28" s="1">
        <v>43401</v>
      </c>
      <c r="U28" s="1">
        <v>43402</v>
      </c>
      <c r="V28">
        <v>15</v>
      </c>
      <c r="W28" s="1">
        <v>43417</v>
      </c>
      <c r="X28" s="1">
        <v>43410</v>
      </c>
      <c r="Y28" s="2">
        <v>65994656.049999997</v>
      </c>
      <c r="Z28" s="2">
        <v>684096.75</v>
      </c>
      <c r="AF28" s="2">
        <v>22966415.34</v>
      </c>
      <c r="AG28" s="14">
        <f>SUMIF('consultant-gross'!D:D,eslam.data!AQ28,'consultant-gross'!F:F)</f>
        <v>13305889.629999995</v>
      </c>
      <c r="AH28" s="14">
        <f>SUMIF('consultant-gross'!D:D,eslam.data!AQ28,'consultant-gross'!G:G)</f>
        <v>65994656.049999997</v>
      </c>
      <c r="AI28" s="14">
        <f>SUMIF('consultant-net'!D:D,eslam.data!AQ28,'consultant-net'!F:F)</f>
        <v>7730375.21</v>
      </c>
      <c r="AJ28" s="2" t="str">
        <f>VLOOKUP(A28,'eslam-to-invoicing'!A:B,2,0)</f>
        <v>Aljazi Project</v>
      </c>
      <c r="AQ28" s="2" t="str">
        <f t="shared" si="2"/>
        <v>Al Jazi8</v>
      </c>
      <c r="AR28" s="2" t="str">
        <f t="shared" si="3"/>
        <v>Aljazi Project8</v>
      </c>
    </row>
    <row r="29" spans="1:44" x14ac:dyDescent="0.3">
      <c r="A29" s="6" t="s">
        <v>19</v>
      </c>
      <c r="B29" s="35">
        <f>VLOOKUP(A29,operation!A:B,2,0)</f>
        <v>1</v>
      </c>
      <c r="C29" s="6">
        <v>9</v>
      </c>
      <c r="D29" s="25"/>
      <c r="E29" s="2">
        <v>11249079.119999999</v>
      </c>
      <c r="F29" s="26">
        <f>_xlfn.MAXIFS('data-from-invoicing'!E:E,'data-from-invoicing'!D:D,eslam.data!AR29)</f>
        <v>0</v>
      </c>
      <c r="G29" s="2">
        <f t="shared" si="0"/>
        <v>-11249079.119999999</v>
      </c>
      <c r="H29" s="14" t="s">
        <v>8869</v>
      </c>
      <c r="I29" s="23"/>
      <c r="J29" s="2">
        <f>SUMIF('collection only'!D:D,eslam.data!AQ29,'collection only'!E:E)</f>
        <v>1762571</v>
      </c>
      <c r="K29" s="26">
        <f>SUMIF('data-from-invoicing'!D:D,eslam.data!AR29,'data-from-invoicing'!F:F)</f>
        <v>0</v>
      </c>
      <c r="L29" s="2">
        <f t="shared" si="1"/>
        <v>-1762571</v>
      </c>
      <c r="M29" s="14" t="s">
        <v>8869</v>
      </c>
      <c r="Q29" s="23"/>
      <c r="R29" s="2">
        <v>3297350.06</v>
      </c>
      <c r="S29" s="1">
        <v>43434</v>
      </c>
      <c r="T29" s="1">
        <v>43423</v>
      </c>
      <c r="U29" s="1">
        <v>43423</v>
      </c>
      <c r="V29">
        <v>15</v>
      </c>
      <c r="W29" s="1">
        <v>43438</v>
      </c>
      <c r="X29" s="1">
        <v>43432</v>
      </c>
      <c r="Y29" s="2">
        <v>77243735.170000002</v>
      </c>
      <c r="Z29" s="2">
        <v>504071.29</v>
      </c>
      <c r="AF29" s="2">
        <v>28710343.34</v>
      </c>
      <c r="AG29" s="14">
        <f>SUMIF('consultant-gross'!D:D,eslam.data!AQ29,'consultant-gross'!F:F)</f>
        <v>11249079.120000005</v>
      </c>
      <c r="AH29" s="14">
        <f>SUMIF('consultant-gross'!D:D,eslam.data!AQ29,'consultant-gross'!G:G)</f>
        <v>77243735.170000002</v>
      </c>
      <c r="AI29" s="14">
        <f>SUMIF('consultant-net'!D:D,eslam.data!AQ29,'consultant-net'!F:F)</f>
        <v>3297350.06</v>
      </c>
      <c r="AJ29" s="2" t="str">
        <f>VLOOKUP(A29,'eslam-to-invoicing'!A:B,2,0)</f>
        <v>Aljazi Project</v>
      </c>
      <c r="AQ29" s="2" t="str">
        <f t="shared" si="2"/>
        <v>Al Jazi9</v>
      </c>
      <c r="AR29" s="2" t="str">
        <f t="shared" si="3"/>
        <v>Aljazi Project9</v>
      </c>
    </row>
    <row r="30" spans="1:44" x14ac:dyDescent="0.3">
      <c r="A30" s="6" t="s">
        <v>19</v>
      </c>
      <c r="B30" s="35">
        <f>VLOOKUP(A30,operation!A:B,2,0)</f>
        <v>1</v>
      </c>
      <c r="C30" s="6">
        <v>10</v>
      </c>
      <c r="D30" s="25"/>
      <c r="E30" s="2">
        <v>7201307.2300000042</v>
      </c>
      <c r="F30" s="26">
        <f>_xlfn.MAXIFS('data-from-invoicing'!E:E,'data-from-invoicing'!D:D,eslam.data!AR30)</f>
        <v>0</v>
      </c>
      <c r="G30" s="2">
        <f t="shared" si="0"/>
        <v>-7201307.2300000042</v>
      </c>
      <c r="H30" s="14" t="s">
        <v>8869</v>
      </c>
      <c r="I30" s="23"/>
      <c r="J30" s="2">
        <f>SUMIF('collection only'!D:D,eslam.data!AQ30,'collection only'!E:E)</f>
        <v>2302251</v>
      </c>
      <c r="K30" s="26">
        <f>SUMIF('data-from-invoicing'!D:D,eslam.data!AR30,'data-from-invoicing'!F:F)</f>
        <v>0</v>
      </c>
      <c r="L30" s="2">
        <f t="shared" si="1"/>
        <v>-2302251</v>
      </c>
      <c r="M30" s="14" t="s">
        <v>8869</v>
      </c>
      <c r="Q30" s="23"/>
      <c r="R30" s="2">
        <v>3398127.58</v>
      </c>
      <c r="S30" s="1">
        <v>43465</v>
      </c>
      <c r="T30" s="1">
        <v>43438</v>
      </c>
      <c r="U30" s="1">
        <v>43438</v>
      </c>
      <c r="V30">
        <v>15</v>
      </c>
      <c r="W30" s="1">
        <v>43453</v>
      </c>
      <c r="X30" s="1">
        <v>43453</v>
      </c>
      <c r="Y30" s="2">
        <v>84445042.400000006</v>
      </c>
      <c r="Z30" s="2">
        <v>324045.83</v>
      </c>
      <c r="AF30" s="2">
        <v>32846001.300000001</v>
      </c>
      <c r="AG30" s="14">
        <f>SUMIF('consultant-gross'!D:D,eslam.data!AQ30,'consultant-gross'!F:F)</f>
        <v>7201307.2300000042</v>
      </c>
      <c r="AH30" s="14">
        <f>SUMIF('consultant-gross'!D:D,eslam.data!AQ30,'consultant-gross'!G:G)</f>
        <v>84445042.400000006</v>
      </c>
      <c r="AI30" s="14">
        <f>SUMIF('consultant-net'!D:D,eslam.data!AQ30,'consultant-net'!F:F)</f>
        <v>3398127.58</v>
      </c>
      <c r="AJ30" s="2" t="str">
        <f>VLOOKUP(A30,'eslam-to-invoicing'!A:B,2,0)</f>
        <v>Aljazi Project</v>
      </c>
      <c r="AQ30" s="2" t="str">
        <f t="shared" si="2"/>
        <v>Al Jazi10</v>
      </c>
      <c r="AR30" s="2" t="str">
        <f t="shared" si="3"/>
        <v>Aljazi Project10</v>
      </c>
    </row>
    <row r="31" spans="1:44" x14ac:dyDescent="0.3">
      <c r="A31" s="6" t="s">
        <v>19</v>
      </c>
      <c r="B31" s="35">
        <f>VLOOKUP(A31,operation!A:B,2,0)</f>
        <v>1</v>
      </c>
      <c r="C31" s="6">
        <v>11</v>
      </c>
      <c r="D31" s="25"/>
      <c r="E31" s="2">
        <v>10407080.279999999</v>
      </c>
      <c r="F31" s="26">
        <f>_xlfn.MAXIFS('data-from-invoicing'!E:E,'data-from-invoicing'!D:D,eslam.data!AR31)</f>
        <v>0</v>
      </c>
      <c r="G31" s="2">
        <f t="shared" si="0"/>
        <v>-10407080.279999999</v>
      </c>
      <c r="H31" s="14" t="s">
        <v>8869</v>
      </c>
      <c r="I31" s="23"/>
      <c r="J31" s="2">
        <f>SUMIF('collection only'!D:D,eslam.data!AQ31,'collection only'!E:E)</f>
        <v>3838772.36</v>
      </c>
      <c r="K31" s="26">
        <f>SUMIF('data-from-invoicing'!D:D,eslam.data!AR31,'data-from-invoicing'!F:F)</f>
        <v>0</v>
      </c>
      <c r="L31" s="2">
        <f t="shared" si="1"/>
        <v>-3838772.36</v>
      </c>
      <c r="M31" s="14" t="s">
        <v>8869</v>
      </c>
      <c r="Q31" s="23"/>
      <c r="R31" s="2">
        <v>4227710.49</v>
      </c>
      <c r="S31" s="1">
        <v>43465</v>
      </c>
      <c r="T31" s="1">
        <v>43458</v>
      </c>
      <c r="U31" s="1">
        <v>43458</v>
      </c>
      <c r="V31">
        <v>15</v>
      </c>
      <c r="W31" s="1">
        <v>43473</v>
      </c>
      <c r="X31" s="1">
        <v>43473</v>
      </c>
      <c r="Y31" s="2">
        <v>94852122.680000007</v>
      </c>
      <c r="Z31" s="2">
        <v>1E-3</v>
      </c>
      <c r="AF31" s="2">
        <v>37611714.979999997</v>
      </c>
      <c r="AG31" s="14">
        <f>SUMIF('consultant-gross'!D:D,eslam.data!AQ31,'consultant-gross'!F:F)</f>
        <v>10407080.280000001</v>
      </c>
      <c r="AH31" s="14">
        <f>SUMIF('consultant-gross'!D:D,eslam.data!AQ31,'consultant-gross'!G:G)</f>
        <v>94852122.680000007</v>
      </c>
      <c r="AI31" s="14">
        <f>SUMIF('consultant-net'!D:D,eslam.data!AQ31,'consultant-net'!F:F)</f>
        <v>4227710.49</v>
      </c>
      <c r="AJ31" s="2" t="str">
        <f>VLOOKUP(A31,'eslam-to-invoicing'!A:B,2,0)</f>
        <v>Aljazi Project</v>
      </c>
      <c r="AQ31" s="2" t="str">
        <f t="shared" si="2"/>
        <v>Al Jazi11</v>
      </c>
      <c r="AR31" s="2" t="str">
        <f t="shared" si="3"/>
        <v>Aljazi Project11</v>
      </c>
    </row>
    <row r="32" spans="1:44" x14ac:dyDescent="0.3">
      <c r="A32" s="6" t="s">
        <v>19</v>
      </c>
      <c r="B32" s="35">
        <f>VLOOKUP(A32,operation!A:B,2,0)</f>
        <v>1</v>
      </c>
      <c r="C32" s="6">
        <v>12</v>
      </c>
      <c r="D32" s="25"/>
      <c r="E32" s="2">
        <v>8329656</v>
      </c>
      <c r="F32" s="26">
        <f>_xlfn.MAXIFS('data-from-invoicing'!E:E,'data-from-invoicing'!D:D,eslam.data!AR32)</f>
        <v>0</v>
      </c>
      <c r="G32" s="2">
        <f t="shared" si="0"/>
        <v>-8329656</v>
      </c>
      <c r="H32" s="14" t="s">
        <v>8869</v>
      </c>
      <c r="I32" s="23"/>
      <c r="J32" s="2">
        <f>SUMIF('collection only'!D:D,eslam.data!AQ32,'collection only'!E:E)</f>
        <v>922154</v>
      </c>
      <c r="K32" s="26">
        <f>SUMIF('data-from-invoicing'!D:D,eslam.data!AR32,'data-from-invoicing'!F:F)</f>
        <v>0</v>
      </c>
      <c r="L32" s="2">
        <f t="shared" si="1"/>
        <v>-922154</v>
      </c>
      <c r="M32" s="14" t="s">
        <v>8869</v>
      </c>
      <c r="Q32" s="23"/>
      <c r="R32" s="2">
        <v>2264521.5099999998</v>
      </c>
      <c r="S32" s="1">
        <v>43496</v>
      </c>
      <c r="T32" s="1">
        <v>43486</v>
      </c>
      <c r="U32" s="1">
        <v>43487</v>
      </c>
      <c r="V32">
        <v>15</v>
      </c>
      <c r="W32" s="1">
        <v>43502</v>
      </c>
      <c r="X32" s="1">
        <v>43500</v>
      </c>
      <c r="Y32" s="2">
        <v>103181778.68000001</v>
      </c>
      <c r="Z32" s="2">
        <v>1E-3</v>
      </c>
      <c r="AF32" s="2">
        <v>42316559.840000004</v>
      </c>
      <c r="AG32" s="14">
        <f>SUMIF('consultant-gross'!D:D,eslam.data!AQ32,'consultant-gross'!F:F)</f>
        <v>8329656</v>
      </c>
      <c r="AH32" s="14">
        <f>SUMIF('consultant-gross'!D:D,eslam.data!AQ32,'consultant-gross'!G:G)</f>
        <v>103181778.68000001</v>
      </c>
      <c r="AI32" s="14">
        <f>SUMIF('consultant-net'!D:D,eslam.data!AQ32,'consultant-net'!F:F)</f>
        <v>2264521.5099999998</v>
      </c>
      <c r="AJ32" s="2" t="str">
        <f>VLOOKUP(A32,'eslam-to-invoicing'!A:B,2,0)</f>
        <v>Aljazi Project</v>
      </c>
      <c r="AQ32" s="2" t="str">
        <f t="shared" si="2"/>
        <v>Al Jazi12</v>
      </c>
      <c r="AR32" s="2" t="str">
        <f t="shared" si="3"/>
        <v>Aljazi Project12</v>
      </c>
    </row>
    <row r="33" spans="1:44" x14ac:dyDescent="0.3">
      <c r="A33" s="6" t="s">
        <v>19</v>
      </c>
      <c r="B33" s="35">
        <f>VLOOKUP(A33,operation!A:B,2,0)</f>
        <v>1</v>
      </c>
      <c r="C33" s="6">
        <v>13</v>
      </c>
      <c r="D33" s="25"/>
      <c r="E33" s="2">
        <v>8749208.7599999905</v>
      </c>
      <c r="F33" s="26">
        <f>_xlfn.MAXIFS('data-from-invoicing'!E:E,'data-from-invoicing'!D:D,eslam.data!AR33)</f>
        <v>0</v>
      </c>
      <c r="G33" s="2">
        <f t="shared" si="0"/>
        <v>-8749208.7599999905</v>
      </c>
      <c r="H33" s="14" t="s">
        <v>8869</v>
      </c>
      <c r="I33" s="23"/>
      <c r="J33" s="2">
        <f>SUMIF('collection only'!D:D,eslam.data!AQ33,'collection only'!E:E)</f>
        <v>2994292.79</v>
      </c>
      <c r="K33" s="26">
        <f>SUMIF('data-from-invoicing'!D:D,eslam.data!AR33,'data-from-invoicing'!F:F)</f>
        <v>0</v>
      </c>
      <c r="L33" s="2">
        <f t="shared" si="1"/>
        <v>-2994292.79</v>
      </c>
      <c r="M33" s="14" t="s">
        <v>8869</v>
      </c>
      <c r="Q33" s="23"/>
      <c r="R33" s="2">
        <v>3848045.61</v>
      </c>
      <c r="S33" s="1">
        <v>43524</v>
      </c>
      <c r="T33" s="1">
        <v>43513</v>
      </c>
      <c r="U33" s="1">
        <v>43515</v>
      </c>
      <c r="V33">
        <v>15</v>
      </c>
      <c r="W33" s="1">
        <v>43530</v>
      </c>
      <c r="X33" s="1">
        <v>43528</v>
      </c>
      <c r="Y33" s="2">
        <v>111930987.44</v>
      </c>
      <c r="Z33" s="2">
        <v>347539.5</v>
      </c>
      <c r="AF33" s="2">
        <v>47070296.159999996</v>
      </c>
      <c r="AG33" s="14">
        <f>SUMIF('consultant-gross'!D:D,eslam.data!AQ33,'consultant-gross'!F:F)</f>
        <v>8749208.7599999905</v>
      </c>
      <c r="AH33" s="14">
        <f>SUMIF('consultant-gross'!D:D,eslam.data!AQ33,'consultant-gross'!G:G)</f>
        <v>111930987.44</v>
      </c>
      <c r="AI33" s="14">
        <f>SUMIF('consultant-net'!D:D,eslam.data!AQ33,'consultant-net'!F:F)</f>
        <v>3848045.61</v>
      </c>
      <c r="AJ33" s="2" t="str">
        <f>VLOOKUP(A33,'eslam-to-invoicing'!A:B,2,0)</f>
        <v>Aljazi Project</v>
      </c>
      <c r="AQ33" s="2" t="str">
        <f t="shared" si="2"/>
        <v>Al Jazi13</v>
      </c>
      <c r="AR33" s="2" t="str">
        <f t="shared" si="3"/>
        <v>Aljazi Project13</v>
      </c>
    </row>
    <row r="34" spans="1:44" x14ac:dyDescent="0.3">
      <c r="A34" s="6" t="s">
        <v>19</v>
      </c>
      <c r="B34" s="35">
        <f>VLOOKUP(A34,operation!A:B,2,0)</f>
        <v>1</v>
      </c>
      <c r="C34" s="6">
        <v>14</v>
      </c>
      <c r="D34" s="25"/>
      <c r="E34" s="2">
        <v>9382086.3700000048</v>
      </c>
      <c r="F34" s="26">
        <f>_xlfn.MAXIFS('data-from-invoicing'!E:E,'data-from-invoicing'!D:D,eslam.data!AR34)</f>
        <v>0</v>
      </c>
      <c r="G34" s="2">
        <f t="shared" si="0"/>
        <v>-9382086.3700000048</v>
      </c>
      <c r="H34" s="14" t="s">
        <v>8869</v>
      </c>
      <c r="I34" s="23"/>
      <c r="J34" s="2">
        <f>SUMIF('collection only'!D:D,eslam.data!AQ34,'collection only'!E:E)</f>
        <v>1629015.64</v>
      </c>
      <c r="K34" s="26">
        <f>SUMIF('data-from-invoicing'!D:D,eslam.data!AR34,'data-from-invoicing'!F:F)</f>
        <v>0</v>
      </c>
      <c r="L34" s="2">
        <f t="shared" si="1"/>
        <v>-1629015.64</v>
      </c>
      <c r="M34" s="14" t="s">
        <v>8869</v>
      </c>
      <c r="Q34" s="23"/>
      <c r="R34" s="2">
        <v>1995238.89</v>
      </c>
      <c r="S34" s="1">
        <v>43555</v>
      </c>
      <c r="T34" s="1">
        <v>43544</v>
      </c>
      <c r="U34" s="1">
        <v>43545</v>
      </c>
      <c r="V34">
        <v>15</v>
      </c>
      <c r="W34" s="1">
        <v>43560</v>
      </c>
      <c r="X34" s="1">
        <v>43563</v>
      </c>
      <c r="Y34" s="2">
        <v>121313073.81</v>
      </c>
      <c r="Z34" s="2">
        <v>104261.85</v>
      </c>
      <c r="AF34" s="2">
        <v>52347380.670000002</v>
      </c>
      <c r="AG34" s="14">
        <f>SUMIF('consultant-gross'!D:D,eslam.data!AQ34,'consultant-gross'!F:F)</f>
        <v>9382086.3700000048</v>
      </c>
      <c r="AH34" s="14">
        <f>SUMIF('consultant-gross'!D:D,eslam.data!AQ34,'consultant-gross'!G:G)</f>
        <v>121313073.81</v>
      </c>
      <c r="AI34" s="14">
        <f>SUMIF('consultant-net'!D:D,eslam.data!AQ34,'consultant-net'!F:F)</f>
        <v>1995238.89</v>
      </c>
      <c r="AJ34" s="2" t="str">
        <f>VLOOKUP(A34,'eslam-to-invoicing'!A:B,2,0)</f>
        <v>Aljazi Project</v>
      </c>
      <c r="AQ34" s="2" t="str">
        <f t="shared" si="2"/>
        <v>Al Jazi14</v>
      </c>
      <c r="AR34" s="2" t="str">
        <f t="shared" si="3"/>
        <v>Aljazi Project14</v>
      </c>
    </row>
    <row r="35" spans="1:44" x14ac:dyDescent="0.3">
      <c r="A35" s="6" t="s">
        <v>19</v>
      </c>
      <c r="B35" s="35">
        <f>VLOOKUP(A35,operation!A:B,2,0)</f>
        <v>1</v>
      </c>
      <c r="C35" s="6">
        <v>15</v>
      </c>
      <c r="D35" s="25"/>
      <c r="E35" s="2">
        <v>9011217.1899999976</v>
      </c>
      <c r="F35" s="26">
        <f>_xlfn.MAXIFS('data-from-invoicing'!E:E,'data-from-invoicing'!D:D,eslam.data!AR35)</f>
        <v>0</v>
      </c>
      <c r="G35" s="2">
        <f t="shared" si="0"/>
        <v>-9011217.1899999976</v>
      </c>
      <c r="H35" s="14" t="s">
        <v>8869</v>
      </c>
      <c r="I35" s="23"/>
      <c r="J35" s="2">
        <f>SUMIF('collection only'!D:D,eslam.data!AQ35,'collection only'!E:E)</f>
        <v>2107757</v>
      </c>
      <c r="K35" s="26">
        <f>SUMIF('data-from-invoicing'!D:D,eslam.data!AR35,'data-from-invoicing'!F:F)</f>
        <v>0</v>
      </c>
      <c r="L35" s="2">
        <f t="shared" si="1"/>
        <v>-2107757</v>
      </c>
      <c r="M35" s="14" t="s">
        <v>8869</v>
      </c>
      <c r="Q35" s="23"/>
      <c r="R35" s="2">
        <v>2738501.15</v>
      </c>
      <c r="S35" s="1">
        <v>43585</v>
      </c>
      <c r="T35" s="1">
        <v>43576</v>
      </c>
      <c r="U35" s="1">
        <v>43579</v>
      </c>
      <c r="V35">
        <v>15</v>
      </c>
      <c r="W35" s="1">
        <v>43594</v>
      </c>
      <c r="X35" s="1">
        <v>43594</v>
      </c>
      <c r="Y35" s="2">
        <v>130324291</v>
      </c>
      <c r="Z35" s="2">
        <v>208523.7</v>
      </c>
      <c r="AF35" s="2">
        <v>56948226.200000003</v>
      </c>
      <c r="AG35" s="14">
        <f>SUMIF('consultant-gross'!D:D,eslam.data!AQ35,'consultant-gross'!F:F)</f>
        <v>9011217.1899999976</v>
      </c>
      <c r="AH35" s="14">
        <f>SUMIF('consultant-gross'!D:D,eslam.data!AQ35,'consultant-gross'!G:G)</f>
        <v>130324291</v>
      </c>
      <c r="AI35" s="14">
        <f>SUMIF('consultant-net'!D:D,eslam.data!AQ35,'consultant-net'!F:F)</f>
        <v>2738501.15</v>
      </c>
      <c r="AJ35" s="2" t="str">
        <f>VLOOKUP(A35,'eslam-to-invoicing'!A:B,2,0)</f>
        <v>Aljazi Project</v>
      </c>
      <c r="AQ35" s="2" t="str">
        <f t="shared" si="2"/>
        <v>Al Jazi15</v>
      </c>
      <c r="AR35" s="2" t="str">
        <f t="shared" si="3"/>
        <v>Aljazi Project15</v>
      </c>
    </row>
    <row r="36" spans="1:44" x14ac:dyDescent="0.3">
      <c r="A36" s="6" t="s">
        <v>19</v>
      </c>
      <c r="B36" s="35">
        <f>VLOOKUP(A36,operation!A:B,2,0)</f>
        <v>1</v>
      </c>
      <c r="C36" s="6">
        <v>16</v>
      </c>
      <c r="D36" s="25"/>
      <c r="E36" s="2">
        <v>9502208.8799999952</v>
      </c>
      <c r="F36" s="26">
        <f>_xlfn.MAXIFS('data-from-invoicing'!E:E,'data-from-invoicing'!D:D,eslam.data!AR36)</f>
        <v>0</v>
      </c>
      <c r="G36" s="2">
        <f t="shared" si="0"/>
        <v>-9502208.8799999952</v>
      </c>
      <c r="H36" s="14" t="s">
        <v>8869</v>
      </c>
      <c r="I36" s="23"/>
      <c r="J36" s="2">
        <f>SUMIF('collection only'!D:D,eslam.data!AQ36,'collection only'!E:E)</f>
        <v>120989.08</v>
      </c>
      <c r="K36" s="26">
        <f>SUMIF('data-from-invoicing'!D:D,eslam.data!AR36,'data-from-invoicing'!F:F)</f>
        <v>0</v>
      </c>
      <c r="L36" s="2">
        <f t="shared" si="1"/>
        <v>-120989.08</v>
      </c>
      <c r="M36" s="14" t="s">
        <v>8869</v>
      </c>
      <c r="Q36" s="23"/>
      <c r="R36" s="2">
        <v>1009779.23</v>
      </c>
      <c r="S36" s="1">
        <v>43585</v>
      </c>
      <c r="T36" s="1">
        <v>43594</v>
      </c>
      <c r="U36" s="1">
        <v>43597</v>
      </c>
      <c r="V36">
        <v>15</v>
      </c>
      <c r="W36" s="1">
        <v>43612</v>
      </c>
      <c r="X36" s="1">
        <v>43617</v>
      </c>
      <c r="Y36" s="2">
        <v>139826499.88</v>
      </c>
      <c r="Z36" s="2">
        <v>1E-4</v>
      </c>
      <c r="AF36" s="2">
        <v>63851171.859999999</v>
      </c>
      <c r="AG36" s="14">
        <f>SUMIF('consultant-gross'!D:D,eslam.data!AQ36,'consultant-gross'!F:F)</f>
        <v>9502208.8799999952</v>
      </c>
      <c r="AH36" s="14">
        <f>SUMIF('consultant-gross'!D:D,eslam.data!AQ36,'consultant-gross'!G:G)</f>
        <v>139826499.88</v>
      </c>
      <c r="AI36" s="14">
        <f>SUMIF('consultant-net'!D:D,eslam.data!AQ36,'consultant-net'!F:F)</f>
        <v>1009779.23</v>
      </c>
      <c r="AJ36" s="2" t="str">
        <f>VLOOKUP(A36,'eslam-to-invoicing'!A:B,2,0)</f>
        <v>Aljazi Project</v>
      </c>
      <c r="AQ36" s="2" t="str">
        <f t="shared" si="2"/>
        <v>Al Jazi16</v>
      </c>
      <c r="AR36" s="2" t="str">
        <f t="shared" si="3"/>
        <v>Aljazi Project16</v>
      </c>
    </row>
    <row r="37" spans="1:44" x14ac:dyDescent="0.3">
      <c r="A37" s="6" t="s">
        <v>19</v>
      </c>
      <c r="B37" s="35">
        <f>VLOOKUP(A37,operation!A:B,2,0)</f>
        <v>1</v>
      </c>
      <c r="C37" s="6">
        <v>17</v>
      </c>
      <c r="D37" s="25"/>
      <c r="E37" s="2">
        <v>7664029.3199999928</v>
      </c>
      <c r="F37" s="26">
        <f>_xlfn.MAXIFS('data-from-invoicing'!E:E,'data-from-invoicing'!D:D,eslam.data!AR37)</f>
        <v>0</v>
      </c>
      <c r="G37" s="2">
        <f t="shared" ref="G37:G61" si="4">F37-E37</f>
        <v>-7664029.3199999928</v>
      </c>
      <c r="H37" s="14" t="s">
        <v>8869</v>
      </c>
      <c r="I37" s="23"/>
      <c r="J37" s="2">
        <f>SUMIF('collection only'!D:D,eslam.data!AQ37,'collection only'!E:E)</f>
        <v>2935343.72</v>
      </c>
      <c r="K37" s="26">
        <f>SUMIF('data-from-invoicing'!D:D,eslam.data!AR37,'data-from-invoicing'!F:F)</f>
        <v>0</v>
      </c>
      <c r="L37" s="2">
        <f t="shared" ref="L37:L61" si="5">K37-J37</f>
        <v>-2935343.72</v>
      </c>
      <c r="M37" s="14" t="s">
        <v>8869</v>
      </c>
      <c r="Q37" s="23"/>
      <c r="R37" s="2">
        <v>3577364.85</v>
      </c>
      <c r="S37" s="1">
        <v>43646</v>
      </c>
      <c r="T37" s="1">
        <v>43632</v>
      </c>
      <c r="U37" s="1">
        <v>43634</v>
      </c>
      <c r="V37">
        <v>15</v>
      </c>
      <c r="W37" s="1">
        <v>43649</v>
      </c>
      <c r="X37" s="1">
        <v>43652</v>
      </c>
      <c r="Y37" s="2">
        <v>147490529.19999999</v>
      </c>
      <c r="Z37" s="2">
        <v>0</v>
      </c>
      <c r="AF37" s="2">
        <v>67191637.780000001</v>
      </c>
      <c r="AG37" s="14">
        <f>SUMIF('consultant-gross'!D:D,eslam.data!AQ37,'consultant-gross'!F:F)</f>
        <v>7664029.3199999928</v>
      </c>
      <c r="AH37" s="14">
        <f>SUMIF('consultant-gross'!D:D,eslam.data!AQ37,'consultant-gross'!G:G)</f>
        <v>147490529.19999999</v>
      </c>
      <c r="AI37" s="14">
        <f>SUMIF('consultant-net'!D:D,eslam.data!AQ37,'consultant-net'!F:F)</f>
        <v>3577364.85</v>
      </c>
      <c r="AJ37" s="2" t="str">
        <f>VLOOKUP(A37,'eslam-to-invoicing'!A:B,2,0)</f>
        <v>Aljazi Project</v>
      </c>
      <c r="AQ37" s="2" t="str">
        <f t="shared" ref="AQ37:AQ61" si="6">A37&amp;C37</f>
        <v>Al Jazi17</v>
      </c>
      <c r="AR37" s="2" t="str">
        <f t="shared" ref="AR37:AR61" si="7">AJ37&amp;C37</f>
        <v>Aljazi Project17</v>
      </c>
    </row>
    <row r="38" spans="1:44" x14ac:dyDescent="0.3">
      <c r="A38" s="6" t="s">
        <v>19</v>
      </c>
      <c r="B38" s="35">
        <f>VLOOKUP(A38,operation!A:B,2,0)</f>
        <v>1</v>
      </c>
      <c r="C38" s="6">
        <v>18</v>
      </c>
      <c r="D38" s="25"/>
      <c r="E38" s="2">
        <v>7401622.4300000072</v>
      </c>
      <c r="F38" s="26">
        <f>_xlfn.MAXIFS('data-from-invoicing'!E:E,'data-from-invoicing'!D:D,eslam.data!AR38)</f>
        <v>0</v>
      </c>
      <c r="G38" s="2">
        <f t="shared" si="4"/>
        <v>-7401622.4300000072</v>
      </c>
      <c r="H38" s="14" t="s">
        <v>8869</v>
      </c>
      <c r="I38" s="23"/>
      <c r="J38" s="2">
        <f>SUMIF('collection only'!D:D,eslam.data!AQ38,'collection only'!E:E)</f>
        <v>2748544.1</v>
      </c>
      <c r="K38" s="26">
        <f>SUMIF('data-from-invoicing'!D:D,eslam.data!AR38,'data-from-invoicing'!F:F)</f>
        <v>0</v>
      </c>
      <c r="L38" s="2">
        <f t="shared" si="5"/>
        <v>-2748544.1</v>
      </c>
      <c r="M38" s="14" t="s">
        <v>8869</v>
      </c>
      <c r="Q38" s="23"/>
      <c r="R38" s="2">
        <v>3297235.7</v>
      </c>
      <c r="S38" s="1">
        <v>43677</v>
      </c>
      <c r="T38" s="1">
        <v>43661</v>
      </c>
      <c r="U38" s="1">
        <v>43661</v>
      </c>
      <c r="V38">
        <v>15</v>
      </c>
      <c r="W38" s="1">
        <v>43676</v>
      </c>
      <c r="X38" s="1">
        <v>43673</v>
      </c>
      <c r="Y38" s="2">
        <v>154892151.63</v>
      </c>
      <c r="AF38" s="2">
        <v>70366044.939999998</v>
      </c>
      <c r="AG38" s="14">
        <f>SUMIF('consultant-gross'!D:D,eslam.data!AQ38,'consultant-gross'!F:F)</f>
        <v>7401622.4300000072</v>
      </c>
      <c r="AH38" s="14">
        <f>SUMIF('consultant-gross'!D:D,eslam.data!AQ38,'consultant-gross'!G:G)</f>
        <v>154892151.63</v>
      </c>
      <c r="AI38" s="14">
        <f>SUMIF('consultant-net'!D:D,eslam.data!AQ38,'consultant-net'!F:F)</f>
        <v>3297235.7</v>
      </c>
      <c r="AJ38" s="2" t="str">
        <f>VLOOKUP(A38,'eslam-to-invoicing'!A:B,2,0)</f>
        <v>Aljazi Project</v>
      </c>
      <c r="AQ38" s="2" t="str">
        <f t="shared" si="6"/>
        <v>Al Jazi18</v>
      </c>
      <c r="AR38" s="2" t="str">
        <f t="shared" si="7"/>
        <v>Aljazi Project18</v>
      </c>
    </row>
    <row r="39" spans="1:44" x14ac:dyDescent="0.3">
      <c r="A39" s="6" t="s">
        <v>19</v>
      </c>
      <c r="B39" s="35">
        <f>VLOOKUP(A39,operation!A:B,2,0)</f>
        <v>1</v>
      </c>
      <c r="C39" s="6">
        <v>19</v>
      </c>
      <c r="D39" s="25"/>
      <c r="E39" s="2">
        <v>9504587.6299999952</v>
      </c>
      <c r="F39" s="26">
        <f>_xlfn.MAXIFS('data-from-invoicing'!E:E,'data-from-invoicing'!D:D,eslam.data!AR39)</f>
        <v>0</v>
      </c>
      <c r="G39" s="2">
        <f t="shared" si="4"/>
        <v>-9504587.6299999952</v>
      </c>
      <c r="H39" s="14" t="s">
        <v>8869</v>
      </c>
      <c r="I39" s="23"/>
      <c r="J39" s="2">
        <f>SUMIF('collection only'!D:D,eslam.data!AQ39,'collection only'!E:E)</f>
        <v>3100493.1100000003</v>
      </c>
      <c r="K39" s="26">
        <f>SUMIF('data-from-invoicing'!D:D,eslam.data!AR39,'data-from-invoicing'!F:F)</f>
        <v>0</v>
      </c>
      <c r="L39" s="2">
        <f t="shared" si="5"/>
        <v>-3100493.1100000003</v>
      </c>
      <c r="M39" s="14" t="s">
        <v>8869</v>
      </c>
      <c r="Q39" s="23"/>
      <c r="R39" s="2">
        <v>4336532.29</v>
      </c>
      <c r="S39" s="1">
        <v>43708</v>
      </c>
      <c r="T39" s="1">
        <v>43697</v>
      </c>
      <c r="U39" s="1">
        <v>43698</v>
      </c>
      <c r="V39">
        <v>15</v>
      </c>
      <c r="W39" s="1">
        <v>43713</v>
      </c>
      <c r="X39" s="1">
        <v>43718</v>
      </c>
      <c r="Y39" s="2">
        <v>164396739.25999999</v>
      </c>
      <c r="AF39" s="2">
        <v>74067058.469999999</v>
      </c>
      <c r="AG39" s="14">
        <f>SUMIF('consultant-gross'!D:D,eslam.data!AQ39,'consultant-gross'!F:F)</f>
        <v>9504587.6299999952</v>
      </c>
      <c r="AH39" s="14">
        <f>SUMIF('consultant-gross'!D:D,eslam.data!AQ39,'consultant-gross'!G:G)</f>
        <v>164396739.25999999</v>
      </c>
      <c r="AI39" s="14">
        <f>SUMIF('consultant-net'!D:D,eslam.data!AQ39,'consultant-net'!F:F)</f>
        <v>4336532.29</v>
      </c>
      <c r="AJ39" s="2" t="str">
        <f>VLOOKUP(A39,'eslam-to-invoicing'!A:B,2,0)</f>
        <v>Aljazi Project</v>
      </c>
      <c r="AQ39" s="2" t="str">
        <f t="shared" si="6"/>
        <v>Al Jazi19</v>
      </c>
      <c r="AR39" s="2" t="str">
        <f t="shared" si="7"/>
        <v>Aljazi Project19</v>
      </c>
    </row>
    <row r="40" spans="1:44" x14ac:dyDescent="0.3">
      <c r="A40" s="6" t="s">
        <v>19</v>
      </c>
      <c r="B40" s="35">
        <f>VLOOKUP(A40,operation!A:B,2,0)</f>
        <v>1</v>
      </c>
      <c r="C40" s="6">
        <v>20</v>
      </c>
      <c r="D40" s="25"/>
      <c r="E40" s="2">
        <v>8799095.4900000095</v>
      </c>
      <c r="F40" s="26">
        <f>_xlfn.MAXIFS('data-from-invoicing'!E:E,'data-from-invoicing'!D:D,eslam.data!AR40)</f>
        <v>0</v>
      </c>
      <c r="G40" s="2">
        <f t="shared" si="4"/>
        <v>-8799095.4900000095</v>
      </c>
      <c r="H40" s="14" t="s">
        <v>8869</v>
      </c>
      <c r="I40" s="23"/>
      <c r="J40" s="2">
        <f>SUMIF('collection only'!D:D,eslam.data!AQ40,'collection only'!E:E)</f>
        <v>371543.5</v>
      </c>
      <c r="K40" s="26">
        <f>SUMIF('data-from-invoicing'!D:D,eslam.data!AR40,'data-from-invoicing'!F:F)</f>
        <v>0</v>
      </c>
      <c r="L40" s="2">
        <f t="shared" si="5"/>
        <v>-371543.5</v>
      </c>
      <c r="M40" s="14" t="s">
        <v>8869</v>
      </c>
      <c r="Q40" s="23"/>
      <c r="R40" s="2">
        <v>2000000</v>
      </c>
      <c r="S40" s="1">
        <v>43738</v>
      </c>
      <c r="T40" s="1">
        <v>43738</v>
      </c>
      <c r="U40" s="1">
        <v>43745</v>
      </c>
      <c r="V40">
        <v>15</v>
      </c>
      <c r="W40" s="1">
        <v>43760</v>
      </c>
      <c r="X40" s="1">
        <v>43772</v>
      </c>
      <c r="Y40" s="2">
        <v>173195834.75</v>
      </c>
      <c r="AF40" s="2">
        <v>80216713.090000004</v>
      </c>
      <c r="AG40" s="14">
        <f>SUMIF('consultant-gross'!D:D,eslam.data!AQ40,'consultant-gross'!F:F)</f>
        <v>8799095.4900000095</v>
      </c>
      <c r="AH40" s="14">
        <f>SUMIF('consultant-gross'!D:D,eslam.data!AQ40,'consultant-gross'!G:G)</f>
        <v>173195834.75</v>
      </c>
      <c r="AI40" s="14">
        <f>SUMIF('consultant-net'!D:D,eslam.data!AQ40,'consultant-net'!F:F)</f>
        <v>2000000</v>
      </c>
      <c r="AJ40" s="2" t="str">
        <f>VLOOKUP(A40,'eslam-to-invoicing'!A:B,2,0)</f>
        <v>Aljazi Project</v>
      </c>
      <c r="AQ40" s="2" t="str">
        <f t="shared" si="6"/>
        <v>Al Jazi20</v>
      </c>
      <c r="AR40" s="2" t="str">
        <f t="shared" si="7"/>
        <v>Aljazi Project20</v>
      </c>
    </row>
    <row r="41" spans="1:44" x14ac:dyDescent="0.3">
      <c r="A41" s="6" t="s">
        <v>19</v>
      </c>
      <c r="B41" s="35">
        <f>VLOOKUP(A41,operation!A:B,2,0)</f>
        <v>1</v>
      </c>
      <c r="C41" s="6">
        <v>21</v>
      </c>
      <c r="D41" s="25"/>
      <c r="E41" s="2">
        <v>33097306.620499909</v>
      </c>
      <c r="F41" s="26">
        <f>_xlfn.MAXIFS('data-from-invoicing'!E:E,'data-from-invoicing'!D:D,eslam.data!AR41)</f>
        <v>0</v>
      </c>
      <c r="G41" s="2">
        <f t="shared" si="4"/>
        <v>-33097306.620499909</v>
      </c>
      <c r="H41" s="14" t="s">
        <v>8869</v>
      </c>
      <c r="I41" s="23"/>
      <c r="J41" s="2">
        <f>SUMIF('collection only'!D:D,eslam.data!AQ41,'collection only'!E:E)</f>
        <v>1E-4</v>
      </c>
      <c r="K41" s="26">
        <f>SUMIF('data-from-invoicing'!D:D,eslam.data!AR41,'data-from-invoicing'!F:F)</f>
        <v>0</v>
      </c>
      <c r="L41" s="2">
        <f t="shared" si="5"/>
        <v>-1E-4</v>
      </c>
      <c r="M41" s="14" t="s">
        <v>8869</v>
      </c>
      <c r="Q41" s="23"/>
      <c r="R41" s="2">
        <v>5243962.1948168874</v>
      </c>
      <c r="S41" s="1">
        <v>43861</v>
      </c>
      <c r="T41" s="1">
        <v>43873</v>
      </c>
      <c r="U41" s="1">
        <v>43873</v>
      </c>
      <c r="V41">
        <v>15</v>
      </c>
      <c r="W41" s="1">
        <v>43888</v>
      </c>
      <c r="X41" s="1">
        <v>43914</v>
      </c>
      <c r="Y41" s="2">
        <v>206293141.37049991</v>
      </c>
      <c r="AF41" s="2">
        <v>93639432.282000005</v>
      </c>
      <c r="AG41" s="14">
        <f>SUMIF('consultant-gross'!D:D,eslam.data!AQ41,'consultant-gross'!F:F)</f>
        <v>33097306.620499909</v>
      </c>
      <c r="AH41" s="14">
        <f>SUMIF('consultant-gross'!D:D,eslam.data!AQ41,'consultant-gross'!G:G)</f>
        <v>206293141.37049991</v>
      </c>
      <c r="AI41" s="14">
        <f>SUMIF('consultant-net'!D:D,eslam.data!AQ41,'consultant-net'!F:F)</f>
        <v>5243962.1948168874</v>
      </c>
      <c r="AJ41" s="2" t="str">
        <f>VLOOKUP(A41,'eslam-to-invoicing'!A:B,2,0)</f>
        <v>Aljazi Project</v>
      </c>
      <c r="AQ41" s="2" t="str">
        <f t="shared" si="6"/>
        <v>Al Jazi21</v>
      </c>
      <c r="AR41" s="2" t="str">
        <f t="shared" si="7"/>
        <v>Aljazi Project21</v>
      </c>
    </row>
    <row r="42" spans="1:44" x14ac:dyDescent="0.3">
      <c r="A42" s="6" t="s">
        <v>19</v>
      </c>
      <c r="B42" s="35">
        <f>VLOOKUP(A42,operation!A:B,2,0)</f>
        <v>1</v>
      </c>
      <c r="C42" s="6">
        <v>22</v>
      </c>
      <c r="D42" s="25"/>
      <c r="E42" s="2">
        <v>4356240.1195001006</v>
      </c>
      <c r="F42" s="26">
        <f>_xlfn.MAXIFS('data-from-invoicing'!E:E,'data-from-invoicing'!D:D,eslam.data!AR42)</f>
        <v>0</v>
      </c>
      <c r="G42" s="2">
        <f t="shared" si="4"/>
        <v>-4356240.1195001006</v>
      </c>
      <c r="H42" s="14" t="s">
        <v>8869</v>
      </c>
      <c r="I42" s="23"/>
      <c r="J42" s="2">
        <f>SUMIF('collection only'!D:D,eslam.data!AQ42,'collection only'!E:E)</f>
        <v>8591440.4900000002</v>
      </c>
      <c r="K42" s="26">
        <f>SUMIF('data-from-invoicing'!D:D,eslam.data!AR42,'data-from-invoicing'!F:F)</f>
        <v>0</v>
      </c>
      <c r="L42" s="2">
        <f t="shared" si="5"/>
        <v>-8591440.4900000002</v>
      </c>
      <c r="M42" s="14" t="s">
        <v>8869</v>
      </c>
      <c r="Q42" s="23"/>
      <c r="R42" s="2">
        <v>8742870.7200000007</v>
      </c>
      <c r="S42" s="1">
        <v>43951</v>
      </c>
      <c r="T42" s="1">
        <v>43942</v>
      </c>
      <c r="U42" s="1">
        <v>44563</v>
      </c>
      <c r="V42">
        <v>15</v>
      </c>
      <c r="W42" s="1">
        <v>44925</v>
      </c>
      <c r="X42" s="1">
        <v>44585</v>
      </c>
      <c r="Y42" s="2">
        <v>210649381.49000001</v>
      </c>
      <c r="AG42" s="14">
        <f>SUMIF('consultant-gross'!D:D,eslam.data!AQ42,'consultant-gross'!F:F)</f>
        <v>0</v>
      </c>
      <c r="AH42" s="14">
        <f>SUMIF('consultant-gross'!D:D,eslam.data!AQ42,'consultant-gross'!G:G)</f>
        <v>0</v>
      </c>
      <c r="AI42" s="14">
        <f>SUMIF('consultant-net'!D:D,eslam.data!AQ42,'consultant-net'!F:F)</f>
        <v>0</v>
      </c>
      <c r="AJ42" s="2" t="str">
        <f>VLOOKUP(A42,'eslam-to-invoicing'!A:B,2,0)</f>
        <v>Aljazi Project</v>
      </c>
      <c r="AQ42" s="2" t="str">
        <f t="shared" si="6"/>
        <v>Al Jazi22</v>
      </c>
      <c r="AR42" s="2" t="str">
        <f t="shared" si="7"/>
        <v>Aljazi Project22</v>
      </c>
    </row>
    <row r="43" spans="1:44" x14ac:dyDescent="0.3">
      <c r="B43" s="35"/>
      <c r="D43" s="25"/>
      <c r="F43" s="26"/>
      <c r="I43" s="23"/>
      <c r="K43" s="26"/>
      <c r="Q43" s="23"/>
    </row>
    <row r="44" spans="1:44" x14ac:dyDescent="0.3">
      <c r="A44" s="6" t="s">
        <v>35</v>
      </c>
      <c r="B44" s="35">
        <f>VLOOKUP(A44,operation!A:B,2,0)</f>
        <v>1</v>
      </c>
      <c r="C44" s="6">
        <v>1</v>
      </c>
      <c r="D44" s="25"/>
      <c r="E44" s="2">
        <v>2348807.6</v>
      </c>
      <c r="F44" s="26">
        <f>_xlfn.MAXIFS('data-from-invoicing'!E:E,'data-from-invoicing'!D:D,eslam.data!AR44)</f>
        <v>278661</v>
      </c>
      <c r="G44" s="2">
        <f t="shared" si="4"/>
        <v>-2070146.6</v>
      </c>
      <c r="H44" s="14" t="s">
        <v>8869</v>
      </c>
      <c r="I44" s="23"/>
      <c r="J44" s="2">
        <f>SUMIF('collection only'!D:D,eslam.data!AQ44,'collection only'!E:E)</f>
        <v>14757189.01</v>
      </c>
      <c r="K44" s="26">
        <f>SUMIF('data-from-invoicing'!D:D,eslam.data!AR44,'data-from-invoicing'!F:F)</f>
        <v>230795</v>
      </c>
      <c r="L44" s="2">
        <f t="shared" si="5"/>
        <v>-14526394.01</v>
      </c>
      <c r="M44" s="14" t="s">
        <v>8869</v>
      </c>
      <c r="N44" s="2">
        <v>14666580.119999999</v>
      </c>
      <c r="Q44" s="23"/>
      <c r="R44" s="2">
        <v>90608.89</v>
      </c>
      <c r="S44" s="1">
        <v>43555</v>
      </c>
      <c r="T44" s="1">
        <v>43544</v>
      </c>
      <c r="U44" s="1">
        <v>43545</v>
      </c>
      <c r="V44">
        <v>15</v>
      </c>
      <c r="W44" s="1">
        <v>43560</v>
      </c>
      <c r="X44" s="1">
        <v>43579</v>
      </c>
      <c r="Y44" s="2">
        <v>2348807.6</v>
      </c>
      <c r="AF44" s="2">
        <v>1554730.83</v>
      </c>
      <c r="AG44" s="14">
        <f>SUMIF('consultant-gross'!D:D,eslam.data!AQ44,'consultant-gross'!F:F)</f>
        <v>2377467.23</v>
      </c>
      <c r="AH44" s="14">
        <f>SUMIF('consultant-gross'!D:D,eslam.data!AQ44,'consultant-gross'!G:G)</f>
        <v>2377467.23</v>
      </c>
      <c r="AI44" s="14">
        <f>SUMIF('consultant-net'!D:D,eslam.data!AQ44,'consultant-net'!F:F)</f>
        <v>909309.25</v>
      </c>
      <c r="AJ44" s="2" t="str">
        <f>VLOOKUP(A44,'eslam-to-invoicing'!A:B,2,0)</f>
        <v>Aljazi Project</v>
      </c>
      <c r="AQ44" s="2" t="str">
        <f t="shared" si="6"/>
        <v>Al Jazi - Center Zone1</v>
      </c>
      <c r="AR44" s="2" t="str">
        <f t="shared" si="7"/>
        <v>Aljazi Project1</v>
      </c>
    </row>
    <row r="45" spans="1:44" x14ac:dyDescent="0.3">
      <c r="A45" s="6" t="s">
        <v>35</v>
      </c>
      <c r="B45" s="35">
        <f>VLOOKUP(A45,operation!A:B,2,0)</f>
        <v>1</v>
      </c>
      <c r="C45" s="6">
        <v>2</v>
      </c>
      <c r="D45" s="25"/>
      <c r="E45" s="2">
        <v>6291718.0099999998</v>
      </c>
      <c r="F45" s="26">
        <f>_xlfn.MAXIFS('data-from-invoicing'!E:E,'data-from-invoicing'!D:D,eslam.data!AR45)</f>
        <v>322383</v>
      </c>
      <c r="G45" s="2">
        <f t="shared" si="4"/>
        <v>-5969335.0099999998</v>
      </c>
      <c r="H45" s="14" t="s">
        <v>8869</v>
      </c>
      <c r="I45" s="23"/>
      <c r="J45" s="2">
        <f>SUMIF('collection only'!D:D,eslam.data!AQ45,'collection only'!E:E)</f>
        <v>1686320.29</v>
      </c>
      <c r="K45" s="26">
        <f>SUMIF('data-from-invoicing'!D:D,eslam.data!AR45,'data-from-invoicing'!F:F)</f>
        <v>151797.76999999999</v>
      </c>
      <c r="L45" s="2">
        <f t="shared" si="5"/>
        <v>-1534522.52</v>
      </c>
      <c r="M45" s="14" t="s">
        <v>8869</v>
      </c>
      <c r="Q45" s="23"/>
      <c r="R45" s="2">
        <v>2035039.03</v>
      </c>
      <c r="S45" s="1">
        <v>43585</v>
      </c>
      <c r="T45" s="1">
        <v>43594</v>
      </c>
      <c r="U45" s="1">
        <v>43597</v>
      </c>
      <c r="V45">
        <v>15</v>
      </c>
      <c r="W45" s="1">
        <v>43612</v>
      </c>
      <c r="X45" s="1">
        <v>43614</v>
      </c>
      <c r="Y45" s="2">
        <v>8640525.6099999994</v>
      </c>
      <c r="AF45" s="2">
        <v>4268341.03</v>
      </c>
      <c r="AG45" s="14">
        <f>SUMIF('consultant-gross'!D:D,eslam.data!AQ45,'consultant-gross'!F:F)</f>
        <v>6291718.0099999998</v>
      </c>
      <c r="AH45" s="14">
        <f>SUMIF('consultant-gross'!D:D,eslam.data!AQ45,'consultant-gross'!G:G)</f>
        <v>8640525.6099999994</v>
      </c>
      <c r="AI45" s="14">
        <f>SUMIF('consultant-net'!D:D,eslam.data!AQ45,'consultant-net'!F:F)</f>
        <v>2035039.03</v>
      </c>
      <c r="AJ45" s="2" t="str">
        <f>VLOOKUP(A45,'eslam-to-invoicing'!A:B,2,0)</f>
        <v>Aljazi Project</v>
      </c>
      <c r="AQ45" s="2" t="str">
        <f t="shared" si="6"/>
        <v>Al Jazi - Center Zone2</v>
      </c>
      <c r="AR45" s="2" t="str">
        <f t="shared" si="7"/>
        <v>Aljazi Project2</v>
      </c>
    </row>
    <row r="46" spans="1:44" x14ac:dyDescent="0.3">
      <c r="A46" s="6" t="s">
        <v>35</v>
      </c>
      <c r="B46" s="35">
        <f>VLOOKUP(A46,operation!A:B,2,0)</f>
        <v>1</v>
      </c>
      <c r="C46" s="6">
        <v>3</v>
      </c>
      <c r="D46" s="25"/>
      <c r="E46" s="2">
        <v>12038668.84</v>
      </c>
      <c r="F46" s="26">
        <f>_xlfn.MAXIFS('data-from-invoicing'!E:E,'data-from-invoicing'!D:D,eslam.data!AR46)</f>
        <v>121070</v>
      </c>
      <c r="G46" s="2">
        <f t="shared" si="4"/>
        <v>-11917598.84</v>
      </c>
      <c r="H46" s="14" t="s">
        <v>8869</v>
      </c>
      <c r="I46" s="23"/>
      <c r="J46" s="2">
        <f>SUMIF('collection only'!D:D,eslam.data!AQ46,'collection only'!E:E)</f>
        <v>360179.68</v>
      </c>
      <c r="K46" s="26">
        <f>SUMIF('data-from-invoicing'!D:D,eslam.data!AR46,'data-from-invoicing'!F:F)</f>
        <v>58174.3</v>
      </c>
      <c r="L46" s="2">
        <f t="shared" si="5"/>
        <v>-302005.38</v>
      </c>
      <c r="M46" s="14" t="s">
        <v>8869</v>
      </c>
      <c r="Q46" s="23"/>
      <c r="R46" s="2">
        <v>360179.68</v>
      </c>
      <c r="S46" s="1">
        <v>43677</v>
      </c>
      <c r="T46" s="1">
        <v>43661</v>
      </c>
      <c r="U46" s="1">
        <v>43661</v>
      </c>
      <c r="V46">
        <v>15</v>
      </c>
      <c r="W46" s="1">
        <v>43676</v>
      </c>
      <c r="X46" s="1">
        <v>43709</v>
      </c>
      <c r="Y46" s="2">
        <v>20679194.449999999</v>
      </c>
      <c r="AF46" s="2">
        <v>12373789.15</v>
      </c>
      <c r="AG46" s="14">
        <f>SUMIF('consultant-gross'!D:D,eslam.data!AQ46,'consultant-gross'!F:F)</f>
        <v>12038969.260000002</v>
      </c>
      <c r="AH46" s="14">
        <f>SUMIF('consultant-gross'!D:D,eslam.data!AQ46,'consultant-gross'!G:G)</f>
        <v>20679494.870000001</v>
      </c>
      <c r="AI46" s="14">
        <f>SUMIF('consultant-net'!D:D,eslam.data!AQ46,'consultant-net'!F:F)</f>
        <v>1152186.95</v>
      </c>
      <c r="AJ46" s="2" t="str">
        <f>VLOOKUP(A46,'eslam-to-invoicing'!A:B,2,0)</f>
        <v>Aljazi Project</v>
      </c>
      <c r="AQ46" s="2" t="str">
        <f t="shared" si="6"/>
        <v>Al Jazi - Center Zone3</v>
      </c>
      <c r="AR46" s="2" t="str">
        <f t="shared" si="7"/>
        <v>Aljazi Project3</v>
      </c>
    </row>
    <row r="47" spans="1:44" x14ac:dyDescent="0.3">
      <c r="A47" s="6" t="s">
        <v>35</v>
      </c>
      <c r="B47" s="35">
        <f>VLOOKUP(A47,operation!A:B,2,0)</f>
        <v>1</v>
      </c>
      <c r="C47" s="6">
        <v>4</v>
      </c>
      <c r="D47" s="25"/>
      <c r="E47" s="2">
        <v>4840645.7400000021</v>
      </c>
      <c r="F47" s="26">
        <f>_xlfn.MAXIFS('data-from-invoicing'!E:E,'data-from-invoicing'!D:D,eslam.data!AR47)</f>
        <v>0</v>
      </c>
      <c r="G47" s="2">
        <f t="shared" si="4"/>
        <v>-4840645.7400000021</v>
      </c>
      <c r="H47" s="14" t="s">
        <v>8869</v>
      </c>
      <c r="I47" s="23"/>
      <c r="J47" s="2">
        <f>SUMIF('collection only'!D:D,eslam.data!AQ47,'collection only'!E:E)</f>
        <v>370581.69</v>
      </c>
      <c r="K47" s="26">
        <f>SUMIF('data-from-invoicing'!D:D,eslam.data!AR47,'data-from-invoicing'!F:F)</f>
        <v>0</v>
      </c>
      <c r="L47" s="2">
        <f t="shared" si="5"/>
        <v>-370581.69</v>
      </c>
      <c r="M47" s="14" t="s">
        <v>8869</v>
      </c>
      <c r="Q47" s="23"/>
      <c r="R47" s="2">
        <v>1090291.72</v>
      </c>
      <c r="S47" s="1">
        <v>43708</v>
      </c>
      <c r="T47" s="1">
        <v>43697</v>
      </c>
      <c r="U47" s="1">
        <v>43698</v>
      </c>
      <c r="V47">
        <v>15</v>
      </c>
      <c r="W47" s="1">
        <v>43713</v>
      </c>
      <c r="X47" s="1">
        <v>43718</v>
      </c>
      <c r="Y47" s="2">
        <v>25519840.190000001</v>
      </c>
      <c r="AF47" s="2">
        <v>15657190.5</v>
      </c>
      <c r="AG47" s="14">
        <f>SUMIF('consultant-gross'!D:D,eslam.data!AQ47,'consultant-gross'!F:F)</f>
        <v>4840645.7400000021</v>
      </c>
      <c r="AH47" s="14">
        <f>SUMIF('consultant-gross'!D:D,eslam.data!AQ47,'consultant-gross'!G:G)</f>
        <v>25519840.190000001</v>
      </c>
      <c r="AI47" s="14">
        <f>SUMIF('consultant-net'!D:D,eslam.data!AQ47,'consultant-net'!F:F)</f>
        <v>1090291.72</v>
      </c>
      <c r="AJ47" s="2" t="str">
        <f>VLOOKUP(A47,'eslam-to-invoicing'!A:B,2,0)</f>
        <v>Aljazi Project</v>
      </c>
      <c r="AQ47" s="2" t="str">
        <f t="shared" si="6"/>
        <v>Al Jazi - Center Zone4</v>
      </c>
      <c r="AR47" s="2" t="str">
        <f t="shared" si="7"/>
        <v>Aljazi Project4</v>
      </c>
    </row>
    <row r="48" spans="1:44" x14ac:dyDescent="0.3">
      <c r="A48" s="6" t="s">
        <v>35</v>
      </c>
      <c r="B48" s="35">
        <f>VLOOKUP(A48,operation!A:B,2,0)</f>
        <v>1</v>
      </c>
      <c r="C48" s="6">
        <v>5</v>
      </c>
      <c r="D48" s="25"/>
      <c r="E48" s="2">
        <v>7051826.3099999987</v>
      </c>
      <c r="F48" s="26">
        <f>_xlfn.MAXIFS('data-from-invoicing'!E:E,'data-from-invoicing'!D:D,eslam.data!AR48)</f>
        <v>0</v>
      </c>
      <c r="G48" s="2">
        <f t="shared" si="4"/>
        <v>-7051826.3099999987</v>
      </c>
      <c r="H48" s="14" t="s">
        <v>8869</v>
      </c>
      <c r="I48" s="23"/>
      <c r="J48" s="2">
        <f>SUMIF('collection only'!D:D,eslam.data!AQ48,'collection only'!E:E)</f>
        <v>858100</v>
      </c>
      <c r="K48" s="26">
        <f>SUMIF('data-from-invoicing'!D:D,eslam.data!AR48,'data-from-invoicing'!F:F)</f>
        <v>0</v>
      </c>
      <c r="L48" s="2">
        <f t="shared" si="5"/>
        <v>-858100</v>
      </c>
      <c r="M48" s="14" t="s">
        <v>8869</v>
      </c>
      <c r="Q48" s="23"/>
      <c r="R48" s="2">
        <v>1000000</v>
      </c>
      <c r="S48" s="1">
        <v>43738</v>
      </c>
      <c r="T48" s="1">
        <v>43738</v>
      </c>
      <c r="U48" s="1">
        <v>43746</v>
      </c>
      <c r="V48">
        <v>15</v>
      </c>
      <c r="W48" s="1">
        <v>43761</v>
      </c>
      <c r="X48" s="1">
        <v>43772</v>
      </c>
      <c r="Y48" s="2">
        <v>32571666.5</v>
      </c>
      <c r="AF48" s="2">
        <v>20595342.09</v>
      </c>
      <c r="AG48" s="14">
        <f>SUMIF('consultant-gross'!D:D,eslam.data!AQ48,'consultant-gross'!F:F)</f>
        <v>7051826.3099999987</v>
      </c>
      <c r="AH48" s="14">
        <f>SUMIF('consultant-gross'!D:D,eslam.data!AQ48,'consultant-gross'!G:G)</f>
        <v>32571666.5</v>
      </c>
      <c r="AI48" s="14">
        <f>SUMIF('consultant-net'!D:D,eslam.data!AQ48,'consultant-net'!F:F)</f>
        <v>1000000</v>
      </c>
      <c r="AJ48" s="2" t="str">
        <f>VLOOKUP(A48,'eslam-to-invoicing'!A:B,2,0)</f>
        <v>Aljazi Project</v>
      </c>
      <c r="AQ48" s="2" t="str">
        <f t="shared" si="6"/>
        <v>Al Jazi - Center Zone5</v>
      </c>
      <c r="AR48" s="2" t="str">
        <f t="shared" si="7"/>
        <v>Aljazi Project5</v>
      </c>
    </row>
    <row r="49" spans="1:44" x14ac:dyDescent="0.3">
      <c r="A49" s="6" t="s">
        <v>35</v>
      </c>
      <c r="B49" s="35">
        <f>VLOOKUP(A49,operation!A:B,2,0)</f>
        <v>1</v>
      </c>
      <c r="C49" s="6">
        <v>6</v>
      </c>
      <c r="D49" s="25"/>
      <c r="E49" s="2">
        <v>6082957.0300000012</v>
      </c>
      <c r="F49" s="26">
        <f>_xlfn.MAXIFS('data-from-invoicing'!E:E,'data-from-invoicing'!D:D,eslam.data!AR49)</f>
        <v>0</v>
      </c>
      <c r="G49" s="2">
        <f t="shared" si="4"/>
        <v>-6082957.0300000012</v>
      </c>
      <c r="H49" s="14" t="s">
        <v>8869</v>
      </c>
      <c r="I49" s="23"/>
      <c r="J49" s="2">
        <f>SUMIF('collection only'!D:D,eslam.data!AQ49,'collection only'!E:E)</f>
        <v>-0.01</v>
      </c>
      <c r="K49" s="26">
        <f>SUMIF('data-from-invoicing'!D:D,eslam.data!AR49,'data-from-invoicing'!F:F)</f>
        <v>0</v>
      </c>
      <c r="L49" s="2">
        <f t="shared" si="5"/>
        <v>0.01</v>
      </c>
      <c r="M49" s="14" t="s">
        <v>8869</v>
      </c>
      <c r="Q49" s="23"/>
      <c r="R49" s="2">
        <v>-2446690.14</v>
      </c>
      <c r="S49" s="1">
        <v>43861</v>
      </c>
      <c r="T49" s="1">
        <v>43873</v>
      </c>
      <c r="U49" s="1">
        <v>43873</v>
      </c>
      <c r="V49">
        <v>15</v>
      </c>
      <c r="W49" s="1">
        <v>43888</v>
      </c>
      <c r="X49" s="1">
        <v>43914</v>
      </c>
      <c r="Y49" s="2">
        <v>38654623.530000001</v>
      </c>
      <c r="AF49" s="2">
        <v>22479352.289999999</v>
      </c>
      <c r="AG49" s="14">
        <f>SUMIF('consultant-gross'!D:D,eslam.data!AQ49,'consultant-gross'!F:F)</f>
        <v>6082957.0300000012</v>
      </c>
      <c r="AH49" s="14">
        <f>SUMIF('consultant-gross'!D:D,eslam.data!AQ49,'consultant-gross'!G:G)</f>
        <v>38654623.530000001</v>
      </c>
      <c r="AI49" s="14">
        <f>SUMIF('consultant-net'!D:D,eslam.data!AQ49,'consultant-net'!F:F)</f>
        <v>-2446690.14</v>
      </c>
      <c r="AJ49" s="2" t="str">
        <f>VLOOKUP(A49,'eslam-to-invoicing'!A:B,2,0)</f>
        <v>Aljazi Project</v>
      </c>
      <c r="AQ49" s="2" t="str">
        <f t="shared" si="6"/>
        <v>Al Jazi - Center Zone6</v>
      </c>
      <c r="AR49" s="2" t="str">
        <f t="shared" si="7"/>
        <v>Aljazi Project6</v>
      </c>
    </row>
    <row r="50" spans="1:44" x14ac:dyDescent="0.3">
      <c r="A50" s="6" t="s">
        <v>35</v>
      </c>
      <c r="B50" s="35">
        <f>VLOOKUP(A50,operation!A:B,2,0)</f>
        <v>1</v>
      </c>
      <c r="C50" s="6">
        <v>7</v>
      </c>
      <c r="D50" s="25"/>
      <c r="E50" s="2">
        <v>966768.06485783309</v>
      </c>
      <c r="F50" s="26">
        <f>_xlfn.MAXIFS('data-from-invoicing'!E:E,'data-from-invoicing'!D:D,eslam.data!AR50)</f>
        <v>0</v>
      </c>
      <c r="G50" s="2">
        <f t="shared" si="4"/>
        <v>-966768.06485783309</v>
      </c>
      <c r="H50" s="14" t="s">
        <v>8869</v>
      </c>
      <c r="I50" s="23"/>
      <c r="J50" s="2">
        <f>SUMIF('collection only'!D:D,eslam.data!AQ50,'collection only'!E:E)</f>
        <v>151431.32</v>
      </c>
      <c r="K50" s="26">
        <f>SUMIF('data-from-invoicing'!D:D,eslam.data!AR50,'data-from-invoicing'!F:F)</f>
        <v>0</v>
      </c>
      <c r="L50" s="2">
        <f t="shared" si="5"/>
        <v>-151431.32</v>
      </c>
      <c r="M50" s="14" t="s">
        <v>8869</v>
      </c>
      <c r="Q50" s="23"/>
      <c r="R50" s="2">
        <v>151431.31865216259</v>
      </c>
      <c r="S50" s="1">
        <v>43921</v>
      </c>
      <c r="T50" s="1">
        <v>43911</v>
      </c>
      <c r="U50" s="1">
        <v>44563</v>
      </c>
      <c r="V50">
        <v>15</v>
      </c>
      <c r="W50" s="1">
        <v>44925</v>
      </c>
      <c r="X50" s="1">
        <v>44585</v>
      </c>
      <c r="Y50" s="2">
        <v>39621391.594857827</v>
      </c>
      <c r="AG50" s="14">
        <f>SUMIF('consultant-gross'!D:D,eslam.data!AQ50,'consultant-gross'!F:F)</f>
        <v>0</v>
      </c>
      <c r="AH50" s="14">
        <f>SUMIF('consultant-gross'!D:D,eslam.data!AQ50,'consultant-gross'!G:G)</f>
        <v>0</v>
      </c>
      <c r="AI50" s="14">
        <f>SUMIF('consultant-net'!D:D,eslam.data!AQ50,'consultant-net'!F:F)</f>
        <v>0</v>
      </c>
      <c r="AJ50" s="2" t="str">
        <f>VLOOKUP(A50,'eslam-to-invoicing'!A:B,2,0)</f>
        <v>Aljazi Project</v>
      </c>
      <c r="AQ50" s="2" t="str">
        <f t="shared" si="6"/>
        <v>Al Jazi - Center Zone7</v>
      </c>
      <c r="AR50" s="2" t="str">
        <f t="shared" si="7"/>
        <v>Aljazi Project7</v>
      </c>
    </row>
    <row r="51" spans="1:44" x14ac:dyDescent="0.3">
      <c r="B51" s="35"/>
      <c r="D51" s="25"/>
      <c r="F51" s="26"/>
      <c r="I51" s="23"/>
      <c r="K51" s="26"/>
      <c r="Q51" s="23"/>
    </row>
    <row r="52" spans="1:44" x14ac:dyDescent="0.3">
      <c r="A52" s="6" t="s">
        <v>76</v>
      </c>
      <c r="B52" s="35">
        <f>VLOOKUP(A52,operation!A:B,2,0)</f>
        <v>1</v>
      </c>
      <c r="C52" s="6">
        <v>1</v>
      </c>
      <c r="D52" s="25"/>
      <c r="F52" s="26">
        <f>_xlfn.MAXIFS('data-from-invoicing'!E:E,'data-from-invoicing'!D:D,eslam.data!AR52)</f>
        <v>1403211.67</v>
      </c>
      <c r="G52" s="2">
        <f t="shared" si="4"/>
        <v>1403211.67</v>
      </c>
      <c r="H52" s="14" t="s">
        <v>8870</v>
      </c>
      <c r="I52" s="23"/>
      <c r="J52" s="2">
        <f>SUMIF('collection only'!D:D,eslam.data!AQ52,'collection only'!E:E)</f>
        <v>1459340</v>
      </c>
      <c r="K52" s="26">
        <f>SUMIF('data-from-invoicing'!D:D,eslam.data!AR52,'data-from-invoicing'!F:F)</f>
        <v>1459340</v>
      </c>
      <c r="L52" s="2">
        <f t="shared" si="5"/>
        <v>0</v>
      </c>
      <c r="M52" s="14" t="s">
        <v>8870</v>
      </c>
      <c r="Q52" s="23"/>
      <c r="S52" s="1">
        <v>44500</v>
      </c>
      <c r="T52" s="1">
        <v>44500</v>
      </c>
      <c r="U52" s="1">
        <v>44535</v>
      </c>
      <c r="V52">
        <v>30</v>
      </c>
      <c r="W52" s="1">
        <v>44565</v>
      </c>
      <c r="AF52" s="2">
        <v>0</v>
      </c>
      <c r="AG52" s="14">
        <f>SUMIF('consultant-gross'!D:D,eslam.data!AQ52,'consultant-gross'!F:F)</f>
        <v>0</v>
      </c>
      <c r="AH52" s="14">
        <f>SUMIF('consultant-gross'!D:D,eslam.data!AQ52,'consultant-gross'!G:G)</f>
        <v>0</v>
      </c>
      <c r="AI52" s="14">
        <f>SUMIF('consultant-net'!D:D,eslam.data!AQ52,'consultant-net'!F:F)</f>
        <v>0</v>
      </c>
      <c r="AJ52" s="2" t="str">
        <f>VLOOKUP(A52,'eslam-to-invoicing'!A:B,2,0)</f>
        <v>Alfa New Central Labs</v>
      </c>
      <c r="AQ52" s="2" t="str">
        <f t="shared" si="6"/>
        <v>Alfa Lab1</v>
      </c>
      <c r="AR52" s="2" t="str">
        <f t="shared" si="7"/>
        <v>Alfa New Central Labs1</v>
      </c>
    </row>
    <row r="53" spans="1:44" hidden="1" x14ac:dyDescent="0.3">
      <c r="A53" s="6" t="s">
        <v>39</v>
      </c>
      <c r="B53" s="6">
        <f>VLOOKUP(A53,operation!A:B,2,0)</f>
        <v>1</v>
      </c>
      <c r="C53" s="6">
        <v>1</v>
      </c>
      <c r="D53" s="25"/>
      <c r="F53" s="26">
        <f>_xlfn.MAXIFS('data-from-invoicing'!E:E,'data-from-invoicing'!D:D,eslam.data!AR53)</f>
        <v>0</v>
      </c>
      <c r="G53" s="2">
        <f>F53-E53</f>
        <v>0</v>
      </c>
      <c r="H53" s="2"/>
      <c r="I53" s="23"/>
      <c r="J53" s="2">
        <f>SUMIF('collection only'!D:D,eslam.data!AQ53,'collection only'!E:E)</f>
        <v>659568.19999999995</v>
      </c>
      <c r="K53" s="26">
        <f>SUMIF('data-from-invoicing'!D:D,eslam.data!AR53,'data-from-invoicing'!F:F)</f>
        <v>0</v>
      </c>
      <c r="L53" s="2">
        <f t="shared" si="5"/>
        <v>-659568.19999999995</v>
      </c>
      <c r="M53" s="2"/>
      <c r="Q53" s="23"/>
      <c r="S53" s="1">
        <v>43646</v>
      </c>
      <c r="T53" s="1">
        <v>43648</v>
      </c>
      <c r="U53" s="1">
        <v>43699</v>
      </c>
      <c r="V53">
        <v>31</v>
      </c>
      <c r="W53" s="1">
        <v>43730</v>
      </c>
      <c r="AF53" s="2">
        <v>0</v>
      </c>
      <c r="AG53" s="14">
        <f>SUMIF('consultant-gross'!D:D,eslam.data!AQ53,'consultant-gross'!F:F)</f>
        <v>0</v>
      </c>
      <c r="AH53" s="14">
        <f>SUMIF('consultant-gross'!D:D,eslam.data!AQ53,'consultant-gross'!G:G)</f>
        <v>0</v>
      </c>
      <c r="AI53" s="14">
        <f>SUMIF('consultant-net'!D:D,eslam.data!AQ53,'consultant-net'!F:F)</f>
        <v>0</v>
      </c>
      <c r="AJ53" s="2">
        <f>VLOOKUP(A53,'eslam-to-invoicing'!A:B,2,0)</f>
        <v>0</v>
      </c>
      <c r="AQ53" s="2" t="str">
        <f t="shared" si="6"/>
        <v>Allegria-New Modifications1</v>
      </c>
      <c r="AR53" s="2" t="str">
        <f t="shared" si="7"/>
        <v>01</v>
      </c>
    </row>
    <row r="54" spans="1:44" x14ac:dyDescent="0.3">
      <c r="B54" s="35"/>
      <c r="D54" s="25"/>
      <c r="F54" s="26"/>
      <c r="H54" s="2"/>
      <c r="I54" s="23"/>
      <c r="K54" s="26"/>
      <c r="M54" s="2"/>
      <c r="Q54" s="23"/>
    </row>
    <row r="55" spans="1:44" x14ac:dyDescent="0.3">
      <c r="A55" s="6" t="s">
        <v>97</v>
      </c>
      <c r="B55" s="35">
        <f>VLOOKUP(A55,operation!A:B,2,0)</f>
        <v>1</v>
      </c>
      <c r="C55" s="6">
        <v>2</v>
      </c>
      <c r="D55" s="25"/>
      <c r="E55" s="2">
        <v>1243970</v>
      </c>
      <c r="F55" s="26">
        <f>_xlfn.MAXIFS('data-from-invoicing'!E:E,'data-from-invoicing'!D:D,eslam.data!AR55)</f>
        <v>401082.65</v>
      </c>
      <c r="G55" s="2">
        <f t="shared" si="4"/>
        <v>-842887.35</v>
      </c>
      <c r="H55" s="14" t="s">
        <v>8888</v>
      </c>
      <c r="I55" s="23"/>
      <c r="J55" s="2">
        <f>SUMIF('collection only'!D:D,eslam.data!AQ55,'collection only'!E:E)</f>
        <v>837813.8</v>
      </c>
      <c r="K55" s="26">
        <f>SUMIF('data-from-invoicing'!D:D,eslam.data!AR55,'data-from-invoicing'!F:F)</f>
        <v>269728</v>
      </c>
      <c r="L55" s="2">
        <f t="shared" si="5"/>
        <v>-568085.80000000005</v>
      </c>
      <c r="M55" s="14" t="s">
        <v>8889</v>
      </c>
      <c r="Q55" s="23"/>
      <c r="R55" s="2">
        <v>836570</v>
      </c>
      <c r="S55" s="1">
        <v>44742</v>
      </c>
      <c r="T55" s="1">
        <v>44742</v>
      </c>
      <c r="U55" s="1">
        <v>44747</v>
      </c>
      <c r="V55">
        <v>42</v>
      </c>
      <c r="W55" s="1">
        <v>44789</v>
      </c>
      <c r="X55" s="1">
        <v>44748</v>
      </c>
      <c r="Y55" s="2">
        <v>1243970</v>
      </c>
      <c r="AD55" s="2">
        <v>65308.425000000003</v>
      </c>
      <c r="AE55" s="2">
        <v>65308.425000000003</v>
      </c>
      <c r="AF55" s="2">
        <v>0</v>
      </c>
      <c r="AG55" s="14">
        <f>SUMIF('consultant-gross'!D:D,eslam.data!AQ55,'consultant-gross'!F:F)</f>
        <v>1243970</v>
      </c>
      <c r="AH55" s="14">
        <f>SUMIF('consultant-gross'!D:D,eslam.data!AQ55,'consultant-gross'!G:G)</f>
        <v>1243970</v>
      </c>
      <c r="AI55" s="14">
        <f>SUMIF('consultant-net'!D:D,eslam.data!AQ55,'consultant-net'!F:F)</f>
        <v>836570</v>
      </c>
      <c r="AJ55" s="2" t="str">
        <f>VLOOKUP(A55,'eslam-to-invoicing'!A:B,2,0)</f>
        <v>Astoria Sharm elSheikh</v>
      </c>
      <c r="AQ55" s="2" t="str">
        <f t="shared" si="6"/>
        <v>Astoria - Sharm2</v>
      </c>
      <c r="AR55" s="2" t="str">
        <f t="shared" si="7"/>
        <v>Astoria Sharm elSheikh2</v>
      </c>
    </row>
    <row r="56" spans="1:44" x14ac:dyDescent="0.3">
      <c r="A56" s="6" t="s">
        <v>97</v>
      </c>
      <c r="B56" s="35">
        <f>VLOOKUP(A56,operation!A:B,2,0)</f>
        <v>1</v>
      </c>
      <c r="C56" s="6">
        <v>3</v>
      </c>
      <c r="D56" s="25"/>
      <c r="E56" s="2">
        <v>401082.64999999991</v>
      </c>
      <c r="F56" s="26">
        <f>_xlfn.MAXIFS('data-from-invoicing'!E:E,'data-from-invoicing'!D:D,eslam.data!AR56)</f>
        <v>2440310</v>
      </c>
      <c r="G56" s="2">
        <f t="shared" si="4"/>
        <v>2039227.35</v>
      </c>
      <c r="H56" s="14" t="s">
        <v>8888</v>
      </c>
      <c r="I56" s="23"/>
      <c r="J56" s="2">
        <f>SUMIF('collection only'!D:D,eslam.data!AQ56,'collection only'!E:E)</f>
        <v>269728</v>
      </c>
      <c r="K56" s="26">
        <f>SUMIF('data-from-invoicing'!D:D,eslam.data!AR56,'data-from-invoicing'!F:F)</f>
        <v>1641108</v>
      </c>
      <c r="L56" s="2">
        <f t="shared" si="5"/>
        <v>1371380</v>
      </c>
      <c r="M56" s="14" t="s">
        <v>8889</v>
      </c>
      <c r="Q56" s="23"/>
      <c r="R56" s="2">
        <v>269728</v>
      </c>
      <c r="S56" s="1">
        <v>44773</v>
      </c>
      <c r="T56" s="1">
        <v>44773</v>
      </c>
      <c r="U56" s="1">
        <v>44776</v>
      </c>
      <c r="V56">
        <v>42</v>
      </c>
      <c r="W56" s="1">
        <v>44818</v>
      </c>
      <c r="X56" s="1">
        <v>44782</v>
      </c>
      <c r="Y56" s="2">
        <v>1645052.65</v>
      </c>
      <c r="AA56" s="2">
        <v>98567.65</v>
      </c>
      <c r="AD56" s="2">
        <v>21056.84</v>
      </c>
      <c r="AE56" s="2">
        <v>21056.84</v>
      </c>
      <c r="AF56" s="2">
        <v>0</v>
      </c>
      <c r="AG56" s="14">
        <f>SUMIF('consultant-gross'!D:D,eslam.data!AQ56,'consultant-gross'!F:F)</f>
        <v>401082.64999999991</v>
      </c>
      <c r="AH56" s="14">
        <f>SUMIF('consultant-gross'!D:D,eslam.data!AQ56,'consultant-gross'!G:G)</f>
        <v>1645052.65</v>
      </c>
      <c r="AI56" s="14">
        <f>SUMIF('consultant-net'!D:D,eslam.data!AQ56,'consultant-net'!F:F)</f>
        <v>269728</v>
      </c>
      <c r="AJ56" s="2" t="str">
        <f>VLOOKUP(A56,'eslam-to-invoicing'!A:B,2,0)</f>
        <v>Astoria Sharm elSheikh</v>
      </c>
      <c r="AQ56" s="2" t="str">
        <f t="shared" si="6"/>
        <v>Astoria - Sharm3</v>
      </c>
      <c r="AR56" s="2" t="str">
        <f t="shared" si="7"/>
        <v>Astoria Sharm elSheikh3</v>
      </c>
    </row>
    <row r="57" spans="1:44" x14ac:dyDescent="0.3">
      <c r="A57" s="6" t="s">
        <v>97</v>
      </c>
      <c r="B57" s="35">
        <f>VLOOKUP(A57,operation!A:B,2,0)</f>
        <v>1</v>
      </c>
      <c r="C57" s="6">
        <v>4</v>
      </c>
      <c r="D57" s="25"/>
      <c r="E57" s="2">
        <v>2440310</v>
      </c>
      <c r="F57" s="26">
        <f>_xlfn.MAXIFS('data-from-invoicing'!E:E,'data-from-invoicing'!D:D,eslam.data!AR57)</f>
        <v>1055208</v>
      </c>
      <c r="G57" s="2">
        <f t="shared" si="4"/>
        <v>-1385102</v>
      </c>
      <c r="H57" s="14" t="s">
        <v>8888</v>
      </c>
      <c r="I57" s="23"/>
      <c r="J57" s="2">
        <f>SUMIF('collection only'!D:D,eslam.data!AQ57,'collection only'!E:E)</f>
        <v>1641108</v>
      </c>
      <c r="K57" s="26">
        <f>SUMIF('data-from-invoicing'!D:D,eslam.data!AR57,'data-from-invoicing'!F:F)</f>
        <v>709627</v>
      </c>
      <c r="L57" s="2">
        <f t="shared" si="5"/>
        <v>-931481</v>
      </c>
      <c r="M57" s="14" t="s">
        <v>8889</v>
      </c>
      <c r="Q57" s="23"/>
      <c r="R57" s="2">
        <v>1641108</v>
      </c>
      <c r="S57" s="1">
        <v>44804</v>
      </c>
      <c r="T57" s="1">
        <v>44804</v>
      </c>
      <c r="U57" s="1">
        <v>44804</v>
      </c>
      <c r="V57">
        <v>42</v>
      </c>
      <c r="W57" s="1">
        <v>44846</v>
      </c>
      <c r="X57" s="1">
        <v>44809</v>
      </c>
      <c r="Y57" s="2">
        <v>4085362.65</v>
      </c>
      <c r="AA57" s="2">
        <v>98567.65</v>
      </c>
      <c r="AD57" s="2">
        <v>128116.27499999999</v>
      </c>
      <c r="AE57" s="2">
        <v>128116.27499999999</v>
      </c>
      <c r="AF57" s="2">
        <v>0</v>
      </c>
      <c r="AG57" s="14">
        <f>SUMIF('consultant-gross'!D:D,eslam.data!AQ57,'consultant-gross'!F:F)</f>
        <v>2440310</v>
      </c>
      <c r="AH57" s="14">
        <f>SUMIF('consultant-gross'!D:D,eslam.data!AQ57,'consultant-gross'!G:G)</f>
        <v>4085362.65</v>
      </c>
      <c r="AI57" s="14">
        <f>SUMIF('consultant-net'!D:D,eslam.data!AQ57,'consultant-net'!F:F)</f>
        <v>1641108</v>
      </c>
      <c r="AJ57" s="2" t="str">
        <f>VLOOKUP(A57,'eslam-to-invoicing'!A:B,2,0)</f>
        <v>Astoria Sharm elSheikh</v>
      </c>
      <c r="AQ57" s="2" t="str">
        <f t="shared" si="6"/>
        <v>Astoria - Sharm4</v>
      </c>
      <c r="AR57" s="2" t="str">
        <f t="shared" si="7"/>
        <v>Astoria Sharm elSheikh4</v>
      </c>
    </row>
    <row r="58" spans="1:44" x14ac:dyDescent="0.3">
      <c r="A58" s="6" t="s">
        <v>97</v>
      </c>
      <c r="B58" s="35">
        <f>VLOOKUP(A58,operation!A:B,2,0)</f>
        <v>1</v>
      </c>
      <c r="C58" s="6">
        <v>5</v>
      </c>
      <c r="D58" s="25"/>
      <c r="E58" s="2">
        <v>1055208</v>
      </c>
      <c r="F58" s="26">
        <f>_xlfn.MAXIFS('data-from-invoicing'!E:E,'data-from-invoicing'!D:D,eslam.data!AR58)</f>
        <v>314831.49</v>
      </c>
      <c r="G58" s="2">
        <f t="shared" si="4"/>
        <v>-740376.51</v>
      </c>
      <c r="H58" s="14" t="s">
        <v>8888</v>
      </c>
      <c r="I58" s="23"/>
      <c r="J58" s="2">
        <f>SUMIF('collection only'!D:D,eslam.data!AQ58,'collection only'!E:E)</f>
        <v>709627</v>
      </c>
      <c r="K58" s="26">
        <f>SUMIF('data-from-invoicing'!D:D,eslam.data!AR58,'data-from-invoicing'!F:F)</f>
        <v>278242.22450000001</v>
      </c>
      <c r="L58" s="2">
        <f t="shared" si="5"/>
        <v>-431384.77549999999</v>
      </c>
      <c r="M58" s="14" t="s">
        <v>8889</v>
      </c>
      <c r="Q58" s="23"/>
      <c r="R58" s="2">
        <v>709627</v>
      </c>
      <c r="S58" s="1">
        <v>44834</v>
      </c>
      <c r="T58" s="1">
        <v>44834</v>
      </c>
      <c r="U58" s="1">
        <v>44838</v>
      </c>
      <c r="V58">
        <v>42</v>
      </c>
      <c r="W58" s="1">
        <v>44880</v>
      </c>
      <c r="X58" s="1">
        <v>44840</v>
      </c>
      <c r="Y58" s="2">
        <v>5140570.6500000004</v>
      </c>
      <c r="AA58" s="2">
        <v>98567.65</v>
      </c>
      <c r="AC58" s="2">
        <v>33170</v>
      </c>
      <c r="AD58" s="2">
        <v>55398</v>
      </c>
      <c r="AE58" s="2">
        <v>55398</v>
      </c>
      <c r="AF58" s="2">
        <v>0</v>
      </c>
      <c r="AG58" s="14">
        <f>SUMIF('consultant-gross'!D:D,eslam.data!AQ58,'consultant-gross'!F:F)</f>
        <v>1055208.0000000005</v>
      </c>
      <c r="AH58" s="14">
        <f>SUMIF('consultant-gross'!D:D,eslam.data!AQ58,'consultant-gross'!G:G)</f>
        <v>5140570.6500000004</v>
      </c>
      <c r="AI58" s="14">
        <f>SUMIF('consultant-net'!D:D,eslam.data!AQ58,'consultant-net'!F:F)</f>
        <v>709627</v>
      </c>
      <c r="AJ58" s="2" t="str">
        <f>VLOOKUP(A58,'eslam-to-invoicing'!A:B,2,0)</f>
        <v>Astoria Sharm elSheikh</v>
      </c>
      <c r="AQ58" s="2" t="str">
        <f t="shared" si="6"/>
        <v>Astoria - Sharm5</v>
      </c>
      <c r="AR58" s="2" t="str">
        <f t="shared" si="7"/>
        <v>Astoria Sharm elSheikh5</v>
      </c>
    </row>
    <row r="59" spans="1:44" x14ac:dyDescent="0.3">
      <c r="A59" s="6" t="s">
        <v>97</v>
      </c>
      <c r="B59" s="35">
        <f>VLOOKUP(A59,operation!A:B,2,0)</f>
        <v>1</v>
      </c>
      <c r="C59" s="6">
        <v>6</v>
      </c>
      <c r="D59" s="25"/>
      <c r="E59" s="2">
        <v>314831.48999999929</v>
      </c>
      <c r="F59" s="26">
        <f>_xlfn.MAXIFS('data-from-invoicing'!E:E,'data-from-invoicing'!D:D,eslam.data!AR59)</f>
        <v>172304.78</v>
      </c>
      <c r="G59" s="2">
        <f t="shared" si="4"/>
        <v>-142526.70999999929</v>
      </c>
      <c r="H59" s="14" t="s">
        <v>8888</v>
      </c>
      <c r="I59" s="23"/>
      <c r="J59" s="2">
        <f>SUMIF('collection only'!D:D,eslam.data!AQ59,'collection only'!E:E)</f>
        <v>244817</v>
      </c>
      <c r="K59" s="26">
        <f>SUMIF('data-from-invoicing'!D:D,eslam.data!AR59,'data-from-invoicing'!F:F)</f>
        <v>621397.33900000004</v>
      </c>
      <c r="L59" s="2">
        <f t="shared" si="5"/>
        <v>376580.33900000004</v>
      </c>
      <c r="M59" s="14" t="s">
        <v>8889</v>
      </c>
      <c r="Q59" s="23"/>
      <c r="R59" s="2">
        <v>244817</v>
      </c>
      <c r="S59" s="1">
        <v>44865</v>
      </c>
      <c r="T59" s="1">
        <v>44865</v>
      </c>
      <c r="U59" s="1">
        <v>44862</v>
      </c>
      <c r="V59">
        <v>42</v>
      </c>
      <c r="W59" s="1">
        <v>44904</v>
      </c>
      <c r="X59" s="1">
        <v>44864</v>
      </c>
      <c r="Y59" s="2">
        <v>5455402.1399999997</v>
      </c>
      <c r="AA59" s="2">
        <v>98567.65</v>
      </c>
      <c r="AD59" s="2">
        <v>221100</v>
      </c>
      <c r="AE59" s="2">
        <v>221100</v>
      </c>
      <c r="AF59" s="2">
        <v>0</v>
      </c>
      <c r="AG59" s="14">
        <f>SUMIF('consultant-gross'!D:D,eslam.data!AQ59,'consultant-gross'!F:F)</f>
        <v>314831.48999999929</v>
      </c>
      <c r="AH59" s="14">
        <f>SUMIF('consultant-gross'!D:D,eslam.data!AQ59,'consultant-gross'!G:G)</f>
        <v>5455402.1399999997</v>
      </c>
      <c r="AI59" s="14">
        <f>SUMIF('consultant-net'!D:D,eslam.data!AQ59,'consultant-net'!F:F)</f>
        <v>244817</v>
      </c>
      <c r="AJ59" s="2" t="str">
        <f>VLOOKUP(A59,'eslam-to-invoicing'!A:B,2,0)</f>
        <v>Astoria Sharm elSheikh</v>
      </c>
      <c r="AQ59" s="2" t="str">
        <f t="shared" si="6"/>
        <v>Astoria - Sharm6</v>
      </c>
      <c r="AR59" s="2" t="str">
        <f t="shared" si="7"/>
        <v>Astoria Sharm elSheikh6</v>
      </c>
    </row>
    <row r="60" spans="1:44" x14ac:dyDescent="0.3">
      <c r="A60" s="6" t="s">
        <v>97</v>
      </c>
      <c r="B60" s="35">
        <f>VLOOKUP(A60,operation!A:B,2,0)</f>
        <v>1</v>
      </c>
      <c r="C60" s="6">
        <v>7</v>
      </c>
      <c r="D60" s="25"/>
      <c r="F60" s="26">
        <f>_xlfn.MAXIFS('data-from-invoicing'!E:E,'data-from-invoicing'!D:D,eslam.data!AR60)</f>
        <v>1116626</v>
      </c>
      <c r="G60" s="2">
        <f t="shared" si="4"/>
        <v>1116626</v>
      </c>
      <c r="H60" s="14" t="s">
        <v>8888</v>
      </c>
      <c r="I60" s="23"/>
      <c r="J60" s="2">
        <f>SUMIF('collection only'!D:D,eslam.data!AQ60,'collection only'!E:E)</f>
        <v>654151</v>
      </c>
      <c r="K60" s="26">
        <f>SUMIF('data-from-invoicing'!D:D,eslam.data!AR60,'data-from-invoicing'!F:F)</f>
        <v>1160163.51</v>
      </c>
      <c r="L60" s="2">
        <f t="shared" si="5"/>
        <v>506012.51</v>
      </c>
      <c r="M60" s="14" t="s">
        <v>8889</v>
      </c>
      <c r="Q60" s="23"/>
      <c r="S60" s="1">
        <v>44895</v>
      </c>
      <c r="T60" s="1">
        <v>44893</v>
      </c>
      <c r="U60" s="1">
        <v>44893</v>
      </c>
      <c r="V60">
        <v>42</v>
      </c>
      <c r="W60" s="1">
        <v>44935</v>
      </c>
      <c r="AF60" s="2">
        <v>0</v>
      </c>
      <c r="AG60" s="14">
        <f>SUMIF('consultant-gross'!D:D,eslam.data!AQ60,'consultant-gross'!F:F)</f>
        <v>0</v>
      </c>
      <c r="AH60" s="14">
        <f>SUMIF('consultant-gross'!D:D,eslam.data!AQ60,'consultant-gross'!G:G)</f>
        <v>0</v>
      </c>
      <c r="AI60" s="14">
        <f>SUMIF('consultant-net'!D:D,eslam.data!AQ60,'consultant-net'!F:F)</f>
        <v>0</v>
      </c>
      <c r="AJ60" s="2" t="str">
        <f>VLOOKUP(A60,'eslam-to-invoicing'!A:B,2,0)</f>
        <v>Astoria Sharm elSheikh</v>
      </c>
      <c r="AQ60" s="2" t="str">
        <f t="shared" si="6"/>
        <v>Astoria - Sharm7</v>
      </c>
      <c r="AR60" s="2" t="str">
        <f t="shared" si="7"/>
        <v>Astoria Sharm elSheikh7</v>
      </c>
    </row>
    <row r="61" spans="1:44" hidden="1" x14ac:dyDescent="0.3">
      <c r="A61" s="6" t="s">
        <v>97</v>
      </c>
      <c r="B61" s="6">
        <f>VLOOKUP(A61,operation!A:B,2,0)</f>
        <v>1</v>
      </c>
      <c r="C61" s="6">
        <v>8</v>
      </c>
      <c r="D61" s="25"/>
      <c r="F61" s="26">
        <f>_xlfn.MAXIFS('data-from-invoicing'!E:E,'data-from-invoicing'!D:D,eslam.data!AR61)</f>
        <v>0</v>
      </c>
      <c r="G61" s="2">
        <f t="shared" si="4"/>
        <v>0</v>
      </c>
      <c r="H61" s="2"/>
      <c r="I61" s="23"/>
      <c r="J61" s="2">
        <f>SUMIF('collection only'!D:D,eslam.data!AQ61,'collection only'!E:E)</f>
        <v>1160836</v>
      </c>
      <c r="K61" s="26">
        <f>SUMIF('data-from-invoicing'!D:D,eslam.data!AR61,'data-from-invoicing'!F:F)</f>
        <v>0</v>
      </c>
      <c r="L61" s="2">
        <f t="shared" si="5"/>
        <v>-1160836</v>
      </c>
      <c r="M61" s="2"/>
      <c r="Q61" s="23"/>
      <c r="S61" s="1">
        <v>44957</v>
      </c>
      <c r="T61" s="1">
        <v>44958</v>
      </c>
      <c r="U61" s="1">
        <v>44958</v>
      </c>
      <c r="V61">
        <v>42</v>
      </c>
      <c r="W61" s="1">
        <v>45000</v>
      </c>
      <c r="AF61" s="2">
        <v>0</v>
      </c>
      <c r="AG61" s="14">
        <f>SUMIF('consultant-gross'!D:D,eslam.data!AQ61,'consultant-gross'!F:F)</f>
        <v>0</v>
      </c>
      <c r="AH61" s="14">
        <f>SUMIF('consultant-gross'!D:D,eslam.data!AQ61,'consultant-gross'!G:G)</f>
        <v>0</v>
      </c>
      <c r="AI61" s="14">
        <f>SUMIF('consultant-net'!D:D,eslam.data!AQ61,'consultant-net'!F:F)</f>
        <v>0</v>
      </c>
      <c r="AJ61" s="2" t="str">
        <f>VLOOKUP(A61,'eslam-to-invoicing'!A:B,2,0)</f>
        <v>Astoria Sharm elSheikh</v>
      </c>
      <c r="AQ61" s="2" t="str">
        <f t="shared" si="6"/>
        <v>Astoria - Sharm8</v>
      </c>
      <c r="AR61" s="2" t="str">
        <f t="shared" si="7"/>
        <v>Astoria Sharm elSheikh8</v>
      </c>
    </row>
    <row r="62" spans="1:44" x14ac:dyDescent="0.3">
      <c r="B62" s="35"/>
      <c r="D62" s="25"/>
      <c r="F62" s="26">
        <f>_xlfn.MAXIFS('data-from-invoicing'!E:E,'data-from-invoicing'!D:D,eslam.data!AR62)</f>
        <v>0</v>
      </c>
      <c r="I62" s="23"/>
      <c r="K62" s="26"/>
      <c r="Q62" s="23"/>
    </row>
    <row r="63" spans="1:44" hidden="1" x14ac:dyDescent="0.3">
      <c r="A63" s="6" t="s">
        <v>86</v>
      </c>
      <c r="B63" s="6">
        <f>VLOOKUP(A63,operation!A:B,2,0)</f>
        <v>1</v>
      </c>
      <c r="C63" s="6">
        <v>1</v>
      </c>
      <c r="D63" s="25"/>
      <c r="E63" s="2">
        <v>6707988.5199999996</v>
      </c>
      <c r="F63" s="26">
        <f>_xlfn.MAXIFS('data-from-invoicing'!E:E,'data-from-invoicing'!D:D,eslam.data!AR63)</f>
        <v>6707988.5199999996</v>
      </c>
      <c r="G63" s="2">
        <f t="shared" ref="G63:G87" si="8">F63-E63</f>
        <v>0</v>
      </c>
      <c r="H63" s="2"/>
      <c r="I63" s="23"/>
      <c r="J63" s="2">
        <f>SUMIF('collection only'!D:D,eslam.data!AQ63,'collection only'!E:E)</f>
        <v>6511122</v>
      </c>
      <c r="K63" s="26">
        <f>SUMIF('data-from-invoicing'!D:D,eslam.data!AR63,'data-from-invoicing'!F:F)</f>
        <v>6441068.1189999999</v>
      </c>
      <c r="L63" s="2">
        <f t="shared" ref="L63:L87" si="9">K63-J63</f>
        <v>-70053.881000000052</v>
      </c>
      <c r="M63" s="2"/>
      <c r="N63" s="2">
        <v>46039744.5</v>
      </c>
      <c r="O63" s="2">
        <v>2000000</v>
      </c>
      <c r="Q63" s="23"/>
      <c r="R63" s="2">
        <v>4511122</v>
      </c>
      <c r="S63" s="1">
        <v>44592</v>
      </c>
      <c r="T63" s="1">
        <v>44605</v>
      </c>
      <c r="U63" s="1">
        <v>44607</v>
      </c>
      <c r="V63">
        <v>42</v>
      </c>
      <c r="W63" s="1">
        <v>44649</v>
      </c>
      <c r="X63" s="1">
        <v>44620</v>
      </c>
      <c r="Y63" s="2">
        <v>6707988.5199999996</v>
      </c>
      <c r="AF63" s="2">
        <v>0</v>
      </c>
      <c r="AG63" s="14">
        <f>SUMIF('consultant-gross'!D:D,eslam.data!AQ63,'consultant-gross'!F:F)</f>
        <v>6707988.5199999996</v>
      </c>
      <c r="AH63" s="14">
        <f>SUMIF('consultant-gross'!D:D,eslam.data!AQ63,'consultant-gross'!G:G)</f>
        <v>6707988.5199999996</v>
      </c>
      <c r="AI63" s="14">
        <f>SUMIF('consultant-net'!D:D,eslam.data!AQ63,'consultant-net'!F:F)</f>
        <v>4511122</v>
      </c>
      <c r="AJ63" s="2" t="str">
        <f>VLOOKUP(A63,'eslam-to-invoicing'!A:B,2,0)</f>
        <v>Waldorf Astoria Cairo</v>
      </c>
      <c r="AQ63" s="2" t="str">
        <f t="shared" ref="AQ63:AQ87" si="10">A63&amp;C63</f>
        <v>Astoria Hotel1</v>
      </c>
      <c r="AR63" s="2" t="str">
        <f t="shared" ref="AR63:AR87" si="11">AJ63&amp;C63</f>
        <v>Waldorf Astoria Cairo1</v>
      </c>
    </row>
    <row r="64" spans="1:44" hidden="1" x14ac:dyDescent="0.3">
      <c r="A64" s="6" t="s">
        <v>86</v>
      </c>
      <c r="B64" s="6">
        <f>VLOOKUP(A64,operation!A:B,2,0)</f>
        <v>1</v>
      </c>
      <c r="C64" s="6">
        <v>2</v>
      </c>
      <c r="D64" s="25"/>
      <c r="E64" s="2">
        <v>3507480.42</v>
      </c>
      <c r="F64" s="26">
        <f>_xlfn.MAXIFS('data-from-invoicing'!E:E,'data-from-invoicing'!D:D,eslam.data!AR64)</f>
        <v>3507480.42</v>
      </c>
      <c r="G64" s="2">
        <f t="shared" si="8"/>
        <v>0</v>
      </c>
      <c r="H64" s="2"/>
      <c r="I64" s="23"/>
      <c r="J64" s="2">
        <f>SUMIF('collection only'!D:D,eslam.data!AQ64,'collection only'!E:E)</f>
        <v>2448868</v>
      </c>
      <c r="K64" s="26">
        <f>SUMIF('data-from-invoicing'!D:D,eslam.data!AR64,'data-from-invoicing'!F:F)</f>
        <v>2448867.8810000001</v>
      </c>
      <c r="L64" s="2">
        <f t="shared" si="9"/>
        <v>-0.11899999994784594</v>
      </c>
      <c r="M64" s="2"/>
      <c r="N64" s="2">
        <v>18415897.800000001</v>
      </c>
      <c r="Q64" s="23"/>
      <c r="R64" s="2">
        <v>2448868</v>
      </c>
      <c r="S64" s="1">
        <v>44620</v>
      </c>
      <c r="T64" s="1">
        <v>44620</v>
      </c>
      <c r="U64" s="1">
        <v>44629</v>
      </c>
      <c r="V64">
        <v>42</v>
      </c>
      <c r="W64" s="1">
        <v>44671</v>
      </c>
      <c r="X64" s="1">
        <v>44643</v>
      </c>
      <c r="Y64" s="2">
        <v>10215468.939999999</v>
      </c>
      <c r="Z64" s="2">
        <v>140761.4</v>
      </c>
      <c r="AD64" s="2">
        <v>191180.79</v>
      </c>
      <c r="AE64" s="2">
        <v>191180.79</v>
      </c>
      <c r="AF64" s="2">
        <v>0</v>
      </c>
      <c r="AG64" s="14">
        <f>SUMIF('consultant-gross'!D:D,eslam.data!AQ64,'consultant-gross'!F:F)</f>
        <v>0</v>
      </c>
      <c r="AH64" s="14">
        <f>SUMIF('consultant-gross'!D:D,eslam.data!AQ64,'consultant-gross'!G:G)</f>
        <v>0</v>
      </c>
      <c r="AI64" s="14">
        <f>SUMIF('consultant-net'!D:D,eslam.data!AQ64,'consultant-net'!F:F)</f>
        <v>0</v>
      </c>
      <c r="AJ64" s="2" t="str">
        <f>VLOOKUP(A64,'eslam-to-invoicing'!A:B,2,0)</f>
        <v>Waldorf Astoria Cairo</v>
      </c>
      <c r="AQ64" s="2" t="str">
        <f t="shared" si="10"/>
        <v>Astoria Hotel2</v>
      </c>
      <c r="AR64" s="2" t="str">
        <f t="shared" si="11"/>
        <v>Waldorf Astoria Cairo2</v>
      </c>
    </row>
    <row r="65" spans="1:44" hidden="1" x14ac:dyDescent="0.3">
      <c r="A65" s="6" t="s">
        <v>86</v>
      </c>
      <c r="B65" s="6">
        <f>VLOOKUP(A65,operation!A:B,2,0)</f>
        <v>1</v>
      </c>
      <c r="C65" s="6">
        <v>3</v>
      </c>
      <c r="D65" s="25"/>
      <c r="E65" s="2">
        <v>6522225.370000001</v>
      </c>
      <c r="F65" s="26">
        <f>_xlfn.MAXIFS('data-from-invoicing'!E:E,'data-from-invoicing'!D:D,eslam.data!AR65)</f>
        <v>6522225.3700000001</v>
      </c>
      <c r="G65" s="2">
        <f t="shared" si="8"/>
        <v>0</v>
      </c>
      <c r="H65" s="2"/>
      <c r="I65" s="23"/>
      <c r="J65" s="2">
        <f>SUMIF('collection only'!D:D,eslam.data!AQ65,'collection only'!E:E)</f>
        <v>5421697</v>
      </c>
      <c r="K65" s="26">
        <f>SUMIF('data-from-invoicing'!D:D,eslam.data!AR65,'data-from-invoicing'!F:F)</f>
        <v>5421697.4285000004</v>
      </c>
      <c r="L65" s="2">
        <f t="shared" si="9"/>
        <v>0.42850000038743019</v>
      </c>
      <c r="M65" s="2"/>
      <c r="N65" s="2">
        <v>9207948.9000000004</v>
      </c>
      <c r="Q65" s="23"/>
      <c r="R65" s="2">
        <v>5421697</v>
      </c>
      <c r="S65" s="1">
        <v>44651</v>
      </c>
      <c r="T65" s="1">
        <v>44651</v>
      </c>
      <c r="U65" s="1">
        <v>44658</v>
      </c>
      <c r="V65">
        <v>42</v>
      </c>
      <c r="W65" s="1">
        <v>44700</v>
      </c>
      <c r="X65" s="1">
        <v>44672</v>
      </c>
      <c r="Y65" s="2">
        <v>16737694.310000001</v>
      </c>
      <c r="Z65" s="2">
        <v>3185804.68</v>
      </c>
      <c r="AD65" s="2">
        <v>501707.065</v>
      </c>
      <c r="AE65" s="2">
        <v>501707.065</v>
      </c>
      <c r="AF65" s="2">
        <v>0</v>
      </c>
      <c r="AG65" s="14">
        <f>SUMIF('consultant-gross'!D:D,eslam.data!AQ65,'consultant-gross'!F:F)</f>
        <v>6522225.370000001</v>
      </c>
      <c r="AH65" s="14">
        <f>SUMIF('consultant-gross'!D:D,eslam.data!AQ65,'consultant-gross'!G:G)</f>
        <v>16737694.310000001</v>
      </c>
      <c r="AI65" s="14">
        <f>SUMIF('consultant-net'!D:D,eslam.data!AQ65,'consultant-net'!F:F)</f>
        <v>5421697</v>
      </c>
      <c r="AJ65" s="2" t="str">
        <f>VLOOKUP(A65,'eslam-to-invoicing'!A:B,2,0)</f>
        <v>Waldorf Astoria Cairo</v>
      </c>
      <c r="AQ65" s="2" t="str">
        <f t="shared" si="10"/>
        <v>Astoria Hotel3</v>
      </c>
      <c r="AR65" s="2" t="str">
        <f t="shared" si="11"/>
        <v>Waldorf Astoria Cairo3</v>
      </c>
    </row>
    <row r="66" spans="1:44" x14ac:dyDescent="0.3">
      <c r="A66" s="29" t="s">
        <v>86</v>
      </c>
      <c r="B66" s="35">
        <f>VLOOKUP(A66,operation!A:B,2,0)</f>
        <v>1</v>
      </c>
      <c r="C66" s="29">
        <v>4</v>
      </c>
      <c r="D66" s="30"/>
      <c r="E66" s="31">
        <v>5466647.2400000002</v>
      </c>
      <c r="F66" s="31">
        <f>_xlfn.MAXIFS('data-from-invoicing'!E:E,'data-from-invoicing'!D:D,eslam.data!AR66)</f>
        <v>5452379.9800000004</v>
      </c>
      <c r="G66" s="31">
        <f t="shared" si="8"/>
        <v>-14267.259999999776</v>
      </c>
      <c r="H66" s="36" t="s">
        <v>8888</v>
      </c>
      <c r="I66" s="23"/>
      <c r="J66" s="2">
        <f>SUMIF('collection only'!D:D,eslam.data!AQ66,'collection only'!E:E)</f>
        <v>13842213.9</v>
      </c>
      <c r="K66" s="26">
        <f>SUMIF('data-from-invoicing'!D:D,eslam.data!AR66,'data-from-invoicing'!F:F)</f>
        <v>4634265</v>
      </c>
      <c r="L66" s="2">
        <f t="shared" si="9"/>
        <v>-9207948.9000000004</v>
      </c>
      <c r="Q66" s="23"/>
      <c r="R66" s="2">
        <v>4634265</v>
      </c>
      <c r="S66" s="1">
        <v>44681</v>
      </c>
      <c r="T66" s="1">
        <v>44691</v>
      </c>
      <c r="U66" s="1">
        <v>44698</v>
      </c>
      <c r="V66">
        <v>42</v>
      </c>
      <c r="W66" s="1">
        <v>44740</v>
      </c>
      <c r="X66" s="1">
        <v>44712</v>
      </c>
      <c r="Y66" s="2">
        <v>22204341.550000001</v>
      </c>
      <c r="Z66" s="2">
        <v>4790259</v>
      </c>
      <c r="AA66" s="2">
        <v>987281.94</v>
      </c>
      <c r="AD66" s="2">
        <v>1171022.6299999999</v>
      </c>
      <c r="AE66" s="2">
        <v>1171022.6299999999</v>
      </c>
      <c r="AF66" s="2">
        <v>0</v>
      </c>
      <c r="AG66" s="14">
        <f>SUMIF('consultant-gross'!D:D,eslam.data!AQ66,'consultant-gross'!F:F)</f>
        <v>5466647.2400000002</v>
      </c>
      <c r="AH66" s="14">
        <f>SUMIF('consultant-gross'!D:D,eslam.data!AQ66,'consultant-gross'!G:G)</f>
        <v>22204341.550000001</v>
      </c>
      <c r="AI66" s="14">
        <f>SUMIF('consultant-net'!D:D,eslam.data!AQ66,'consultant-net'!F:F)</f>
        <v>4634265</v>
      </c>
      <c r="AJ66" s="2" t="str">
        <f>VLOOKUP(A66,'eslam-to-invoicing'!A:B,2,0)</f>
        <v>Waldorf Astoria Cairo</v>
      </c>
      <c r="AQ66" s="2" t="str">
        <f t="shared" si="10"/>
        <v>Astoria Hotel4</v>
      </c>
      <c r="AR66" s="2" t="str">
        <f t="shared" si="11"/>
        <v>Waldorf Astoria Cairo4</v>
      </c>
    </row>
    <row r="67" spans="1:44" hidden="1" x14ac:dyDescent="0.3">
      <c r="A67" s="6" t="s">
        <v>86</v>
      </c>
      <c r="B67" s="6">
        <f>VLOOKUP(A67,operation!A:B,2,0)</f>
        <v>1</v>
      </c>
      <c r="C67" s="6">
        <v>5</v>
      </c>
      <c r="D67" s="25"/>
      <c r="E67" s="2">
        <v>3030560.1014405489</v>
      </c>
      <c r="F67" s="26">
        <f>_xlfn.MAXIFS('data-from-invoicing'!E:E,'data-from-invoicing'!D:D,eslam.data!AR67)</f>
        <v>3030560.1</v>
      </c>
      <c r="G67" s="2">
        <f t="shared" si="8"/>
        <v>-1.4405488036572933E-3</v>
      </c>
      <c r="H67" s="2"/>
      <c r="I67" s="23"/>
      <c r="J67" s="2">
        <f>SUMIF('collection only'!D:D,eslam.data!AQ67,'collection only'!E:E)</f>
        <v>5818860</v>
      </c>
      <c r="K67" s="26">
        <f>SUMIF('data-from-invoicing'!D:D,eslam.data!AR67,'data-from-invoicing'!F:F)</f>
        <v>5818860.1749999998</v>
      </c>
      <c r="L67" s="2">
        <f t="shared" si="9"/>
        <v>0.17499999981373549</v>
      </c>
      <c r="M67" s="2"/>
      <c r="Q67" s="23"/>
      <c r="R67" s="2">
        <v>5818860</v>
      </c>
      <c r="S67" s="1">
        <v>44712</v>
      </c>
      <c r="T67" s="1">
        <v>44713</v>
      </c>
      <c r="U67" s="1">
        <v>44717</v>
      </c>
      <c r="V67">
        <v>42</v>
      </c>
      <c r="W67" s="1">
        <v>44759</v>
      </c>
      <c r="X67" s="1">
        <v>44740</v>
      </c>
      <c r="Y67" s="2">
        <v>25234901.65144055</v>
      </c>
      <c r="Z67" s="2">
        <v>9900984.5197730418</v>
      </c>
      <c r="AA67" s="2">
        <v>1091283.2220000001</v>
      </c>
      <c r="AD67" s="2">
        <v>538643.04561475001</v>
      </c>
      <c r="AE67" s="2">
        <v>538643.04561475001</v>
      </c>
      <c r="AF67" s="2">
        <v>0</v>
      </c>
      <c r="AG67" s="14">
        <f>SUMIF('consultant-gross'!D:D,eslam.data!AQ67,'consultant-gross'!F:F)</f>
        <v>3030560.1014405489</v>
      </c>
      <c r="AH67" s="14">
        <f>SUMIF('consultant-gross'!D:D,eslam.data!AQ67,'consultant-gross'!G:G)</f>
        <v>25234901.65144055</v>
      </c>
      <c r="AI67" s="14">
        <f>SUMIF('consultant-net'!D:D,eslam.data!AQ67,'consultant-net'!F:F)</f>
        <v>5818860</v>
      </c>
      <c r="AJ67" s="2" t="str">
        <f>VLOOKUP(A67,'eslam-to-invoicing'!A:B,2,0)</f>
        <v>Waldorf Astoria Cairo</v>
      </c>
      <c r="AQ67" s="2" t="str">
        <f t="shared" si="10"/>
        <v>Astoria Hotel5</v>
      </c>
      <c r="AR67" s="2" t="str">
        <f t="shared" si="11"/>
        <v>Waldorf Astoria Cairo5</v>
      </c>
    </row>
    <row r="68" spans="1:44" x14ac:dyDescent="0.3">
      <c r="A68" s="29" t="s">
        <v>86</v>
      </c>
      <c r="B68" s="35">
        <f>VLOOKUP(A68,operation!A:B,2,0)</f>
        <v>1</v>
      </c>
      <c r="C68" s="29">
        <v>6</v>
      </c>
      <c r="D68" s="30"/>
      <c r="E68" s="31">
        <v>14829494.34855945</v>
      </c>
      <c r="F68" s="31">
        <f>_xlfn.MAXIFS('data-from-invoicing'!E:E,'data-from-invoicing'!D:D,eslam.data!AR68)</f>
        <v>14843761.800000003</v>
      </c>
      <c r="G68" s="31">
        <f t="shared" si="8"/>
        <v>14267.45144055225</v>
      </c>
      <c r="H68" s="36" t="s">
        <v>8888</v>
      </c>
      <c r="I68" s="23"/>
      <c r="J68" s="2">
        <f>SUMIF('collection only'!D:D,eslam.data!AQ68,'collection only'!E:E)</f>
        <v>8446328.129999999</v>
      </c>
      <c r="K68" s="26">
        <f>SUMIF('data-from-invoicing'!D:D,eslam.data!AR68,'data-from-invoicing'!F:F)</f>
        <v>8446327.4499999993</v>
      </c>
      <c r="L68" s="2">
        <f t="shared" si="9"/>
        <v>-0.67999999970197678</v>
      </c>
      <c r="M68" s="14" t="s">
        <v>8715</v>
      </c>
      <c r="Q68" s="23"/>
      <c r="R68" s="2">
        <v>8446328.1300000008</v>
      </c>
      <c r="S68" s="1">
        <v>44742</v>
      </c>
      <c r="T68" s="1">
        <v>44740</v>
      </c>
      <c r="U68" s="1">
        <v>44741</v>
      </c>
      <c r="V68">
        <v>42</v>
      </c>
      <c r="W68" s="1">
        <v>44783</v>
      </c>
      <c r="X68" s="1">
        <v>44748</v>
      </c>
      <c r="Y68" s="2">
        <v>40064396</v>
      </c>
      <c r="Z68" s="2">
        <v>11427302</v>
      </c>
      <c r="AA68" s="2">
        <v>2183203.94</v>
      </c>
      <c r="AD68" s="2">
        <v>2103380.5</v>
      </c>
      <c r="AE68" s="2">
        <v>2103380.5</v>
      </c>
      <c r="AF68" s="2">
        <v>0</v>
      </c>
      <c r="AG68" s="14">
        <f>SUMIF('consultant-gross'!D:D,eslam.data!AQ68,'consultant-gross'!F:F)</f>
        <v>14829494.34855945</v>
      </c>
      <c r="AH68" s="14">
        <f>SUMIF('consultant-gross'!D:D,eslam.data!AQ68,'consultant-gross'!G:G)</f>
        <v>40064396</v>
      </c>
      <c r="AI68" s="14">
        <f>SUMIF('consultant-net'!D:D,eslam.data!AQ68,'consultant-net'!F:F)</f>
        <v>8446328.1300000008</v>
      </c>
      <c r="AJ68" s="2" t="str">
        <f>VLOOKUP(A68,'eslam-to-invoicing'!A:B,2,0)</f>
        <v>Waldorf Astoria Cairo</v>
      </c>
      <c r="AQ68" s="2" t="str">
        <f t="shared" si="10"/>
        <v>Astoria Hotel6</v>
      </c>
      <c r="AR68" s="2" t="str">
        <f t="shared" si="11"/>
        <v>Waldorf Astoria Cairo6</v>
      </c>
    </row>
    <row r="69" spans="1:44" x14ac:dyDescent="0.3">
      <c r="A69" s="6" t="s">
        <v>86</v>
      </c>
      <c r="B69" s="35">
        <f>VLOOKUP(A69,operation!A:B,2,0)</f>
        <v>1</v>
      </c>
      <c r="C69" s="6">
        <v>7</v>
      </c>
      <c r="D69" s="25"/>
      <c r="E69" s="2">
        <v>11030217.630000001</v>
      </c>
      <c r="F69" s="26">
        <f>_xlfn.MAXIFS('data-from-invoicing'!E:E,'data-from-invoicing'!D:D,eslam.data!AR69)</f>
        <v>14720271.029999999</v>
      </c>
      <c r="G69" s="2">
        <f t="shared" si="8"/>
        <v>3690053.3999999985</v>
      </c>
      <c r="I69" s="23"/>
      <c r="J69" s="2">
        <f>SUMIF('collection only'!D:D,eslam.data!AQ69,'collection only'!E:E)</f>
        <v>8710615</v>
      </c>
      <c r="K69" s="26">
        <f>SUMIF('data-from-invoicing'!D:D,eslam.data!AR69,'data-from-invoicing'!F:F)</f>
        <v>8710614.8515000008</v>
      </c>
      <c r="L69" s="2">
        <f t="shared" si="9"/>
        <v>-0.1484999991953373</v>
      </c>
      <c r="M69" s="14" t="s">
        <v>8715</v>
      </c>
      <c r="Q69" s="23"/>
      <c r="R69" s="2">
        <v>8710615</v>
      </c>
      <c r="S69" s="1">
        <v>44773</v>
      </c>
      <c r="T69" s="1">
        <v>44776</v>
      </c>
      <c r="U69" s="1">
        <v>44777</v>
      </c>
      <c r="V69">
        <v>42</v>
      </c>
      <c r="W69" s="1">
        <v>44819</v>
      </c>
      <c r="X69" s="1">
        <v>44781</v>
      </c>
      <c r="Y69" s="2">
        <v>51094613.630000003</v>
      </c>
      <c r="Z69" s="2">
        <v>12186248.359999999</v>
      </c>
      <c r="AA69" s="2">
        <v>2194500</v>
      </c>
      <c r="AD69" s="2">
        <v>849101.84</v>
      </c>
      <c r="AE69" s="2">
        <v>849101.84</v>
      </c>
      <c r="AF69" s="2">
        <v>0</v>
      </c>
      <c r="AG69" s="14">
        <f>SUMIF('consultant-gross'!D:D,eslam.data!AQ69,'consultant-gross'!F:F)</f>
        <v>11030217.630000003</v>
      </c>
      <c r="AH69" s="14">
        <f>SUMIF('consultant-gross'!D:D,eslam.data!AQ69,'consultant-gross'!G:G)</f>
        <v>51094613.630000003</v>
      </c>
      <c r="AI69" s="14">
        <f>SUMIF('consultant-net'!D:D,eslam.data!AQ69,'consultant-net'!F:F)</f>
        <v>8710615</v>
      </c>
      <c r="AJ69" s="2" t="str">
        <f>VLOOKUP(A69,'eslam-to-invoicing'!A:B,2,0)</f>
        <v>Waldorf Astoria Cairo</v>
      </c>
      <c r="AQ69" s="2" t="str">
        <f t="shared" si="10"/>
        <v>Astoria Hotel7</v>
      </c>
      <c r="AR69" s="2" t="str">
        <f t="shared" si="11"/>
        <v>Waldorf Astoria Cairo7</v>
      </c>
    </row>
    <row r="70" spans="1:44" x14ac:dyDescent="0.3">
      <c r="A70" s="29" t="s">
        <v>86</v>
      </c>
      <c r="B70" s="35">
        <f>VLOOKUP(A70,operation!A:B,2,0)</f>
        <v>1</v>
      </c>
      <c r="C70" s="29">
        <v>8</v>
      </c>
      <c r="D70" s="30"/>
      <c r="E70" s="31">
        <v>14516248.369999999</v>
      </c>
      <c r="F70" s="31">
        <f>_xlfn.MAXIFS('data-from-invoicing'!E:E,'data-from-invoicing'!D:D,eslam.data!AR70)</f>
        <v>9001222.9800000004</v>
      </c>
      <c r="G70" s="31">
        <f t="shared" si="8"/>
        <v>-5515025.3899999987</v>
      </c>
      <c r="H70" s="36" t="s">
        <v>8888</v>
      </c>
      <c r="I70" s="23"/>
      <c r="J70" s="2">
        <f>SUMIF('collection only'!D:D,eslam.data!AQ70,'collection only'!E:E)</f>
        <v>2805916</v>
      </c>
      <c r="K70" s="26">
        <f>SUMIF('data-from-invoicing'!D:D,eslam.data!AR70,'data-from-invoicing'!F:F)</f>
        <v>2805915.699</v>
      </c>
      <c r="L70" s="2">
        <f t="shared" si="9"/>
        <v>-0.30099999997764826</v>
      </c>
      <c r="M70" s="14" t="s">
        <v>8715</v>
      </c>
      <c r="Q70" s="23"/>
      <c r="R70" s="2">
        <v>2805916</v>
      </c>
      <c r="S70" s="1">
        <v>44804</v>
      </c>
      <c r="T70" s="1">
        <v>44793</v>
      </c>
      <c r="U70" s="1">
        <v>44798</v>
      </c>
      <c r="V70">
        <v>42</v>
      </c>
      <c r="W70" s="1">
        <v>44840</v>
      </c>
      <c r="X70" s="1">
        <v>44812</v>
      </c>
      <c r="Y70" s="2">
        <v>65610862</v>
      </c>
      <c r="Z70" s="2">
        <v>13343046</v>
      </c>
      <c r="AA70" s="2">
        <v>6856879.1299999999</v>
      </c>
      <c r="AD70" s="2">
        <v>3444570.26</v>
      </c>
      <c r="AE70" s="2">
        <v>3444570.26</v>
      </c>
      <c r="AF70" s="2">
        <v>0</v>
      </c>
      <c r="AG70" s="14">
        <f>SUMIF('consultant-gross'!D:D,eslam.data!AQ70,'consultant-gross'!F:F)</f>
        <v>14516248.369999997</v>
      </c>
      <c r="AH70" s="14">
        <f>SUMIF('consultant-gross'!D:D,eslam.data!AQ70,'consultant-gross'!G:G)</f>
        <v>65610862</v>
      </c>
      <c r="AI70" s="14">
        <f>SUMIF('consultant-net'!D:D,eslam.data!AQ70,'consultant-net'!F:F)</f>
        <v>2805916</v>
      </c>
      <c r="AJ70" s="2" t="str">
        <f>VLOOKUP(A70,'eslam-to-invoicing'!A:B,2,0)</f>
        <v>Waldorf Astoria Cairo</v>
      </c>
      <c r="AQ70" s="2" t="str">
        <f t="shared" si="10"/>
        <v>Astoria Hotel8</v>
      </c>
      <c r="AR70" s="2" t="str">
        <f t="shared" si="11"/>
        <v>Waldorf Astoria Cairo8</v>
      </c>
    </row>
    <row r="71" spans="1:44" x14ac:dyDescent="0.3">
      <c r="A71" s="29" t="s">
        <v>86</v>
      </c>
      <c r="B71" s="35">
        <f>VLOOKUP(A71,operation!A:B,2,0)</f>
        <v>1</v>
      </c>
      <c r="C71" s="29">
        <v>9</v>
      </c>
      <c r="D71" s="30"/>
      <c r="E71" s="31">
        <v>10555127.630000001</v>
      </c>
      <c r="F71" s="31">
        <f>_xlfn.MAXIFS('data-from-invoicing'!E:E,'data-from-invoicing'!D:D,eslam.data!AR71)</f>
        <v>16070153.020000001</v>
      </c>
      <c r="G71" s="31">
        <f t="shared" si="8"/>
        <v>5515025.3900000006</v>
      </c>
      <c r="H71" s="36" t="s">
        <v>8888</v>
      </c>
      <c r="I71" s="23"/>
      <c r="J71" s="2">
        <f>SUMIF('collection only'!D:D,eslam.data!AQ71,'collection only'!E:E)</f>
        <v>6286403</v>
      </c>
      <c r="K71" s="26">
        <f>SUMIF('data-from-invoicing'!D:D,eslam.data!AR71,'data-from-invoicing'!F:F)</f>
        <v>6286403</v>
      </c>
      <c r="L71" s="2">
        <f t="shared" si="9"/>
        <v>0</v>
      </c>
      <c r="M71" s="14" t="s">
        <v>8715</v>
      </c>
      <c r="Q71" s="23"/>
      <c r="R71" s="2">
        <v>6286403</v>
      </c>
      <c r="S71" s="1">
        <v>44834</v>
      </c>
      <c r="T71" s="1">
        <v>44819</v>
      </c>
      <c r="U71" s="1">
        <v>44825</v>
      </c>
      <c r="V71">
        <v>42</v>
      </c>
      <c r="W71" s="1">
        <v>44867</v>
      </c>
      <c r="X71" s="1">
        <v>44830</v>
      </c>
      <c r="Y71" s="2">
        <v>76165989.629999995</v>
      </c>
      <c r="Z71" s="2">
        <v>6497174.9500000002</v>
      </c>
      <c r="AA71" s="2">
        <v>1117474.28</v>
      </c>
      <c r="AD71" s="2">
        <v>713450.5</v>
      </c>
      <c r="AE71" s="2">
        <v>713450.5</v>
      </c>
      <c r="AF71" s="2">
        <v>0</v>
      </c>
      <c r="AG71" s="14">
        <f>SUMIF('consultant-gross'!D:D,eslam.data!AQ71,'consultant-gross'!F:F)</f>
        <v>10555127.629999995</v>
      </c>
      <c r="AH71" s="14">
        <f>SUMIF('consultant-gross'!D:D,eslam.data!AQ71,'consultant-gross'!G:G)</f>
        <v>76165989.629999995</v>
      </c>
      <c r="AI71" s="14">
        <f>SUMIF('consultant-net'!D:D,eslam.data!AQ71,'consultant-net'!F:F)</f>
        <v>6286403</v>
      </c>
      <c r="AJ71" s="2" t="str">
        <f>VLOOKUP(A71,'eslam-to-invoicing'!A:B,2,0)</f>
        <v>Waldorf Astoria Cairo</v>
      </c>
      <c r="AQ71" s="2" t="str">
        <f t="shared" si="10"/>
        <v>Astoria Hotel9</v>
      </c>
      <c r="AR71" s="2" t="str">
        <f t="shared" si="11"/>
        <v>Waldorf Astoria Cairo9</v>
      </c>
    </row>
    <row r="72" spans="1:44" hidden="1" x14ac:dyDescent="0.3">
      <c r="A72" s="6" t="s">
        <v>86</v>
      </c>
      <c r="B72" s="6">
        <f>VLOOKUP(A72,operation!A:B,2,0)</f>
        <v>1</v>
      </c>
      <c r="C72" s="6">
        <v>10</v>
      </c>
      <c r="D72" s="25"/>
      <c r="E72" s="2">
        <v>9739259.1600000113</v>
      </c>
      <c r="F72" s="26">
        <f>_xlfn.MAXIFS('data-from-invoicing'!E:E,'data-from-invoicing'!D:D,eslam.data!AR72)</f>
        <v>9739259.1600000001</v>
      </c>
      <c r="G72" s="2">
        <f t="shared" si="8"/>
        <v>0</v>
      </c>
      <c r="H72" s="2"/>
      <c r="I72" s="23"/>
      <c r="J72" s="2">
        <f>SUMIF('collection only'!D:D,eslam.data!AQ72,'collection only'!E:E)</f>
        <v>4982321</v>
      </c>
      <c r="K72" s="26">
        <f>SUMIF('data-from-invoicing'!D:D,eslam.data!AR72,'data-from-invoicing'!F:F)</f>
        <v>4982321</v>
      </c>
      <c r="L72" s="2">
        <f t="shared" si="9"/>
        <v>0</v>
      </c>
      <c r="M72" s="2"/>
      <c r="Q72" s="23"/>
      <c r="R72" s="2">
        <v>4982321</v>
      </c>
      <c r="S72" s="1">
        <v>44834</v>
      </c>
      <c r="T72" s="1">
        <v>44831</v>
      </c>
      <c r="U72" s="1">
        <v>44837</v>
      </c>
      <c r="V72">
        <v>42</v>
      </c>
      <c r="W72" s="1">
        <v>44879</v>
      </c>
      <c r="X72" s="1">
        <v>44840</v>
      </c>
      <c r="Y72" s="2">
        <v>85905248.790000007</v>
      </c>
      <c r="Z72" s="2">
        <v>7583343.2699999996</v>
      </c>
      <c r="AA72" s="2">
        <v>4748282.13</v>
      </c>
      <c r="AD72" s="2">
        <v>565619.52</v>
      </c>
      <c r="AE72" s="2">
        <v>565619.52</v>
      </c>
      <c r="AF72" s="2">
        <v>0</v>
      </c>
      <c r="AG72" s="14">
        <f>SUMIF('consultant-gross'!D:D,eslam.data!AQ72,'consultant-gross'!F:F)</f>
        <v>9739259.1600000113</v>
      </c>
      <c r="AH72" s="14">
        <f>SUMIF('consultant-gross'!D:D,eslam.data!AQ72,'consultant-gross'!G:G)</f>
        <v>85905248.790000007</v>
      </c>
      <c r="AI72" s="14">
        <f>SUMIF('consultant-net'!D:D,eslam.data!AQ72,'consultant-net'!F:F)</f>
        <v>4982321</v>
      </c>
      <c r="AJ72" s="2" t="str">
        <f>VLOOKUP(A72,'eslam-to-invoicing'!A:B,2,0)</f>
        <v>Waldorf Astoria Cairo</v>
      </c>
      <c r="AQ72" s="2" t="str">
        <f t="shared" si="10"/>
        <v>Astoria Hotel10</v>
      </c>
      <c r="AR72" s="2" t="str">
        <f t="shared" si="11"/>
        <v>Waldorf Astoria Cairo10</v>
      </c>
    </row>
    <row r="73" spans="1:44" hidden="1" x14ac:dyDescent="0.3">
      <c r="A73" s="6" t="s">
        <v>86</v>
      </c>
      <c r="B73" s="6">
        <f>VLOOKUP(A73,operation!A:B,2,0)</f>
        <v>1</v>
      </c>
      <c r="C73" s="6">
        <v>11</v>
      </c>
      <c r="D73" s="25"/>
      <c r="E73" s="2">
        <v>22454296.859999999</v>
      </c>
      <c r="F73" s="26">
        <f>_xlfn.MAXIFS('data-from-invoicing'!E:E,'data-from-invoicing'!D:D,eslam.data!AR73)</f>
        <v>22454296.859999999</v>
      </c>
      <c r="G73" s="2">
        <f t="shared" si="8"/>
        <v>0</v>
      </c>
      <c r="H73" s="2"/>
      <c r="I73" s="23"/>
      <c r="J73" s="2">
        <f>SUMIF('collection only'!D:D,eslam.data!AQ73,'collection only'!E:E)</f>
        <v>10757000</v>
      </c>
      <c r="K73" s="26">
        <f>SUMIF('data-from-invoicing'!D:D,eslam.data!AR73,'data-from-invoicing'!F:F)</f>
        <v>10757000</v>
      </c>
      <c r="L73" s="2">
        <f t="shared" si="9"/>
        <v>0</v>
      </c>
      <c r="M73" s="2"/>
      <c r="Q73" s="23"/>
      <c r="R73" s="2">
        <v>10757000</v>
      </c>
      <c r="S73" s="1">
        <v>44865</v>
      </c>
      <c r="T73" s="1">
        <v>44851</v>
      </c>
      <c r="U73" s="1">
        <v>44857</v>
      </c>
      <c r="V73">
        <v>42</v>
      </c>
      <c r="W73" s="1">
        <v>44899</v>
      </c>
      <c r="X73" s="1">
        <v>44865</v>
      </c>
      <c r="Y73" s="2">
        <v>108359545.65000001</v>
      </c>
      <c r="Z73" s="2">
        <v>9996725.4800000004</v>
      </c>
      <c r="AA73" s="2">
        <v>8116978.46</v>
      </c>
      <c r="AD73" s="2">
        <v>6188712.4199999999</v>
      </c>
      <c r="AE73" s="2">
        <v>6188712.4199999999</v>
      </c>
      <c r="AF73" s="2">
        <v>0</v>
      </c>
      <c r="AG73" s="14">
        <f>SUMIF('consultant-gross'!D:D,eslam.data!AQ73,'consultant-gross'!F:F)</f>
        <v>22454296.859999999</v>
      </c>
      <c r="AH73" s="14">
        <f>SUMIF('consultant-gross'!D:D,eslam.data!AQ73,'consultant-gross'!G:G)</f>
        <v>108359545.65000001</v>
      </c>
      <c r="AI73" s="14">
        <f>SUMIF('consultant-net'!D:D,eslam.data!AQ73,'consultant-net'!F:F)</f>
        <v>10757000</v>
      </c>
      <c r="AJ73" s="2" t="str">
        <f>VLOOKUP(A73,'eslam-to-invoicing'!A:B,2,0)</f>
        <v>Waldorf Astoria Cairo</v>
      </c>
      <c r="AQ73" s="2" t="str">
        <f t="shared" si="10"/>
        <v>Astoria Hotel11</v>
      </c>
      <c r="AR73" s="2" t="str">
        <f t="shared" si="11"/>
        <v>Waldorf Astoria Cairo11</v>
      </c>
    </row>
    <row r="74" spans="1:44" hidden="1" x14ac:dyDescent="0.3">
      <c r="A74" s="6" t="s">
        <v>86</v>
      </c>
      <c r="B74" s="6">
        <f>VLOOKUP(A74,operation!A:B,2,0)</f>
        <v>1</v>
      </c>
      <c r="C74" s="6">
        <v>12</v>
      </c>
      <c r="D74" s="25"/>
      <c r="E74" s="2">
        <v>7707398.9399999976</v>
      </c>
      <c r="F74" s="26">
        <f>_xlfn.MAXIFS('data-from-invoicing'!E:E,'data-from-invoicing'!D:D,eslam.data!AR74)</f>
        <v>7707398.9299999997</v>
      </c>
      <c r="G74" s="2">
        <f t="shared" si="8"/>
        <v>-9.9999979138374329E-3</v>
      </c>
      <c r="H74" s="2"/>
      <c r="I74" s="23"/>
      <c r="J74" s="2">
        <f>SUMIF('collection only'!D:D,eslam.data!AQ74,'collection only'!E:E)</f>
        <v>2603000</v>
      </c>
      <c r="K74" s="26">
        <f>SUMIF('data-from-invoicing'!D:D,eslam.data!AR74,'data-from-invoicing'!F:F)</f>
        <v>2602999.7165000001</v>
      </c>
      <c r="L74" s="2">
        <f t="shared" si="9"/>
        <v>-0.28349999990314245</v>
      </c>
      <c r="M74" s="2"/>
      <c r="Q74" s="23"/>
      <c r="R74" s="2">
        <v>2603000</v>
      </c>
      <c r="S74" s="1">
        <v>44865</v>
      </c>
      <c r="T74" s="1">
        <v>44865</v>
      </c>
      <c r="U74" s="1">
        <v>44868</v>
      </c>
      <c r="V74">
        <v>42</v>
      </c>
      <c r="W74" s="1">
        <v>44910</v>
      </c>
      <c r="X74" s="1">
        <v>44875</v>
      </c>
      <c r="Y74" s="2">
        <v>116066944.59</v>
      </c>
      <c r="Z74" s="2">
        <v>7811106.6299999999</v>
      </c>
      <c r="AA74" s="2">
        <v>9547937.3699999992</v>
      </c>
      <c r="AD74" s="2">
        <v>6484069.9199999999</v>
      </c>
      <c r="AE74" s="2">
        <v>6484069.9199999999</v>
      </c>
      <c r="AF74" s="2">
        <v>0</v>
      </c>
      <c r="AG74" s="14">
        <f>SUMIF('consultant-gross'!D:D,eslam.data!AQ74,'consultant-gross'!F:F)</f>
        <v>7707398.9399999976</v>
      </c>
      <c r="AH74" s="14">
        <f>SUMIF('consultant-gross'!D:D,eslam.data!AQ74,'consultant-gross'!G:G)</f>
        <v>116066944.59</v>
      </c>
      <c r="AI74" s="14">
        <f>SUMIF('consultant-net'!D:D,eslam.data!AQ74,'consultant-net'!F:F)</f>
        <v>2603000</v>
      </c>
      <c r="AJ74" s="2" t="str">
        <f>VLOOKUP(A74,'eslam-to-invoicing'!A:B,2,0)</f>
        <v>Waldorf Astoria Cairo</v>
      </c>
      <c r="AQ74" s="2" t="str">
        <f t="shared" si="10"/>
        <v>Astoria Hotel12</v>
      </c>
      <c r="AR74" s="2" t="str">
        <f t="shared" si="11"/>
        <v>Waldorf Astoria Cairo12</v>
      </c>
    </row>
    <row r="75" spans="1:44" hidden="1" x14ac:dyDescent="0.3">
      <c r="A75" s="6" t="s">
        <v>86</v>
      </c>
      <c r="B75" s="6">
        <f>VLOOKUP(A75,operation!A:B,2,0)</f>
        <v>1</v>
      </c>
      <c r="C75" s="6">
        <v>13</v>
      </c>
      <c r="D75" s="25"/>
      <c r="E75" s="2">
        <v>11273556.70999999</v>
      </c>
      <c r="F75" s="26">
        <f>_xlfn.MAXIFS('data-from-invoicing'!E:E,'data-from-invoicing'!D:D,eslam.data!AR75)</f>
        <v>11273556.710000001</v>
      </c>
      <c r="G75" s="2">
        <f t="shared" si="8"/>
        <v>0</v>
      </c>
      <c r="H75" s="2"/>
      <c r="I75" s="23"/>
      <c r="J75" s="2">
        <f>SUMIF('collection only'!D:D,eslam.data!AQ75,'collection only'!E:E)</f>
        <v>5389256</v>
      </c>
      <c r="K75" s="26">
        <f>SUMIF('data-from-invoicing'!D:D,eslam.data!AR75,'data-from-invoicing'!F:F)</f>
        <v>5389256</v>
      </c>
      <c r="L75" s="2">
        <f t="shared" si="9"/>
        <v>0</v>
      </c>
      <c r="M75" s="2"/>
      <c r="Q75" s="23"/>
      <c r="R75" s="2">
        <v>5389256</v>
      </c>
      <c r="S75" s="1">
        <v>44895</v>
      </c>
      <c r="T75" s="1">
        <v>44884</v>
      </c>
      <c r="U75" s="1">
        <v>44887</v>
      </c>
      <c r="V75">
        <v>42</v>
      </c>
      <c r="W75" s="1">
        <v>44929</v>
      </c>
      <c r="X75" s="1">
        <v>44893</v>
      </c>
      <c r="Y75" s="2">
        <v>127340501.3</v>
      </c>
      <c r="Z75" s="2">
        <v>8209371.2999999998</v>
      </c>
      <c r="AA75" s="2">
        <v>13101564.960000001</v>
      </c>
      <c r="AD75" s="2">
        <v>7095844.8849999998</v>
      </c>
      <c r="AE75" s="2">
        <v>7095844.8849999998</v>
      </c>
      <c r="AF75" s="2">
        <v>0</v>
      </c>
      <c r="AG75" s="14">
        <f>SUMIF('consultant-gross'!D:D,eslam.data!AQ75,'consultant-gross'!F:F)</f>
        <v>11273556.709999993</v>
      </c>
      <c r="AH75" s="14">
        <f>SUMIF('consultant-gross'!D:D,eslam.data!AQ75,'consultant-gross'!G:G)</f>
        <v>127340501.3</v>
      </c>
      <c r="AI75" s="14">
        <f>SUMIF('consultant-net'!D:D,eslam.data!AQ75,'consultant-net'!F:F)</f>
        <v>5389256</v>
      </c>
      <c r="AJ75" s="2" t="str">
        <f>VLOOKUP(A75,'eslam-to-invoicing'!A:B,2,0)</f>
        <v>Waldorf Astoria Cairo</v>
      </c>
      <c r="AQ75" s="2" t="str">
        <f t="shared" si="10"/>
        <v>Astoria Hotel13</v>
      </c>
      <c r="AR75" s="2" t="str">
        <f t="shared" si="11"/>
        <v>Waldorf Astoria Cairo13</v>
      </c>
    </row>
    <row r="76" spans="1:44" hidden="1" x14ac:dyDescent="0.3">
      <c r="A76" s="6" t="s">
        <v>86</v>
      </c>
      <c r="B76" s="6">
        <f>VLOOKUP(A76,operation!A:B,2,0)</f>
        <v>1</v>
      </c>
      <c r="C76" s="6">
        <v>14</v>
      </c>
      <c r="D76" s="25"/>
      <c r="E76" s="2">
        <v>13597376.250000009</v>
      </c>
      <c r="F76" s="26">
        <f>_xlfn.MAXIFS('data-from-invoicing'!E:E,'data-from-invoicing'!D:D,eslam.data!AR76)</f>
        <v>13597376.25</v>
      </c>
      <c r="G76" s="2">
        <f t="shared" si="8"/>
        <v>0</v>
      </c>
      <c r="H76" s="2"/>
      <c r="I76" s="23"/>
      <c r="J76" s="2">
        <f>SUMIF('collection only'!D:D,eslam.data!AQ76,'collection only'!E:E)</f>
        <v>6216098</v>
      </c>
      <c r="K76" s="26">
        <f>SUMIF('data-from-invoicing'!D:D,eslam.data!AR76,'data-from-invoicing'!F:F)</f>
        <v>6216098</v>
      </c>
      <c r="L76" s="2">
        <f t="shared" si="9"/>
        <v>0</v>
      </c>
      <c r="M76" s="2"/>
      <c r="Q76" s="23"/>
      <c r="R76" s="2">
        <v>6216098</v>
      </c>
      <c r="S76" s="1">
        <v>44895</v>
      </c>
      <c r="T76" s="1">
        <v>44900</v>
      </c>
      <c r="U76" s="1">
        <v>44903</v>
      </c>
      <c r="V76">
        <v>42</v>
      </c>
      <c r="W76" s="1">
        <v>44945</v>
      </c>
      <c r="X76" s="1">
        <v>44915</v>
      </c>
      <c r="Y76" s="2">
        <v>140937877.55000001</v>
      </c>
      <c r="Z76" s="2">
        <v>8044171.1299999999</v>
      </c>
      <c r="AA76" s="2">
        <v>13024305.91</v>
      </c>
      <c r="AD76" s="2">
        <v>7801447.1299999999</v>
      </c>
      <c r="AE76" s="2">
        <v>7801447.1299999999</v>
      </c>
      <c r="AF76" s="2">
        <v>0</v>
      </c>
      <c r="AG76" s="14">
        <f>SUMIF('consultant-gross'!D:D,eslam.data!AQ76,'consultant-gross'!F:F)</f>
        <v>13597376.250000015</v>
      </c>
      <c r="AH76" s="14">
        <f>SUMIF('consultant-gross'!D:D,eslam.data!AQ76,'consultant-gross'!G:G)</f>
        <v>140937877.55000001</v>
      </c>
      <c r="AI76" s="14">
        <f>SUMIF('consultant-net'!D:D,eslam.data!AQ76,'consultant-net'!F:F)</f>
        <v>6216098</v>
      </c>
      <c r="AJ76" s="2" t="str">
        <f>VLOOKUP(A76,'eslam-to-invoicing'!A:B,2,0)</f>
        <v>Waldorf Astoria Cairo</v>
      </c>
      <c r="AQ76" s="2" t="str">
        <f t="shared" si="10"/>
        <v>Astoria Hotel14</v>
      </c>
      <c r="AR76" s="2" t="str">
        <f t="shared" si="11"/>
        <v>Waldorf Astoria Cairo14</v>
      </c>
    </row>
    <row r="77" spans="1:44" hidden="1" x14ac:dyDescent="0.3">
      <c r="A77" s="6" t="s">
        <v>86</v>
      </c>
      <c r="B77" s="6">
        <f>VLOOKUP(A77,operation!A:B,2,0)</f>
        <v>1</v>
      </c>
      <c r="C77" s="6">
        <v>15</v>
      </c>
      <c r="D77" s="25"/>
      <c r="E77" s="2">
        <v>9032753.1099999845</v>
      </c>
      <c r="F77" s="26">
        <f>_xlfn.MAXIFS('data-from-invoicing'!E:E,'data-from-invoicing'!D:D,eslam.data!AR77)</f>
        <v>9032753.0999999996</v>
      </c>
      <c r="G77" s="2">
        <f t="shared" si="8"/>
        <v>-9.9999848753213882E-3</v>
      </c>
      <c r="H77" s="2"/>
      <c r="I77" s="23"/>
      <c r="J77" s="2">
        <f>SUMIF('collection only'!D:D,eslam.data!AQ77,'collection only'!E:E)</f>
        <v>4185662</v>
      </c>
      <c r="K77" s="26">
        <f>SUMIF('data-from-invoicing'!D:D,eslam.data!AR77,'data-from-invoicing'!F:F)</f>
        <v>0</v>
      </c>
      <c r="L77" s="2">
        <f t="shared" si="9"/>
        <v>-4185662</v>
      </c>
      <c r="M77" s="2"/>
      <c r="Q77" s="23"/>
      <c r="R77" s="2">
        <v>4185662</v>
      </c>
      <c r="S77" s="1">
        <v>44926</v>
      </c>
      <c r="T77" s="1">
        <v>44926</v>
      </c>
      <c r="U77" s="1">
        <v>44921</v>
      </c>
      <c r="V77">
        <v>42</v>
      </c>
      <c r="W77" s="1">
        <v>44963</v>
      </c>
      <c r="X77" s="1">
        <v>44951</v>
      </c>
      <c r="Y77" s="2">
        <v>149970630.66</v>
      </c>
      <c r="Z77" s="2">
        <v>8062383.0300000003</v>
      </c>
      <c r="AA77" s="2">
        <v>14785109.699999999</v>
      </c>
      <c r="AD77" s="2">
        <v>8276577.2599999998</v>
      </c>
      <c r="AE77" s="2">
        <v>8276577.2599999998</v>
      </c>
      <c r="AF77" s="2">
        <v>0</v>
      </c>
      <c r="AG77" s="14">
        <f>SUMIF('consultant-gross'!D:D,eslam.data!AQ77,'consultant-gross'!F:F)</f>
        <v>9032753.1099999845</v>
      </c>
      <c r="AH77" s="14">
        <f>SUMIF('consultant-gross'!D:D,eslam.data!AQ77,'consultant-gross'!G:G)</f>
        <v>149970630.66</v>
      </c>
      <c r="AI77" s="14">
        <f>SUMIF('consultant-net'!D:D,eslam.data!AQ77,'consultant-net'!F:F)</f>
        <v>4185662</v>
      </c>
      <c r="AJ77" s="2" t="str">
        <f>VLOOKUP(A77,'eslam-to-invoicing'!A:B,2,0)</f>
        <v>Waldorf Astoria Cairo</v>
      </c>
      <c r="AQ77" s="2" t="str">
        <f t="shared" si="10"/>
        <v>Astoria Hotel15</v>
      </c>
      <c r="AR77" s="2" t="str">
        <f t="shared" si="11"/>
        <v>Waldorf Astoria Cairo15</v>
      </c>
    </row>
    <row r="78" spans="1:44" hidden="1" x14ac:dyDescent="0.3">
      <c r="A78" s="6" t="s">
        <v>86</v>
      </c>
      <c r="B78" s="6">
        <f>VLOOKUP(A78,operation!A:B,2,0)</f>
        <v>1</v>
      </c>
      <c r="C78" s="6">
        <v>16</v>
      </c>
      <c r="D78" s="25"/>
      <c r="E78" s="2">
        <v>9372213.8300000131</v>
      </c>
      <c r="F78" s="26">
        <f>_xlfn.MAXIFS('data-from-invoicing'!E:E,'data-from-invoicing'!D:D,eslam.data!AR78)</f>
        <v>9372213.8399999999</v>
      </c>
      <c r="G78" s="2">
        <f t="shared" si="8"/>
        <v>9.9999867379665375E-3</v>
      </c>
      <c r="H78" s="2"/>
      <c r="I78" s="23"/>
      <c r="J78" s="2">
        <f>SUMIF('collection only'!D:D,eslam.data!AQ78,'collection only'!E:E)</f>
        <v>3225683</v>
      </c>
      <c r="K78" s="26">
        <f>SUMIF('data-from-invoicing'!D:D,eslam.data!AR78,'data-from-invoicing'!F:F)</f>
        <v>0</v>
      </c>
      <c r="L78" s="2">
        <f t="shared" si="9"/>
        <v>-3225683</v>
      </c>
      <c r="M78" s="2"/>
      <c r="Q78" s="23"/>
      <c r="R78" s="2">
        <v>3225683</v>
      </c>
      <c r="S78" s="1">
        <v>44957</v>
      </c>
      <c r="T78" s="1">
        <v>44965</v>
      </c>
      <c r="U78" s="1">
        <v>44966</v>
      </c>
      <c r="V78">
        <v>42</v>
      </c>
      <c r="W78" s="1">
        <v>45008</v>
      </c>
      <c r="X78" s="1">
        <v>44982</v>
      </c>
      <c r="Y78" s="2">
        <v>159342844.49000001</v>
      </c>
      <c r="Z78" s="2">
        <v>5542006.2300000004</v>
      </c>
      <c r="AA78" s="2">
        <v>15892420.279999999</v>
      </c>
      <c r="AD78" s="2">
        <v>8642599.6449999996</v>
      </c>
      <c r="AE78" s="2">
        <v>8642599.6449999996</v>
      </c>
      <c r="AF78" s="2">
        <v>0</v>
      </c>
      <c r="AG78" s="14">
        <f>SUMIF('consultant-gross'!D:D,eslam.data!AQ78,'consultant-gross'!F:F)</f>
        <v>9372213.8300000131</v>
      </c>
      <c r="AH78" s="14">
        <f>SUMIF('consultant-gross'!D:D,eslam.data!AQ78,'consultant-gross'!G:G)</f>
        <v>159342844.49000001</v>
      </c>
      <c r="AI78" s="14">
        <f>SUMIF('consultant-net'!D:D,eslam.data!AQ78,'consultant-net'!F:F)</f>
        <v>3225683</v>
      </c>
      <c r="AJ78" s="2" t="str">
        <f>VLOOKUP(A78,'eslam-to-invoicing'!A:B,2,0)</f>
        <v>Waldorf Astoria Cairo</v>
      </c>
      <c r="AQ78" s="2" t="str">
        <f t="shared" si="10"/>
        <v>Astoria Hotel16</v>
      </c>
      <c r="AR78" s="2" t="str">
        <f t="shared" si="11"/>
        <v>Waldorf Astoria Cairo16</v>
      </c>
    </row>
    <row r="79" spans="1:44" hidden="1" x14ac:dyDescent="0.3">
      <c r="A79" s="6" t="s">
        <v>86</v>
      </c>
      <c r="B79" s="6">
        <f>VLOOKUP(A79,operation!A:B,2,0)</f>
        <v>1</v>
      </c>
      <c r="C79" s="6">
        <v>17</v>
      </c>
      <c r="D79" s="25"/>
      <c r="E79" s="2">
        <v>7818140.349999994</v>
      </c>
      <c r="F79" s="26">
        <f>_xlfn.MAXIFS('data-from-invoicing'!E:E,'data-from-invoicing'!D:D,eslam.data!AR79)</f>
        <v>7818140.3499999996</v>
      </c>
      <c r="G79" s="2">
        <f t="shared" si="8"/>
        <v>0</v>
      </c>
      <c r="H79" s="2"/>
      <c r="I79" s="23"/>
      <c r="J79" s="2">
        <f>SUMIF('collection only'!D:D,eslam.data!AQ79,'collection only'!E:E)</f>
        <v>2804159</v>
      </c>
      <c r="K79" s="26">
        <f>SUMIF('data-from-invoicing'!D:D,eslam.data!AR79,'data-from-invoicing'!F:F)</f>
        <v>0</v>
      </c>
      <c r="L79" s="2">
        <f t="shared" si="9"/>
        <v>-2804159</v>
      </c>
      <c r="M79" s="2"/>
      <c r="Q79" s="23"/>
      <c r="R79" s="2">
        <v>2804159</v>
      </c>
      <c r="S79" s="1">
        <v>44985</v>
      </c>
      <c r="T79" s="1">
        <v>44994</v>
      </c>
      <c r="U79" s="1">
        <v>44998</v>
      </c>
      <c r="V79">
        <v>42</v>
      </c>
      <c r="W79" s="1">
        <v>45040</v>
      </c>
      <c r="X79" s="1">
        <v>45018</v>
      </c>
      <c r="Y79" s="2">
        <v>167160984.84</v>
      </c>
      <c r="Z79" s="2">
        <v>3697164.11</v>
      </c>
      <c r="AA79" s="2">
        <v>15797479.810000001</v>
      </c>
      <c r="AD79" s="2">
        <v>8960809.9100000001</v>
      </c>
      <c r="AE79" s="2">
        <v>8960809.9100000001</v>
      </c>
      <c r="AF79" s="2">
        <v>0</v>
      </c>
      <c r="AG79" s="14">
        <f>SUMIF('consultant-gross'!D:D,eslam.data!AQ79,'consultant-gross'!F:F)</f>
        <v>7818140.349999994</v>
      </c>
      <c r="AH79" s="14">
        <f>SUMIF('consultant-gross'!D:D,eslam.data!AQ79,'consultant-gross'!G:G)</f>
        <v>167160984.84</v>
      </c>
      <c r="AI79" s="14">
        <f>SUMIF('consultant-net'!D:D,eslam.data!AQ79,'consultant-net'!F:F)</f>
        <v>2804159</v>
      </c>
      <c r="AJ79" s="2" t="str">
        <f>VLOOKUP(A79,'eslam-to-invoicing'!A:B,2,0)</f>
        <v>Waldorf Astoria Cairo</v>
      </c>
      <c r="AQ79" s="2" t="str">
        <f t="shared" si="10"/>
        <v>Astoria Hotel17</v>
      </c>
      <c r="AR79" s="2" t="str">
        <f t="shared" si="11"/>
        <v>Waldorf Astoria Cairo17</v>
      </c>
    </row>
    <row r="80" spans="1:44" x14ac:dyDescent="0.3">
      <c r="A80" s="6" t="s">
        <v>86</v>
      </c>
      <c r="B80" s="35">
        <f>VLOOKUP(A80,operation!A:B,2,0)</f>
        <v>1</v>
      </c>
      <c r="C80" s="6">
        <v>18</v>
      </c>
      <c r="D80" s="25"/>
      <c r="E80" s="2">
        <v>10420915.54999998</v>
      </c>
      <c r="F80" s="26">
        <f>_xlfn.MAXIFS('data-from-invoicing'!E:E,'data-from-invoicing'!D:D,eslam.data!AR80)</f>
        <v>10421093.880000001</v>
      </c>
      <c r="G80" s="2">
        <f t="shared" si="8"/>
        <v>178.3300000205636</v>
      </c>
      <c r="H80" s="14" t="s">
        <v>8716</v>
      </c>
      <c r="I80" s="23"/>
      <c r="J80" s="2">
        <f>SUMIF('collection only'!D:D,eslam.data!AQ80,'collection only'!E:E)</f>
        <v>4819756</v>
      </c>
      <c r="K80" s="26">
        <f>SUMIF('data-from-invoicing'!D:D,eslam.data!AR80,'data-from-invoicing'!F:F)</f>
        <v>3217413.9139999999</v>
      </c>
      <c r="L80" s="2">
        <f t="shared" si="9"/>
        <v>-1602342.0860000001</v>
      </c>
      <c r="Q80" s="23"/>
      <c r="R80" s="2">
        <v>4819756</v>
      </c>
      <c r="S80" s="1">
        <v>45046</v>
      </c>
      <c r="T80" s="1">
        <v>45035</v>
      </c>
      <c r="U80" s="1">
        <v>45035</v>
      </c>
      <c r="V80">
        <v>42</v>
      </c>
      <c r="W80" s="1">
        <v>45077</v>
      </c>
      <c r="X80" s="1">
        <v>45056</v>
      </c>
      <c r="Y80" s="2">
        <v>177581900.38999999</v>
      </c>
      <c r="Z80" s="2">
        <v>3697164.11</v>
      </c>
      <c r="AA80" s="2">
        <v>22952907.309999999</v>
      </c>
      <c r="AD80" s="2">
        <v>9507907.9749999996</v>
      </c>
      <c r="AE80" s="2">
        <v>9507907.9749999996</v>
      </c>
      <c r="AF80" s="2">
        <v>0</v>
      </c>
      <c r="AG80" s="14">
        <f>SUMIF('consultant-gross'!D:D,eslam.data!AQ80,'consultant-gross'!F:F)</f>
        <v>0</v>
      </c>
      <c r="AH80" s="14">
        <f>SUMIF('consultant-gross'!D:D,eslam.data!AQ80,'consultant-gross'!G:G)</f>
        <v>0</v>
      </c>
      <c r="AI80" s="14">
        <f>SUMIF('consultant-net'!D:D,eslam.data!AQ80,'consultant-net'!F:F)</f>
        <v>0</v>
      </c>
      <c r="AJ80" s="2" t="str">
        <f>VLOOKUP(A80,'eslam-to-invoicing'!A:B,2,0)</f>
        <v>Waldorf Astoria Cairo</v>
      </c>
      <c r="AQ80" s="2" t="str">
        <f t="shared" si="10"/>
        <v>Astoria Hotel18</v>
      </c>
      <c r="AR80" s="2" t="str">
        <f t="shared" si="11"/>
        <v>Waldorf Astoria Cairo18</v>
      </c>
    </row>
    <row r="81" spans="1:44" hidden="1" x14ac:dyDescent="0.3">
      <c r="A81" s="6" t="s">
        <v>86</v>
      </c>
      <c r="B81" s="6">
        <f>VLOOKUP(A81,operation!A:B,2,0)</f>
        <v>1</v>
      </c>
      <c r="C81" s="6">
        <v>19</v>
      </c>
      <c r="D81" s="25"/>
      <c r="E81" s="2">
        <v>12873774.135801321</v>
      </c>
      <c r="F81" s="26">
        <f>_xlfn.MAXIFS('data-from-invoicing'!E:E,'data-from-invoicing'!D:D,eslam.data!AR81)</f>
        <v>12873774.16</v>
      </c>
      <c r="G81" s="2">
        <f t="shared" si="8"/>
        <v>2.4198679253458977E-2</v>
      </c>
      <c r="H81" s="2"/>
      <c r="I81" s="23"/>
      <c r="J81" s="2">
        <f>SUMIF('collection only'!D:D,eslam.data!AQ81,'collection only'!E:E)</f>
        <v>1511334.24</v>
      </c>
      <c r="K81" s="26">
        <f>SUMIF('data-from-invoicing'!D:D,eslam.data!AR81,'data-from-invoicing'!F:F)</f>
        <v>1409611.34</v>
      </c>
      <c r="L81" s="2">
        <f t="shared" si="9"/>
        <v>-101722.89999999991</v>
      </c>
      <c r="M81" s="2"/>
      <c r="Q81" s="23"/>
      <c r="R81" s="2">
        <v>1511334.2103860229</v>
      </c>
      <c r="S81" s="1">
        <v>45077</v>
      </c>
      <c r="T81" s="1">
        <v>45084</v>
      </c>
      <c r="U81" s="1">
        <v>45085</v>
      </c>
      <c r="V81">
        <v>42</v>
      </c>
      <c r="W81" s="1">
        <v>45127</v>
      </c>
      <c r="X81" s="1">
        <v>45096</v>
      </c>
      <c r="Y81" s="2">
        <v>190455674.5258013</v>
      </c>
      <c r="AA81" s="2">
        <v>28856915.525801301</v>
      </c>
      <c r="AD81" s="2">
        <v>10019924.470000001</v>
      </c>
      <c r="AE81" s="2">
        <v>10019924.470000001</v>
      </c>
      <c r="AF81" s="2">
        <v>0</v>
      </c>
      <c r="AG81" s="14">
        <f>SUMIF('consultant-gross'!D:D,eslam.data!AQ81,'consultant-gross'!F:F)</f>
        <v>12873774.135801315</v>
      </c>
      <c r="AH81" s="14">
        <f>SUMIF('consultant-gross'!D:D,eslam.data!AQ81,'consultant-gross'!G:G)</f>
        <v>190455674.5258013</v>
      </c>
      <c r="AI81" s="14">
        <f>SUMIF('consultant-net'!D:D,eslam.data!AQ81,'consultant-net'!F:F)</f>
        <v>1511334.2103860229</v>
      </c>
      <c r="AJ81" s="2" t="str">
        <f>VLOOKUP(A81,'eslam-to-invoicing'!A:B,2,0)</f>
        <v>Waldorf Astoria Cairo</v>
      </c>
      <c r="AQ81" s="2" t="str">
        <f t="shared" si="10"/>
        <v>Astoria Hotel19</v>
      </c>
      <c r="AR81" s="2" t="str">
        <f t="shared" si="11"/>
        <v>Waldorf Astoria Cairo19</v>
      </c>
    </row>
    <row r="82" spans="1:44" hidden="1" x14ac:dyDescent="0.3">
      <c r="A82" s="6" t="s">
        <v>86</v>
      </c>
      <c r="B82" s="6">
        <f>VLOOKUP(A82,operation!A:B,2,0)</f>
        <v>1</v>
      </c>
      <c r="C82" s="6">
        <v>20</v>
      </c>
      <c r="D82" s="25"/>
      <c r="E82" s="2">
        <v>3956219.0141986911</v>
      </c>
      <c r="F82" s="26">
        <f>_xlfn.MAXIFS('data-from-invoicing'!E:E,'data-from-invoicing'!D:D,eslam.data!AR82)</f>
        <v>3956218.97</v>
      </c>
      <c r="G82" s="2">
        <f t="shared" si="8"/>
        <v>-4.4198690913617611E-2</v>
      </c>
      <c r="H82" s="2"/>
      <c r="I82" s="23"/>
      <c r="J82" s="2">
        <f>SUMIF('collection only'!D:D,eslam.data!AQ82,'collection only'!E:E)</f>
        <v>1E-4</v>
      </c>
      <c r="K82" s="26">
        <f>SUMIF('data-from-invoicing'!D:D,eslam.data!AR82,'data-from-invoicing'!F:F)</f>
        <v>0</v>
      </c>
      <c r="L82" s="2">
        <f t="shared" si="9"/>
        <v>-1E-4</v>
      </c>
      <c r="M82" s="2"/>
      <c r="Q82" s="23"/>
      <c r="R82" s="2">
        <v>3400772</v>
      </c>
      <c r="S82" s="1">
        <v>45107</v>
      </c>
      <c r="T82" s="1">
        <v>45120</v>
      </c>
      <c r="U82" s="1">
        <v>45120</v>
      </c>
      <c r="V82">
        <v>42</v>
      </c>
      <c r="W82" s="1">
        <v>45162</v>
      </c>
      <c r="X82" s="1">
        <v>45140</v>
      </c>
      <c r="Y82" s="2">
        <v>194411893.53999999</v>
      </c>
      <c r="Z82" s="2">
        <v>84871.19</v>
      </c>
      <c r="AA82" s="2">
        <v>34031882.789999999</v>
      </c>
      <c r="AD82" s="2">
        <v>10210867.970000001</v>
      </c>
      <c r="AE82" s="2">
        <v>10210867.970000001</v>
      </c>
      <c r="AF82" s="2">
        <v>0</v>
      </c>
      <c r="AG82" s="14">
        <f>SUMIF('consultant-gross'!D:D,eslam.data!AQ82,'consultant-gross'!F:F)</f>
        <v>3956219.0141986907</v>
      </c>
      <c r="AH82" s="14">
        <f>SUMIF('consultant-gross'!D:D,eslam.data!AQ82,'consultant-gross'!G:G)</f>
        <v>194411893.53999999</v>
      </c>
      <c r="AI82" s="14">
        <f>SUMIF('consultant-net'!D:D,eslam.data!AQ82,'consultant-net'!F:F)</f>
        <v>3400772</v>
      </c>
      <c r="AJ82" s="2" t="str">
        <f>VLOOKUP(A82,'eslam-to-invoicing'!A:B,2,0)</f>
        <v>Waldorf Astoria Cairo</v>
      </c>
      <c r="AQ82" s="2" t="str">
        <f t="shared" si="10"/>
        <v>Astoria Hotel20</v>
      </c>
      <c r="AR82" s="2" t="str">
        <f t="shared" si="11"/>
        <v>Waldorf Astoria Cairo20</v>
      </c>
    </row>
    <row r="83" spans="1:44" hidden="1" x14ac:dyDescent="0.3">
      <c r="A83" s="6" t="s">
        <v>86</v>
      </c>
      <c r="B83" s="6">
        <f>VLOOKUP(A83,operation!A:B,2,0)</f>
        <v>1</v>
      </c>
      <c r="C83" s="6">
        <v>21</v>
      </c>
      <c r="D83" s="25"/>
      <c r="E83" s="2">
        <v>1422437.2000000181</v>
      </c>
      <c r="F83" s="26">
        <f>_xlfn.MAXIFS('data-from-invoicing'!E:E,'data-from-invoicing'!D:D,eslam.data!AR83)</f>
        <v>1422437.2</v>
      </c>
      <c r="G83" s="2">
        <f t="shared" si="8"/>
        <v>-1.8160790205001831E-8</v>
      </c>
      <c r="H83" s="2"/>
      <c r="I83" s="23"/>
      <c r="J83" s="2">
        <f>SUMIF('collection only'!D:D,eslam.data!AQ83,'collection only'!E:E)</f>
        <v>1E-4</v>
      </c>
      <c r="K83" s="26">
        <f>SUMIF('data-from-invoicing'!D:D,eslam.data!AR83,'data-from-invoicing'!F:F)</f>
        <v>0</v>
      </c>
      <c r="L83" s="2">
        <f t="shared" si="9"/>
        <v>-1E-4</v>
      </c>
      <c r="M83" s="2"/>
      <c r="Q83" s="23"/>
      <c r="R83" s="2">
        <v>854979</v>
      </c>
      <c r="S83" s="1">
        <v>45138</v>
      </c>
      <c r="T83" s="1">
        <v>45153</v>
      </c>
      <c r="U83" s="1">
        <v>45153</v>
      </c>
      <c r="V83">
        <v>42</v>
      </c>
      <c r="W83" s="1">
        <v>45195</v>
      </c>
      <c r="X83" s="1">
        <v>45183</v>
      </c>
      <c r="Y83" s="2">
        <v>195834330.74000001</v>
      </c>
      <c r="Z83" s="2">
        <v>84871.19</v>
      </c>
      <c r="AA83" s="2">
        <v>37786420.399999999</v>
      </c>
      <c r="AD83" s="2">
        <v>10285545.925000001</v>
      </c>
      <c r="AE83" s="2">
        <v>10285545.925000001</v>
      </c>
      <c r="AF83" s="2">
        <v>0</v>
      </c>
      <c r="AG83" s="14">
        <f>SUMIF('consultant-gross'!D:D,eslam.data!AQ83,'consultant-gross'!F:F)</f>
        <v>1422437.2000000179</v>
      </c>
      <c r="AH83" s="14">
        <f>SUMIF('consultant-gross'!D:D,eslam.data!AQ83,'consultant-gross'!G:G)</f>
        <v>195834330.74000001</v>
      </c>
      <c r="AI83" s="14">
        <f>SUMIF('consultant-net'!D:D,eslam.data!AQ83,'consultant-net'!F:F)</f>
        <v>854979</v>
      </c>
      <c r="AJ83" s="2" t="str">
        <f>VLOOKUP(A83,'eslam-to-invoicing'!A:B,2,0)</f>
        <v>Waldorf Astoria Cairo</v>
      </c>
      <c r="AQ83" s="2" t="str">
        <f t="shared" si="10"/>
        <v>Astoria Hotel21</v>
      </c>
      <c r="AR83" s="2" t="str">
        <f t="shared" si="11"/>
        <v>Waldorf Astoria Cairo21</v>
      </c>
    </row>
    <row r="84" spans="1:44" hidden="1" x14ac:dyDescent="0.3">
      <c r="A84" s="6" t="s">
        <v>86</v>
      </c>
      <c r="B84" s="6">
        <f>VLOOKUP(A84,operation!A:B,2,0)</f>
        <v>1</v>
      </c>
      <c r="C84" s="6">
        <v>22</v>
      </c>
      <c r="D84" s="25"/>
      <c r="E84" s="2">
        <v>10800888.70999998</v>
      </c>
      <c r="F84" s="26">
        <f>_xlfn.MAXIFS('data-from-invoicing'!E:E,'data-from-invoicing'!D:D,eslam.data!AR84)</f>
        <v>10800888.32</v>
      </c>
      <c r="G84" s="2">
        <f t="shared" si="8"/>
        <v>-0.38999998010694981</v>
      </c>
      <c r="H84" s="2"/>
      <c r="I84" s="23"/>
      <c r="J84" s="2">
        <f>SUMIF('collection only'!D:D,eslam.data!AQ84,'collection only'!E:E)</f>
        <v>1.0000000000000001E-5</v>
      </c>
      <c r="K84" s="26">
        <f>SUMIF('data-from-invoicing'!D:D,eslam.data!AR84,'data-from-invoicing'!F:F)</f>
        <v>1999998.2860000001</v>
      </c>
      <c r="L84" s="2">
        <f t="shared" si="9"/>
        <v>1999998.28599</v>
      </c>
      <c r="M84" s="2"/>
      <c r="Q84" s="23"/>
      <c r="R84" s="2">
        <v>9327545.5800000001</v>
      </c>
      <c r="S84" s="1">
        <v>45199</v>
      </c>
      <c r="T84" s="1">
        <v>45200</v>
      </c>
      <c r="U84" s="1">
        <v>45201</v>
      </c>
      <c r="V84">
        <v>42</v>
      </c>
      <c r="W84" s="1">
        <v>45243</v>
      </c>
      <c r="X84" s="1">
        <v>45213</v>
      </c>
      <c r="Y84" s="2">
        <v>206635219.44999999</v>
      </c>
      <c r="AA84" s="2">
        <v>43324930.659999996</v>
      </c>
      <c r="AD84" s="2">
        <v>10848349.02</v>
      </c>
      <c r="AE84" s="2">
        <v>10848349.02</v>
      </c>
      <c r="AF84" s="2">
        <v>1170750</v>
      </c>
      <c r="AG84" s="14">
        <f>SUMIF('consultant-gross'!D:D,eslam.data!AQ84,'consultant-gross'!F:F)</f>
        <v>13661357.25999999</v>
      </c>
      <c r="AH84" s="14">
        <f>SUMIF('consultant-gross'!D:D,eslam.data!AQ84,'consultant-gross'!G:G)</f>
        <v>209495688</v>
      </c>
      <c r="AI84" s="14">
        <f>SUMIF('consultant-net'!D:D,eslam.data!AQ84,'consultant-net'!F:F)</f>
        <v>44838437.049999997</v>
      </c>
      <c r="AJ84" s="2" t="str">
        <f>VLOOKUP(A84,'eslam-to-invoicing'!A:B,2,0)</f>
        <v>Waldorf Astoria Cairo</v>
      </c>
      <c r="AQ84" s="2" t="str">
        <f t="shared" si="10"/>
        <v>Astoria Hotel22</v>
      </c>
      <c r="AR84" s="2" t="str">
        <f t="shared" si="11"/>
        <v>Waldorf Astoria Cairo22</v>
      </c>
    </row>
    <row r="85" spans="1:44" hidden="1" x14ac:dyDescent="0.3">
      <c r="A85" s="6" t="s">
        <v>86</v>
      </c>
      <c r="B85" s="6">
        <f>VLOOKUP(A85,operation!A:B,2,0)</f>
        <v>1</v>
      </c>
      <c r="C85" s="6">
        <v>23</v>
      </c>
      <c r="D85" s="25"/>
      <c r="E85" s="2">
        <v>13277404.55000001</v>
      </c>
      <c r="F85" s="26">
        <f>_xlfn.MAXIFS('data-from-invoicing'!E:E,'data-from-invoicing'!D:D,eslam.data!AR85)</f>
        <v>13277404.76</v>
      </c>
      <c r="G85" s="2">
        <f t="shared" si="8"/>
        <v>0.20999998971819878</v>
      </c>
      <c r="H85" s="2"/>
      <c r="I85" s="23"/>
      <c r="J85" s="2">
        <f>SUMIF('collection only'!D:D,eslam.data!AQ85,'collection only'!E:E)</f>
        <v>17286732.59</v>
      </c>
      <c r="K85" s="26">
        <f>SUMIF('data-from-invoicing'!D:D,eslam.data!AR85,'data-from-invoicing'!F:F)</f>
        <v>20506021.050000001</v>
      </c>
      <c r="L85" s="2">
        <f t="shared" si="9"/>
        <v>3219288.4600000009</v>
      </c>
      <c r="M85" s="2"/>
      <c r="Q85" s="23"/>
      <c r="R85" s="2">
        <v>17286732.59</v>
      </c>
      <c r="S85" s="1">
        <v>45230</v>
      </c>
      <c r="T85" s="1">
        <v>45242</v>
      </c>
      <c r="U85" s="1">
        <v>45242</v>
      </c>
      <c r="V85">
        <v>42</v>
      </c>
      <c r="W85" s="1">
        <v>45284</v>
      </c>
      <c r="X85" s="1">
        <v>45253</v>
      </c>
      <c r="Y85" s="2">
        <v>219912624</v>
      </c>
      <c r="AA85" s="2">
        <v>44280344.799999997</v>
      </c>
      <c r="AC85" s="2">
        <v>10667080</v>
      </c>
      <c r="AD85" s="2">
        <v>10985391.039999999</v>
      </c>
      <c r="AE85" s="2">
        <v>10985391.039999999</v>
      </c>
      <c r="AF85" s="2">
        <v>8403824.7699999996</v>
      </c>
      <c r="AG85" s="14">
        <f>SUMIF('consultant-gross'!D:D,eslam.data!AQ85,'consultant-gross'!F:F)</f>
        <v>13277404.550000012</v>
      </c>
      <c r="AH85" s="14">
        <f>SUMIF('consultant-gross'!D:D,eslam.data!AQ85,'consultant-gross'!G:G)</f>
        <v>219912624</v>
      </c>
      <c r="AI85" s="14">
        <f>SUMIF('consultant-net'!D:D,eslam.data!AQ85,'consultant-net'!F:F)</f>
        <v>17286732.59</v>
      </c>
      <c r="AJ85" s="2" t="str">
        <f>VLOOKUP(A85,'eslam-to-invoicing'!A:B,2,0)</f>
        <v>Waldorf Astoria Cairo</v>
      </c>
      <c r="AQ85" s="2" t="str">
        <f t="shared" si="10"/>
        <v>Astoria Hotel23</v>
      </c>
      <c r="AR85" s="2" t="str">
        <f t="shared" si="11"/>
        <v>Waldorf Astoria Cairo23</v>
      </c>
    </row>
    <row r="86" spans="1:44" x14ac:dyDescent="0.3">
      <c r="A86" s="6" t="s">
        <v>86</v>
      </c>
      <c r="B86" s="35">
        <f>VLOOKUP(A86,operation!A:B,2,0)</f>
        <v>1</v>
      </c>
      <c r="C86" s="6">
        <v>24</v>
      </c>
      <c r="D86" s="25"/>
      <c r="F86" s="26">
        <f>_xlfn.MAXIFS('data-from-invoicing'!E:E,'data-from-invoicing'!D:D,eslam.data!AR86)</f>
        <v>10000000</v>
      </c>
      <c r="G86" s="2">
        <f t="shared" si="8"/>
        <v>10000000</v>
      </c>
      <c r="H86" s="14" t="s">
        <v>8890</v>
      </c>
      <c r="I86" s="23"/>
      <c r="J86" s="2">
        <f>SUMIF('collection only'!D:D,eslam.data!AQ86,'collection only'!E:E)</f>
        <v>10400000</v>
      </c>
      <c r="K86" s="26">
        <f>SUMIF('data-from-invoicing'!D:D,eslam.data!AR86,'data-from-invoicing'!F:F)</f>
        <v>22455841.539999999</v>
      </c>
      <c r="L86" s="2">
        <f t="shared" si="9"/>
        <v>12055841.539999999</v>
      </c>
      <c r="Q86" s="23"/>
      <c r="S86" s="1">
        <v>45260</v>
      </c>
      <c r="T86" s="1">
        <v>45258</v>
      </c>
      <c r="U86" s="1">
        <v>45258</v>
      </c>
      <c r="V86">
        <v>42</v>
      </c>
      <c r="W86" s="1">
        <v>45300</v>
      </c>
      <c r="AF86" s="2">
        <v>0</v>
      </c>
      <c r="AG86" s="14">
        <f>SUMIF('consultant-gross'!D:D,eslam.data!AQ86,'consultant-gross'!F:F)</f>
        <v>0</v>
      </c>
      <c r="AH86" s="14">
        <f>SUMIF('consultant-gross'!D:D,eslam.data!AQ86,'consultant-gross'!G:G)</f>
        <v>0</v>
      </c>
      <c r="AI86" s="14">
        <f>SUMIF('consultant-net'!D:D,eslam.data!AQ86,'consultant-net'!F:F)</f>
        <v>0</v>
      </c>
      <c r="AJ86" s="2" t="str">
        <f>VLOOKUP(A86,'eslam-to-invoicing'!A:B,2,0)</f>
        <v>Waldorf Astoria Cairo</v>
      </c>
      <c r="AQ86" s="2" t="str">
        <f t="shared" si="10"/>
        <v>Astoria Hotel24</v>
      </c>
      <c r="AR86" s="2" t="str">
        <f t="shared" si="11"/>
        <v>Waldorf Astoria Cairo24</v>
      </c>
    </row>
    <row r="87" spans="1:44" hidden="1" x14ac:dyDescent="0.3">
      <c r="A87" s="6" t="s">
        <v>86</v>
      </c>
      <c r="B87" s="6">
        <f>VLOOKUP(A87,operation!A:B,2,0)</f>
        <v>1</v>
      </c>
      <c r="C87" s="6">
        <v>25</v>
      </c>
      <c r="D87" s="25"/>
      <c r="F87" s="26">
        <f>_xlfn.MAXIFS('data-from-invoicing'!E:E,'data-from-invoicing'!D:D,eslam.data!AR87)</f>
        <v>0</v>
      </c>
      <c r="G87" s="2">
        <f t="shared" si="8"/>
        <v>0</v>
      </c>
      <c r="H87" s="2"/>
      <c r="I87" s="23"/>
      <c r="J87" s="2">
        <f>SUMIF('collection only'!D:D,eslam.data!AQ87,'collection only'!E:E)</f>
        <v>3117985</v>
      </c>
      <c r="K87" s="26">
        <f>SUMIF('data-from-invoicing'!D:D,eslam.data!AR87,'data-from-invoicing'!F:F)</f>
        <v>0</v>
      </c>
      <c r="L87" s="2">
        <f t="shared" si="9"/>
        <v>-3117985</v>
      </c>
      <c r="M87" s="2"/>
      <c r="Q87" s="23"/>
      <c r="S87" s="1">
        <v>45260</v>
      </c>
      <c r="T87" s="1">
        <v>45260</v>
      </c>
      <c r="U87" s="1">
        <v>45329</v>
      </c>
      <c r="V87">
        <v>42</v>
      </c>
      <c r="W87" s="1">
        <v>45371</v>
      </c>
      <c r="AF87" s="2">
        <v>0</v>
      </c>
      <c r="AG87" s="14">
        <f>SUMIF('consultant-gross'!D:D,eslam.data!AQ87,'consultant-gross'!F:F)</f>
        <v>0</v>
      </c>
      <c r="AH87" s="14">
        <f>SUMIF('consultant-gross'!D:D,eslam.data!AQ87,'consultant-gross'!G:G)</f>
        <v>0</v>
      </c>
      <c r="AI87" s="14">
        <f>SUMIF('consultant-net'!D:D,eslam.data!AQ87,'consultant-net'!F:F)</f>
        <v>0</v>
      </c>
      <c r="AJ87" s="2" t="str">
        <f>VLOOKUP(A87,'eslam-to-invoicing'!A:B,2,0)</f>
        <v>Waldorf Astoria Cairo</v>
      </c>
      <c r="AQ87" s="2" t="str">
        <f t="shared" si="10"/>
        <v>Astoria Hotel25</v>
      </c>
      <c r="AR87" s="2" t="str">
        <f t="shared" si="11"/>
        <v>Waldorf Astoria Cairo25</v>
      </c>
    </row>
    <row r="88" spans="1:44" x14ac:dyDescent="0.3">
      <c r="B88" s="35"/>
      <c r="D88" s="25"/>
      <c r="F88" s="26">
        <f>_xlfn.MAXIFS('data-from-invoicing'!E:E,'data-from-invoicing'!D:D,eslam.data!AR88)</f>
        <v>0</v>
      </c>
      <c r="I88" s="23"/>
      <c r="K88" s="26"/>
      <c r="Q88" s="23"/>
    </row>
    <row r="89" spans="1:44" x14ac:dyDescent="0.3">
      <c r="A89" s="6" t="s">
        <v>131</v>
      </c>
      <c r="B89" s="35">
        <f>VLOOKUP(A89,operation!A:B,2,0)</f>
        <v>1</v>
      </c>
      <c r="C89" s="6">
        <v>1</v>
      </c>
      <c r="D89" s="25"/>
      <c r="E89" s="2">
        <v>3575400</v>
      </c>
      <c r="F89" s="26">
        <f>_xlfn.MAXIFS('data-from-invoicing'!E:E,'data-from-invoicing'!D:D,eslam.data!AR89)</f>
        <v>0</v>
      </c>
      <c r="G89" s="2">
        <f>F89-E89</f>
        <v>-3575400</v>
      </c>
      <c r="H89" s="14" t="s">
        <v>8866</v>
      </c>
      <c r="I89" s="23"/>
      <c r="J89" s="2">
        <f>SUMIF('collection only'!D:D,eslam.data!AQ89,'collection only'!E:E)</f>
        <v>2467026</v>
      </c>
      <c r="K89" s="26">
        <f>SUMIF('data-from-invoicing'!D:D,eslam.data!AR89,'data-from-invoicing'!F:F)</f>
        <v>0</v>
      </c>
      <c r="L89" s="2">
        <f>K89-J89</f>
        <v>-2467026</v>
      </c>
      <c r="M89" s="14" t="s">
        <v>8866</v>
      </c>
      <c r="Q89" s="23"/>
      <c r="R89" s="2">
        <v>2645796</v>
      </c>
      <c r="S89" s="1">
        <v>45230</v>
      </c>
      <c r="T89" s="1">
        <v>45229</v>
      </c>
      <c r="U89" s="1">
        <v>45236</v>
      </c>
      <c r="V89">
        <v>42</v>
      </c>
      <c r="W89" s="1">
        <v>45278</v>
      </c>
      <c r="X89" s="1">
        <v>45236</v>
      </c>
      <c r="Y89" s="2">
        <v>3575400</v>
      </c>
      <c r="AF89" s="2">
        <v>0</v>
      </c>
      <c r="AG89" s="14">
        <f>SUMIF('consultant-gross'!D:D,eslam.data!AQ89,'consultant-gross'!F:F)</f>
        <v>3575400</v>
      </c>
      <c r="AH89" s="14">
        <f>SUMIF('consultant-gross'!D:D,eslam.data!AQ89,'consultant-gross'!G:G)</f>
        <v>3575400</v>
      </c>
      <c r="AI89" s="14">
        <f>SUMIF('consultant-net'!D:D,eslam.data!AQ89,'consultant-net'!F:F)</f>
        <v>2645796</v>
      </c>
      <c r="AJ89" s="2">
        <f>VLOOKUP(A89,'eslam-to-invoicing'!A:B,2,0)</f>
        <v>0</v>
      </c>
      <c r="AQ89" s="2" t="str">
        <f>A89&amp;C89</f>
        <v>Baraka Land Fence1</v>
      </c>
      <c r="AR89" s="2" t="str">
        <f>AJ89&amp;C89</f>
        <v>01</v>
      </c>
    </row>
    <row r="90" spans="1:44" hidden="1" x14ac:dyDescent="0.3">
      <c r="A90" s="6" t="s">
        <v>131</v>
      </c>
      <c r="B90" s="6">
        <f>VLOOKUP(A90,operation!A:B,2,0)</f>
        <v>1</v>
      </c>
      <c r="C90" s="6">
        <v>2</v>
      </c>
      <c r="D90" s="25"/>
      <c r="F90" s="26">
        <f>_xlfn.MAXIFS('data-from-invoicing'!E:E,'data-from-invoicing'!D:D,eslam.data!AR90)</f>
        <v>0</v>
      </c>
      <c r="G90" s="2">
        <f>F90-E90</f>
        <v>0</v>
      </c>
      <c r="H90" s="2"/>
      <c r="I90" s="23"/>
      <c r="J90" s="2">
        <f>SUMIF('collection only'!D:D,eslam.data!AQ90,'collection only'!E:E)</f>
        <v>8497787.4600000009</v>
      </c>
      <c r="K90" s="26">
        <f>SUMIF('data-from-invoicing'!D:D,eslam.data!AR90,'data-from-invoicing'!F:F)</f>
        <v>0</v>
      </c>
      <c r="L90" s="2">
        <f>K90-J90</f>
        <v>-8497787.4600000009</v>
      </c>
      <c r="M90" s="2"/>
      <c r="Q90" s="23"/>
      <c r="S90" s="1">
        <v>45260</v>
      </c>
      <c r="T90" s="1">
        <v>45260</v>
      </c>
      <c r="U90" s="1">
        <v>45264</v>
      </c>
      <c r="V90">
        <v>42</v>
      </c>
      <c r="W90" s="1">
        <v>45306</v>
      </c>
      <c r="AF90" s="2">
        <v>0</v>
      </c>
      <c r="AG90" s="14">
        <f>SUMIF('consultant-gross'!D:D,eslam.data!AQ90,'consultant-gross'!F:F)</f>
        <v>0</v>
      </c>
      <c r="AH90" s="14">
        <f>SUMIF('consultant-gross'!D:D,eslam.data!AQ90,'consultant-gross'!G:G)</f>
        <v>0</v>
      </c>
      <c r="AI90" s="14">
        <f>SUMIF('consultant-net'!D:D,eslam.data!AQ90,'consultant-net'!F:F)</f>
        <v>0</v>
      </c>
      <c r="AJ90" s="2">
        <f>VLOOKUP(A90,'eslam-to-invoicing'!A:B,2,0)</f>
        <v>0</v>
      </c>
      <c r="AQ90" s="2" t="str">
        <f>A90&amp;C90</f>
        <v>Baraka Land Fence2</v>
      </c>
      <c r="AR90" s="2" t="str">
        <f>AJ90&amp;C90</f>
        <v>02</v>
      </c>
    </row>
    <row r="91" spans="1:44" x14ac:dyDescent="0.3">
      <c r="A91" s="6" t="s">
        <v>131</v>
      </c>
      <c r="B91" s="35">
        <f>VLOOKUP(A91,operation!A:B,2,0)</f>
        <v>1</v>
      </c>
      <c r="C91" s="6">
        <v>3</v>
      </c>
      <c r="D91" s="25"/>
      <c r="E91" s="2">
        <v>23602796</v>
      </c>
      <c r="F91" s="26">
        <f>_xlfn.MAXIFS('data-from-invoicing'!E:E,'data-from-invoicing'!D:D,eslam.data!AR91)</f>
        <v>0</v>
      </c>
      <c r="G91" s="2">
        <f>F91-E91</f>
        <v>-23602796</v>
      </c>
      <c r="H91" s="14" t="s">
        <v>8866</v>
      </c>
      <c r="I91" s="23"/>
      <c r="J91" s="2">
        <f>SUMIF('collection only'!D:D,eslam.data!AQ91,'collection only'!E:E)</f>
        <v>15418299.779999999</v>
      </c>
      <c r="K91" s="26">
        <f>SUMIF('data-from-invoicing'!D:D,eslam.data!AR91,'data-from-invoicing'!F:F)</f>
        <v>0</v>
      </c>
      <c r="L91" s="2">
        <f>K91-J91</f>
        <v>-15418299.779999999</v>
      </c>
      <c r="M91" s="14" t="s">
        <v>8866</v>
      </c>
      <c r="Q91" s="23"/>
      <c r="R91" s="2">
        <v>16535567.880000001</v>
      </c>
      <c r="S91" s="1">
        <v>45351</v>
      </c>
      <c r="T91" s="1">
        <v>45362</v>
      </c>
      <c r="U91" s="1">
        <v>45362</v>
      </c>
      <c r="V91">
        <v>42</v>
      </c>
      <c r="W91" s="1">
        <v>45404</v>
      </c>
      <c r="X91" s="1">
        <v>45371</v>
      </c>
      <c r="Y91" s="2">
        <v>38236396</v>
      </c>
      <c r="AF91" s="2">
        <v>0</v>
      </c>
      <c r="AG91" s="14">
        <f>SUMIF('consultant-gross'!D:D,eslam.data!AQ91,'consultant-gross'!F:F)</f>
        <v>0</v>
      </c>
      <c r="AH91" s="14">
        <f>SUMIF('consultant-gross'!D:D,eslam.data!AQ91,'consultant-gross'!G:G)</f>
        <v>0</v>
      </c>
      <c r="AI91" s="14">
        <f>SUMIF('consultant-net'!D:D,eslam.data!AQ91,'consultant-net'!F:F)</f>
        <v>0</v>
      </c>
      <c r="AJ91" s="2">
        <f>VLOOKUP(A91,'eslam-to-invoicing'!A:B,2,0)</f>
        <v>0</v>
      </c>
      <c r="AQ91" s="2" t="str">
        <f>A91&amp;C91</f>
        <v>Baraka Land Fence3</v>
      </c>
      <c r="AR91" s="2" t="str">
        <f>AJ91&amp;C91</f>
        <v>03</v>
      </c>
    </row>
    <row r="92" spans="1:44" x14ac:dyDescent="0.3">
      <c r="A92" s="6" t="s">
        <v>131</v>
      </c>
      <c r="B92" s="35">
        <f>VLOOKUP(A92,operation!A:B,2,0)</f>
        <v>1</v>
      </c>
      <c r="C92" s="6">
        <v>4</v>
      </c>
      <c r="D92" s="25"/>
      <c r="E92" s="2">
        <v>11760884</v>
      </c>
      <c r="F92" s="26">
        <f>_xlfn.MAXIFS('data-from-invoicing'!E:E,'data-from-invoicing'!D:D,eslam.data!AR92)</f>
        <v>0</v>
      </c>
      <c r="G92" s="2">
        <f>F92-E92</f>
        <v>-11760884</v>
      </c>
      <c r="H92" s="14" t="s">
        <v>8866</v>
      </c>
      <c r="I92" s="23"/>
      <c r="J92" s="2">
        <f>SUMIF('collection only'!D:D,eslam.data!AQ92,'collection only'!E:E)</f>
        <v>6072172.6100000003</v>
      </c>
      <c r="K92" s="26">
        <f>SUMIF('data-from-invoicing'!D:D,eslam.data!AR92,'data-from-invoicing'!F:F)</f>
        <v>0</v>
      </c>
      <c r="L92" s="2">
        <f>K92-J92</f>
        <v>-6072172.6100000003</v>
      </c>
      <c r="M92" s="14" t="s">
        <v>8866</v>
      </c>
      <c r="Q92" s="23"/>
      <c r="R92" s="2">
        <v>8703054.1600000001</v>
      </c>
      <c r="S92" s="1">
        <v>45443</v>
      </c>
      <c r="T92" s="1">
        <v>45431</v>
      </c>
      <c r="U92" s="1">
        <v>45431</v>
      </c>
      <c r="V92">
        <v>42</v>
      </c>
      <c r="W92" s="1">
        <v>45473</v>
      </c>
      <c r="X92" s="1">
        <v>45433</v>
      </c>
      <c r="Y92" s="2">
        <v>49997280</v>
      </c>
      <c r="AF92" s="2">
        <v>0</v>
      </c>
      <c r="AG92" s="14">
        <f>SUMIF('consultant-gross'!D:D,eslam.data!AQ92,'consultant-gross'!F:F)</f>
        <v>11760884</v>
      </c>
      <c r="AH92" s="14">
        <f>SUMIF('consultant-gross'!D:D,eslam.data!AQ92,'consultant-gross'!G:G)</f>
        <v>49997280</v>
      </c>
      <c r="AI92" s="14">
        <f>SUMIF('consultant-net'!D:D,eslam.data!AQ92,'consultant-net'!F:F)</f>
        <v>8703054.1600000001</v>
      </c>
      <c r="AJ92" s="2">
        <f>VLOOKUP(A92,'eslam-to-invoicing'!A:B,2,0)</f>
        <v>0</v>
      </c>
      <c r="AQ92" s="2" t="str">
        <f>A92&amp;C92</f>
        <v>Baraka Land Fence4</v>
      </c>
      <c r="AR92" s="2" t="str">
        <f>AJ92&amp;C92</f>
        <v>04</v>
      </c>
    </row>
    <row r="93" spans="1:44" x14ac:dyDescent="0.3">
      <c r="A93" s="6" t="s">
        <v>131</v>
      </c>
      <c r="B93" s="35">
        <f>VLOOKUP(A93,operation!A:B,2,0)</f>
        <v>1</v>
      </c>
      <c r="C93" s="6">
        <v>5</v>
      </c>
      <c r="D93" s="25"/>
      <c r="E93" s="2">
        <v>7617134</v>
      </c>
      <c r="F93" s="26">
        <f>_xlfn.MAXIFS('data-from-invoicing'!E:E,'data-from-invoicing'!D:D,eslam.data!AR93)</f>
        <v>0</v>
      </c>
      <c r="G93" s="2">
        <f>F93-E93</f>
        <v>-7617134</v>
      </c>
      <c r="H93" s="14" t="s">
        <v>8866</v>
      </c>
      <c r="I93" s="23"/>
      <c r="J93" s="2">
        <f>SUMIF('collection only'!D:D,eslam.data!AQ93,'collection only'!E:E)</f>
        <v>0</v>
      </c>
      <c r="K93" s="26">
        <f>SUMIF('data-from-invoicing'!D:D,eslam.data!AR93,'data-from-invoicing'!F:F)</f>
        <v>0</v>
      </c>
      <c r="L93" s="2">
        <f>K93-J93</f>
        <v>0</v>
      </c>
      <c r="M93" s="14" t="s">
        <v>8866</v>
      </c>
      <c r="Q93" s="23"/>
      <c r="R93" s="2">
        <v>5636679.1600000001</v>
      </c>
      <c r="S93" s="1">
        <v>45535</v>
      </c>
      <c r="T93" s="1">
        <v>45524</v>
      </c>
      <c r="U93" s="1">
        <v>45524</v>
      </c>
      <c r="V93">
        <v>42</v>
      </c>
      <c r="W93" s="1">
        <v>45566</v>
      </c>
      <c r="X93" s="1">
        <v>45524</v>
      </c>
      <c r="Y93" s="2">
        <v>57614414</v>
      </c>
      <c r="AF93" s="2">
        <v>0</v>
      </c>
      <c r="AG93" s="14">
        <f>SUMIF('consultant-gross'!D:D,eslam.data!AQ93,'consultant-gross'!F:F)</f>
        <v>7617134</v>
      </c>
      <c r="AH93" s="14">
        <f>SUMIF('consultant-gross'!D:D,eslam.data!AQ93,'consultant-gross'!G:G)</f>
        <v>57614414</v>
      </c>
      <c r="AI93" s="14">
        <f>SUMIF('consultant-net'!D:D,eslam.data!AQ93,'consultant-net'!F:F)</f>
        <v>5636679.1600000001</v>
      </c>
      <c r="AJ93" s="2">
        <f>VLOOKUP(A93,'eslam-to-invoicing'!A:B,2,0)</f>
        <v>0</v>
      </c>
      <c r="AQ93" s="2" t="str">
        <f>A93&amp;C93</f>
        <v>Baraka Land Fence5</v>
      </c>
      <c r="AR93" s="2" t="str">
        <f>AJ93&amp;C93</f>
        <v>05</v>
      </c>
    </row>
    <row r="94" spans="1:44" x14ac:dyDescent="0.3">
      <c r="B94" s="35"/>
      <c r="D94" s="25"/>
      <c r="F94" s="26">
        <f>_xlfn.MAXIFS('data-from-invoicing'!E:E,'data-from-invoicing'!D:D,eslam.data!AR94)</f>
        <v>0</v>
      </c>
      <c r="I94" s="23"/>
      <c r="K94" s="26"/>
      <c r="Q94" s="23"/>
    </row>
    <row r="95" spans="1:44" x14ac:dyDescent="0.3">
      <c r="A95" s="6" t="s">
        <v>21</v>
      </c>
      <c r="B95" s="35">
        <f>VLOOKUP(A95,operation!A:B,2,0)</f>
        <v>1</v>
      </c>
      <c r="C95" s="6">
        <v>2</v>
      </c>
      <c r="D95" s="25"/>
      <c r="E95" s="2">
        <v>22287932.1928</v>
      </c>
      <c r="F95" s="26">
        <f>_xlfn.MAXIFS('data-from-invoicing'!E:E,'data-from-invoicing'!D:D,eslam.data!AR95)</f>
        <v>0</v>
      </c>
      <c r="G95" s="2">
        <f t="shared" ref="G95:G107" si="12">F95-E95</f>
        <v>-22287932.1928</v>
      </c>
      <c r="H95" s="14" t="s">
        <v>8866</v>
      </c>
      <c r="I95" s="23"/>
      <c r="J95" s="2">
        <f>SUMIF('collection only'!D:D,eslam.data!AQ95,'collection only'!E:E)</f>
        <v>21842173.609999999</v>
      </c>
      <c r="K95" s="26">
        <f>SUMIF('data-from-invoicing'!D:D,eslam.data!AR95,'data-from-invoicing'!F:F)</f>
        <v>0</v>
      </c>
      <c r="L95" s="2">
        <f t="shared" ref="L95:L107" si="13">K95-J95</f>
        <v>-21842173.609999999</v>
      </c>
      <c r="M95" s="14" t="s">
        <v>8866</v>
      </c>
      <c r="Q95" s="23"/>
      <c r="R95" s="2">
        <v>21953613.159363359</v>
      </c>
      <c r="S95" s="1">
        <v>43281</v>
      </c>
      <c r="T95" s="1">
        <v>43292</v>
      </c>
      <c r="U95" s="1">
        <v>43292</v>
      </c>
      <c r="V95">
        <v>60</v>
      </c>
      <c r="W95" s="1">
        <v>43352</v>
      </c>
      <c r="X95" s="1">
        <v>43307</v>
      </c>
      <c r="Y95" s="2">
        <v>22287932.1928</v>
      </c>
      <c r="Z95" s="2">
        <v>0</v>
      </c>
      <c r="AF95" s="2">
        <v>0</v>
      </c>
      <c r="AG95" s="14">
        <f>SUMIF('consultant-gross'!D:D,eslam.data!AQ95,'consultant-gross'!F:F)</f>
        <v>0</v>
      </c>
      <c r="AH95" s="14">
        <f>SUMIF('consultant-gross'!D:D,eslam.data!AQ95,'consultant-gross'!G:G)</f>
        <v>0</v>
      </c>
      <c r="AI95" s="14">
        <f>SUMIF('consultant-net'!D:D,eslam.data!AQ95,'consultant-net'!F:F)</f>
        <v>0</v>
      </c>
      <c r="AJ95" s="2">
        <f>VLOOKUP(A95,'eslam-to-invoicing'!A:B,2,0)</f>
        <v>0</v>
      </c>
      <c r="AQ95" s="2" t="str">
        <f t="shared" ref="AQ95:AQ107" si="14">A95&amp;C95</f>
        <v>Benban - Aswan2</v>
      </c>
      <c r="AR95" s="2" t="str">
        <f t="shared" ref="AR95:AR107" si="15">AJ95&amp;C95</f>
        <v>02</v>
      </c>
    </row>
    <row r="96" spans="1:44" x14ac:dyDescent="0.3">
      <c r="A96" s="6" t="s">
        <v>21</v>
      </c>
      <c r="B96" s="35">
        <f>VLOOKUP(A96,operation!A:B,2,0)</f>
        <v>1</v>
      </c>
      <c r="C96" s="6">
        <v>3</v>
      </c>
      <c r="D96" s="25"/>
      <c r="E96" s="2">
        <v>10786951.895621641</v>
      </c>
      <c r="F96" s="26">
        <f>_xlfn.MAXIFS('data-from-invoicing'!E:E,'data-from-invoicing'!D:D,eslam.data!AR96)</f>
        <v>0</v>
      </c>
      <c r="G96" s="2">
        <f t="shared" si="12"/>
        <v>-10786951.895621641</v>
      </c>
      <c r="H96" s="14" t="s">
        <v>8866</v>
      </c>
      <c r="I96" s="23"/>
      <c r="J96" s="2">
        <f>SUMIF('collection only'!D:D,eslam.data!AQ96,'collection only'!E:E)</f>
        <v>10577813.02</v>
      </c>
      <c r="K96" s="26">
        <f>SUMIF('data-from-invoicing'!D:D,eslam.data!AR96,'data-from-invoicing'!F:F)</f>
        <v>0</v>
      </c>
      <c r="L96" s="2">
        <f t="shared" si="13"/>
        <v>-10577813.02</v>
      </c>
      <c r="M96" s="14" t="s">
        <v>8866</v>
      </c>
      <c r="Q96" s="23"/>
      <c r="R96" s="2">
        <v>10577813.157709209</v>
      </c>
      <c r="S96" s="1">
        <v>43312</v>
      </c>
      <c r="T96" s="1">
        <v>43312</v>
      </c>
      <c r="U96" s="1">
        <v>43317</v>
      </c>
      <c r="V96">
        <v>60</v>
      </c>
      <c r="W96" s="1">
        <v>43377</v>
      </c>
      <c r="X96" s="1">
        <v>43354</v>
      </c>
      <c r="Y96" s="2">
        <v>33074884.088421639</v>
      </c>
      <c r="Z96" s="2">
        <v>0</v>
      </c>
      <c r="AF96" s="2">
        <v>0</v>
      </c>
      <c r="AG96" s="14">
        <f>SUMIF('consultant-gross'!D:D,eslam.data!AQ96,'consultant-gross'!F:F)</f>
        <v>0</v>
      </c>
      <c r="AH96" s="14">
        <f>SUMIF('consultant-gross'!D:D,eslam.data!AQ96,'consultant-gross'!G:G)</f>
        <v>0</v>
      </c>
      <c r="AI96" s="14">
        <f>SUMIF('consultant-net'!D:D,eslam.data!AQ96,'consultant-net'!F:F)</f>
        <v>0</v>
      </c>
      <c r="AJ96" s="2">
        <f>VLOOKUP(A96,'eslam-to-invoicing'!A:B,2,0)</f>
        <v>0</v>
      </c>
      <c r="AQ96" s="2" t="str">
        <f t="shared" si="14"/>
        <v>Benban - Aswan3</v>
      </c>
      <c r="AR96" s="2" t="str">
        <f t="shared" si="15"/>
        <v>03</v>
      </c>
    </row>
    <row r="97" spans="1:44" x14ac:dyDescent="0.3">
      <c r="A97" s="6" t="s">
        <v>21</v>
      </c>
      <c r="B97" s="35">
        <f>VLOOKUP(A97,operation!A:B,2,0)</f>
        <v>1</v>
      </c>
      <c r="C97" s="6">
        <v>4</v>
      </c>
      <c r="D97" s="25"/>
      <c r="E97" s="2">
        <v>15307380.738</v>
      </c>
      <c r="F97" s="26">
        <f>_xlfn.MAXIFS('data-from-invoicing'!E:E,'data-from-invoicing'!D:D,eslam.data!AR97)</f>
        <v>0</v>
      </c>
      <c r="G97" s="2">
        <f t="shared" si="12"/>
        <v>-15307380.738</v>
      </c>
      <c r="H97" s="14" t="s">
        <v>8866</v>
      </c>
      <c r="I97" s="23"/>
      <c r="J97" s="2">
        <f>SUMIF('collection only'!D:D,eslam.data!AQ97,'collection only'!E:E)</f>
        <v>15006351.74</v>
      </c>
      <c r="K97" s="26">
        <f>SUMIF('data-from-invoicing'!D:D,eslam.data!AR97,'data-from-invoicing'!F:F)</f>
        <v>0</v>
      </c>
      <c r="L97" s="2">
        <f t="shared" si="13"/>
        <v>-15006351.74</v>
      </c>
      <c r="M97" s="14" t="s">
        <v>8866</v>
      </c>
      <c r="Q97" s="23"/>
      <c r="R97" s="2">
        <v>15006351.7412</v>
      </c>
      <c r="S97" s="1">
        <v>43343</v>
      </c>
      <c r="T97" s="1">
        <v>43343</v>
      </c>
      <c r="U97" s="1">
        <v>43348</v>
      </c>
      <c r="V97">
        <v>60</v>
      </c>
      <c r="W97" s="1">
        <v>43408</v>
      </c>
      <c r="X97" s="1">
        <v>43363</v>
      </c>
      <c r="Y97" s="2">
        <v>48382264.826421648</v>
      </c>
      <c r="Z97" s="2">
        <v>0</v>
      </c>
      <c r="AF97" s="2">
        <v>0</v>
      </c>
      <c r="AG97" s="14">
        <f>SUMIF('consultant-gross'!D:D,eslam.data!AQ97,'consultant-gross'!F:F)</f>
        <v>0</v>
      </c>
      <c r="AH97" s="14">
        <f>SUMIF('consultant-gross'!D:D,eslam.data!AQ97,'consultant-gross'!G:G)</f>
        <v>0</v>
      </c>
      <c r="AI97" s="14">
        <f>SUMIF('consultant-net'!D:D,eslam.data!AQ97,'consultant-net'!F:F)</f>
        <v>0</v>
      </c>
      <c r="AJ97" s="2">
        <f>VLOOKUP(A97,'eslam-to-invoicing'!A:B,2,0)</f>
        <v>0</v>
      </c>
      <c r="AQ97" s="2" t="str">
        <f t="shared" si="14"/>
        <v>Benban - Aswan4</v>
      </c>
      <c r="AR97" s="2" t="str">
        <f t="shared" si="15"/>
        <v>04</v>
      </c>
    </row>
    <row r="98" spans="1:44" x14ac:dyDescent="0.3">
      <c r="A98" s="6" t="s">
        <v>21</v>
      </c>
      <c r="B98" s="35">
        <f>VLOOKUP(A98,operation!A:B,2,0)</f>
        <v>1</v>
      </c>
      <c r="C98" s="6">
        <v>5</v>
      </c>
      <c r="D98" s="25"/>
      <c r="E98" s="2">
        <v>36144803.344400004</v>
      </c>
      <c r="F98" s="26">
        <f>_xlfn.MAXIFS('data-from-invoicing'!E:E,'data-from-invoicing'!D:D,eslam.data!AR98)</f>
        <v>0</v>
      </c>
      <c r="G98" s="2">
        <f t="shared" si="12"/>
        <v>-36144803.344400004</v>
      </c>
      <c r="H98" s="14" t="s">
        <v>8866</v>
      </c>
      <c r="I98" s="23"/>
      <c r="J98" s="2">
        <f>SUMIF('collection only'!D:D,eslam.data!AQ98,'collection only'!E:E)</f>
        <v>37440497.149999999</v>
      </c>
      <c r="K98" s="26">
        <f>SUMIF('data-from-invoicing'!D:D,eslam.data!AR98,'data-from-invoicing'!F:F)</f>
        <v>0</v>
      </c>
      <c r="L98" s="2">
        <f t="shared" si="13"/>
        <v>-37440497.149999999</v>
      </c>
      <c r="M98" s="14" t="s">
        <v>8866</v>
      </c>
      <c r="Q98" s="23"/>
      <c r="R98" s="2">
        <v>37440886.744400002</v>
      </c>
      <c r="S98" s="1">
        <v>43373</v>
      </c>
      <c r="T98" s="1">
        <v>43373</v>
      </c>
      <c r="U98" s="1">
        <v>43381</v>
      </c>
      <c r="V98">
        <v>60</v>
      </c>
      <c r="W98" s="1">
        <v>43441</v>
      </c>
      <c r="X98" s="1">
        <v>43403</v>
      </c>
      <c r="Y98" s="2">
        <v>84527068.170821652</v>
      </c>
      <c r="AF98" s="2">
        <v>0</v>
      </c>
      <c r="AG98" s="14">
        <f>SUMIF('consultant-gross'!D:D,eslam.data!AQ98,'consultant-gross'!F:F)</f>
        <v>0</v>
      </c>
      <c r="AH98" s="14">
        <f>SUMIF('consultant-gross'!D:D,eslam.data!AQ98,'consultant-gross'!G:G)</f>
        <v>0</v>
      </c>
      <c r="AI98" s="14">
        <f>SUMIF('consultant-net'!D:D,eslam.data!AQ98,'consultant-net'!F:F)</f>
        <v>0</v>
      </c>
      <c r="AJ98" s="2">
        <f>VLOOKUP(A98,'eslam-to-invoicing'!A:B,2,0)</f>
        <v>0</v>
      </c>
      <c r="AQ98" s="2" t="str">
        <f t="shared" si="14"/>
        <v>Benban - Aswan5</v>
      </c>
      <c r="AR98" s="2" t="str">
        <f t="shared" si="15"/>
        <v>05</v>
      </c>
    </row>
    <row r="99" spans="1:44" x14ac:dyDescent="0.3">
      <c r="A99" s="6" t="s">
        <v>21</v>
      </c>
      <c r="B99" s="35">
        <f>VLOOKUP(A99,operation!A:B,2,0)</f>
        <v>1</v>
      </c>
      <c r="C99" s="6">
        <v>6</v>
      </c>
      <c r="D99" s="25"/>
      <c r="E99" s="2">
        <v>23770609.396400001</v>
      </c>
      <c r="F99" s="26">
        <f>_xlfn.MAXIFS('data-from-invoicing'!E:E,'data-from-invoicing'!D:D,eslam.data!AR99)</f>
        <v>0</v>
      </c>
      <c r="G99" s="2">
        <f t="shared" si="12"/>
        <v>-23770609.396400001</v>
      </c>
      <c r="H99" s="14" t="s">
        <v>8866</v>
      </c>
      <c r="I99" s="23"/>
      <c r="J99" s="2">
        <f>SUMIF('collection only'!D:D,eslam.data!AQ99,'collection only'!E:E)</f>
        <v>23886898.777526591</v>
      </c>
      <c r="K99" s="26">
        <f>SUMIF('data-from-invoicing'!D:D,eslam.data!AR99,'data-from-invoicing'!F:F)</f>
        <v>0</v>
      </c>
      <c r="L99" s="2">
        <f t="shared" si="13"/>
        <v>-23886898.777526591</v>
      </c>
      <c r="M99" s="14" t="s">
        <v>8866</v>
      </c>
      <c r="Q99" s="23"/>
      <c r="R99" s="2">
        <v>23958997.044799998</v>
      </c>
      <c r="S99" s="1">
        <v>43404</v>
      </c>
      <c r="T99" s="1">
        <v>43404</v>
      </c>
      <c r="U99" s="1">
        <v>43415</v>
      </c>
      <c r="V99">
        <v>60</v>
      </c>
      <c r="W99" s="1">
        <v>43475</v>
      </c>
      <c r="X99" s="1">
        <v>43432</v>
      </c>
      <c r="Y99" s="2">
        <v>108297677.5672216</v>
      </c>
      <c r="AF99" s="2">
        <v>0</v>
      </c>
      <c r="AG99" s="14">
        <f>SUMIF('consultant-gross'!D:D,eslam.data!AQ99,'consultant-gross'!F:F)</f>
        <v>0</v>
      </c>
      <c r="AH99" s="14">
        <f>SUMIF('consultant-gross'!D:D,eslam.data!AQ99,'consultant-gross'!G:G)</f>
        <v>0</v>
      </c>
      <c r="AI99" s="14">
        <f>SUMIF('consultant-net'!D:D,eslam.data!AQ99,'consultant-net'!F:F)</f>
        <v>0</v>
      </c>
      <c r="AJ99" s="2">
        <f>VLOOKUP(A99,'eslam-to-invoicing'!A:B,2,0)</f>
        <v>0</v>
      </c>
      <c r="AQ99" s="2" t="str">
        <f t="shared" si="14"/>
        <v>Benban - Aswan6</v>
      </c>
      <c r="AR99" s="2" t="str">
        <f t="shared" si="15"/>
        <v>06</v>
      </c>
    </row>
    <row r="100" spans="1:44" x14ac:dyDescent="0.3">
      <c r="A100" s="6" t="s">
        <v>21</v>
      </c>
      <c r="B100" s="35">
        <f>VLOOKUP(A100,operation!A:B,2,0)</f>
        <v>1</v>
      </c>
      <c r="C100" s="6">
        <v>7</v>
      </c>
      <c r="D100" s="25"/>
      <c r="E100" s="2">
        <v>25005235.292800002</v>
      </c>
      <c r="F100" s="26">
        <f>_xlfn.MAXIFS('data-from-invoicing'!E:E,'data-from-invoicing'!D:D,eslam.data!AR100)</f>
        <v>0</v>
      </c>
      <c r="G100" s="2">
        <f t="shared" si="12"/>
        <v>-25005235.292800002</v>
      </c>
      <c r="H100" s="14" t="s">
        <v>8866</v>
      </c>
      <c r="I100" s="23"/>
      <c r="J100" s="2">
        <f>SUMIF('collection only'!D:D,eslam.data!AQ100,'collection only'!E:E)</f>
        <v>25237199.469354197</v>
      </c>
      <c r="K100" s="26">
        <f>SUMIF('data-from-invoicing'!D:D,eslam.data!AR100,'data-from-invoicing'!F:F)</f>
        <v>0</v>
      </c>
      <c r="L100" s="2">
        <f t="shared" si="13"/>
        <v>-25237199.469354197</v>
      </c>
      <c r="M100" s="14" t="s">
        <v>8866</v>
      </c>
      <c r="Q100" s="23"/>
      <c r="R100" s="2">
        <v>25352621.384399999</v>
      </c>
      <c r="S100" s="1">
        <v>43434</v>
      </c>
      <c r="T100" s="1">
        <v>43439</v>
      </c>
      <c r="U100" s="1">
        <v>43439</v>
      </c>
      <c r="V100">
        <v>60</v>
      </c>
      <c r="W100" s="1">
        <v>43499</v>
      </c>
      <c r="X100" s="1">
        <v>43442</v>
      </c>
      <c r="Y100" s="2">
        <v>133302912.8600217</v>
      </c>
      <c r="AF100" s="2">
        <v>0</v>
      </c>
      <c r="AG100" s="14">
        <f>SUMIF('consultant-gross'!D:D,eslam.data!AQ100,'consultant-gross'!F:F)</f>
        <v>0</v>
      </c>
      <c r="AH100" s="14">
        <f>SUMIF('consultant-gross'!D:D,eslam.data!AQ100,'consultant-gross'!G:G)</f>
        <v>0</v>
      </c>
      <c r="AI100" s="14">
        <f>SUMIF('consultant-net'!D:D,eslam.data!AQ100,'consultant-net'!F:F)</f>
        <v>0</v>
      </c>
      <c r="AJ100" s="2">
        <f>VLOOKUP(A100,'eslam-to-invoicing'!A:B,2,0)</f>
        <v>0</v>
      </c>
      <c r="AQ100" s="2" t="str">
        <f t="shared" si="14"/>
        <v>Benban - Aswan7</v>
      </c>
      <c r="AR100" s="2" t="str">
        <f t="shared" si="15"/>
        <v>07</v>
      </c>
    </row>
    <row r="101" spans="1:44" x14ac:dyDescent="0.3">
      <c r="A101" s="6" t="s">
        <v>21</v>
      </c>
      <c r="B101" s="35">
        <f>VLOOKUP(A101,operation!A:B,2,0)</f>
        <v>1</v>
      </c>
      <c r="C101" s="6">
        <v>8</v>
      </c>
      <c r="D101" s="25"/>
      <c r="E101" s="2">
        <v>27760540.768199999</v>
      </c>
      <c r="F101" s="26">
        <f>_xlfn.MAXIFS('data-from-invoicing'!E:E,'data-from-invoicing'!D:D,eslam.data!AR101)</f>
        <v>0</v>
      </c>
      <c r="G101" s="2">
        <f t="shared" si="12"/>
        <v>-27760540.768199999</v>
      </c>
      <c r="H101" s="14" t="s">
        <v>8866</v>
      </c>
      <c r="I101" s="23"/>
      <c r="J101" s="2">
        <f>SUMIF('collection only'!D:D,eslam.data!AQ101,'collection only'!E:E)</f>
        <v>28236383.5818539</v>
      </c>
      <c r="K101" s="26">
        <f>SUMIF('data-from-invoicing'!D:D,eslam.data!AR101,'data-from-invoicing'!F:F)</f>
        <v>0</v>
      </c>
      <c r="L101" s="2">
        <f t="shared" si="13"/>
        <v>-28236383.5818539</v>
      </c>
      <c r="M101" s="14" t="s">
        <v>8866</v>
      </c>
      <c r="Q101" s="23"/>
      <c r="R101" s="2">
        <v>28073115.526500002</v>
      </c>
      <c r="S101" s="1">
        <v>43465</v>
      </c>
      <c r="T101" s="1">
        <v>43468</v>
      </c>
      <c r="U101" s="1">
        <v>43468</v>
      </c>
      <c r="V101">
        <v>60</v>
      </c>
      <c r="W101" s="1">
        <v>43528</v>
      </c>
      <c r="X101" s="1">
        <v>43471</v>
      </c>
      <c r="Y101" s="2">
        <v>161063453.62822169</v>
      </c>
      <c r="AF101" s="2">
        <v>0</v>
      </c>
      <c r="AG101" s="14">
        <f>SUMIF('consultant-gross'!D:D,eslam.data!AQ101,'consultant-gross'!F:F)</f>
        <v>0</v>
      </c>
      <c r="AH101" s="14">
        <f>SUMIF('consultant-gross'!D:D,eslam.data!AQ101,'consultant-gross'!G:G)</f>
        <v>0</v>
      </c>
      <c r="AI101" s="14">
        <f>SUMIF('consultant-net'!D:D,eslam.data!AQ101,'consultant-net'!F:F)</f>
        <v>0</v>
      </c>
      <c r="AJ101" s="2">
        <f>VLOOKUP(A101,'eslam-to-invoicing'!A:B,2,0)</f>
        <v>0</v>
      </c>
      <c r="AQ101" s="2" t="str">
        <f t="shared" si="14"/>
        <v>Benban - Aswan8</v>
      </c>
      <c r="AR101" s="2" t="str">
        <f t="shared" si="15"/>
        <v>08</v>
      </c>
    </row>
    <row r="102" spans="1:44" x14ac:dyDescent="0.3">
      <c r="A102" s="6" t="s">
        <v>21</v>
      </c>
      <c r="B102" s="35">
        <f>VLOOKUP(A102,operation!A:B,2,0)</f>
        <v>1</v>
      </c>
      <c r="C102" s="6">
        <v>9</v>
      </c>
      <c r="D102" s="25"/>
      <c r="E102" s="2">
        <v>31169325.993299998</v>
      </c>
      <c r="F102" s="26">
        <f>_xlfn.MAXIFS('data-from-invoicing'!E:E,'data-from-invoicing'!D:D,eslam.data!AR102)</f>
        <v>0</v>
      </c>
      <c r="G102" s="2">
        <f t="shared" si="12"/>
        <v>-31169325.993299998</v>
      </c>
      <c r="H102" s="14" t="s">
        <v>8866</v>
      </c>
      <c r="I102" s="23"/>
      <c r="J102" s="2">
        <f>SUMIF('collection only'!D:D,eslam.data!AQ102,'collection only'!E:E)</f>
        <v>33103432.297799997</v>
      </c>
      <c r="K102" s="26">
        <f>SUMIF('data-from-invoicing'!D:D,eslam.data!AR102,'data-from-invoicing'!F:F)</f>
        <v>0</v>
      </c>
      <c r="L102" s="2">
        <f t="shared" si="13"/>
        <v>-33103432.297799997</v>
      </c>
      <c r="M102" s="14" t="s">
        <v>8866</v>
      </c>
      <c r="Q102" s="23"/>
      <c r="R102" s="2">
        <v>33103432.297800001</v>
      </c>
      <c r="S102" s="1">
        <v>43496</v>
      </c>
      <c r="T102" s="1">
        <v>43496</v>
      </c>
      <c r="U102" s="1">
        <v>43496</v>
      </c>
      <c r="V102">
        <v>60</v>
      </c>
      <c r="W102" s="1">
        <v>43556</v>
      </c>
      <c r="X102" s="1">
        <v>43499</v>
      </c>
      <c r="Y102" s="2">
        <v>192232779.62152171</v>
      </c>
      <c r="AF102" s="2">
        <v>0</v>
      </c>
      <c r="AG102" s="14">
        <f>SUMIF('consultant-gross'!D:D,eslam.data!AQ102,'consultant-gross'!F:F)</f>
        <v>0</v>
      </c>
      <c r="AH102" s="14">
        <f>SUMIF('consultant-gross'!D:D,eslam.data!AQ102,'consultant-gross'!G:G)</f>
        <v>0</v>
      </c>
      <c r="AI102" s="14">
        <f>SUMIF('consultant-net'!D:D,eslam.data!AQ102,'consultant-net'!F:F)</f>
        <v>0</v>
      </c>
      <c r="AJ102" s="2">
        <f>VLOOKUP(A102,'eslam-to-invoicing'!A:B,2,0)</f>
        <v>0</v>
      </c>
      <c r="AQ102" s="2" t="str">
        <f t="shared" si="14"/>
        <v>Benban - Aswan9</v>
      </c>
      <c r="AR102" s="2" t="str">
        <f t="shared" si="15"/>
        <v>09</v>
      </c>
    </row>
    <row r="103" spans="1:44" x14ac:dyDescent="0.3">
      <c r="A103" s="6" t="s">
        <v>21</v>
      </c>
      <c r="B103" s="35">
        <f>VLOOKUP(A103,operation!A:B,2,0)</f>
        <v>1</v>
      </c>
      <c r="C103" s="6">
        <v>10</v>
      </c>
      <c r="D103" s="25"/>
      <c r="E103" s="2">
        <v>12107665.0539</v>
      </c>
      <c r="F103" s="26">
        <f>_xlfn.MAXIFS('data-from-invoicing'!E:E,'data-from-invoicing'!D:D,eslam.data!AR103)</f>
        <v>0</v>
      </c>
      <c r="G103" s="2">
        <f t="shared" si="12"/>
        <v>-12107665.0539</v>
      </c>
      <c r="H103" s="14" t="s">
        <v>8866</v>
      </c>
      <c r="I103" s="23"/>
      <c r="J103" s="2">
        <f>SUMIF('collection only'!D:D,eslam.data!AQ103,'collection only'!E:E)</f>
        <v>12102732.036000002</v>
      </c>
      <c r="K103" s="26">
        <f>SUMIF('data-from-invoicing'!D:D,eslam.data!AR103,'data-from-invoicing'!F:F)</f>
        <v>0</v>
      </c>
      <c r="L103" s="2">
        <f t="shared" si="13"/>
        <v>-12102732.036000002</v>
      </c>
      <c r="M103" s="14" t="s">
        <v>8866</v>
      </c>
      <c r="Q103" s="23"/>
      <c r="R103" s="2">
        <v>12014082.922499999</v>
      </c>
      <c r="S103" s="1">
        <v>43524</v>
      </c>
      <c r="T103" s="1">
        <v>43524</v>
      </c>
      <c r="U103" s="1">
        <v>43530</v>
      </c>
      <c r="V103">
        <v>60</v>
      </c>
      <c r="W103" s="1">
        <v>43590</v>
      </c>
      <c r="X103" s="1">
        <v>43534</v>
      </c>
      <c r="Y103" s="2">
        <v>204340444.67542171</v>
      </c>
      <c r="AF103" s="2">
        <v>0</v>
      </c>
      <c r="AG103" s="14">
        <f>SUMIF('consultant-gross'!D:D,eslam.data!AQ103,'consultant-gross'!F:F)</f>
        <v>0</v>
      </c>
      <c r="AH103" s="14">
        <f>SUMIF('consultant-gross'!D:D,eslam.data!AQ103,'consultant-gross'!G:G)</f>
        <v>0</v>
      </c>
      <c r="AI103" s="14">
        <f>SUMIF('consultant-net'!D:D,eslam.data!AQ103,'consultant-net'!F:F)</f>
        <v>0</v>
      </c>
      <c r="AJ103" s="2">
        <f>VLOOKUP(A103,'eslam-to-invoicing'!A:B,2,0)</f>
        <v>0</v>
      </c>
      <c r="AQ103" s="2" t="str">
        <f t="shared" si="14"/>
        <v>Benban - Aswan10</v>
      </c>
      <c r="AR103" s="2" t="str">
        <f t="shared" si="15"/>
        <v>010</v>
      </c>
    </row>
    <row r="104" spans="1:44" x14ac:dyDescent="0.3">
      <c r="A104" s="6" t="s">
        <v>21</v>
      </c>
      <c r="B104" s="35">
        <f>VLOOKUP(A104,operation!A:B,2,0)</f>
        <v>1</v>
      </c>
      <c r="C104" s="6">
        <v>11</v>
      </c>
      <c r="D104" s="25"/>
      <c r="E104" s="2">
        <v>2235914.3429999999</v>
      </c>
      <c r="F104" s="26">
        <f>_xlfn.MAXIFS('data-from-invoicing'!E:E,'data-from-invoicing'!D:D,eslam.data!AR104)</f>
        <v>0</v>
      </c>
      <c r="G104" s="2">
        <f t="shared" si="12"/>
        <v>-2235914.3429999999</v>
      </c>
      <c r="H104" s="14" t="s">
        <v>8866</v>
      </c>
      <c r="I104" s="23"/>
      <c r="J104" s="2">
        <f>SUMIF('collection only'!D:D,eslam.data!AQ104,'collection only'!E:E)</f>
        <v>2222964.1737000002</v>
      </c>
      <c r="K104" s="26">
        <f>SUMIF('data-from-invoicing'!D:D,eslam.data!AR104,'data-from-invoicing'!F:F)</f>
        <v>0</v>
      </c>
      <c r="L104" s="2">
        <f t="shared" si="13"/>
        <v>-2222964.1737000002</v>
      </c>
      <c r="M104" s="14" t="s">
        <v>8866</v>
      </c>
      <c r="Q104" s="23"/>
      <c r="R104" s="2">
        <v>2314903.9752000002</v>
      </c>
      <c r="S104" s="1">
        <v>43555</v>
      </c>
      <c r="T104" s="1">
        <v>43555</v>
      </c>
      <c r="U104" s="1">
        <v>43556</v>
      </c>
      <c r="V104">
        <v>60</v>
      </c>
      <c r="W104" s="1">
        <v>43616</v>
      </c>
      <c r="X104" s="1">
        <v>43562</v>
      </c>
      <c r="Y104" s="2">
        <v>206576359.01842159</v>
      </c>
      <c r="AF104" s="2">
        <v>0</v>
      </c>
      <c r="AG104" s="14">
        <f>SUMIF('consultant-gross'!D:D,eslam.data!AQ104,'consultant-gross'!F:F)</f>
        <v>0</v>
      </c>
      <c r="AH104" s="14">
        <f>SUMIF('consultant-gross'!D:D,eslam.data!AQ104,'consultant-gross'!G:G)</f>
        <v>0</v>
      </c>
      <c r="AI104" s="14">
        <f>SUMIF('consultant-net'!D:D,eslam.data!AQ104,'consultant-net'!F:F)</f>
        <v>0</v>
      </c>
      <c r="AJ104" s="2">
        <f>VLOOKUP(A104,'eslam-to-invoicing'!A:B,2,0)</f>
        <v>0</v>
      </c>
      <c r="AQ104" s="2" t="str">
        <f t="shared" si="14"/>
        <v>Benban - Aswan11</v>
      </c>
      <c r="AR104" s="2" t="str">
        <f t="shared" si="15"/>
        <v>011</v>
      </c>
    </row>
    <row r="105" spans="1:44" x14ac:dyDescent="0.3">
      <c r="A105" s="6" t="s">
        <v>21</v>
      </c>
      <c r="B105" s="35">
        <f>VLOOKUP(A105,operation!A:B,2,0)</f>
        <v>1</v>
      </c>
      <c r="C105" s="6">
        <v>12</v>
      </c>
      <c r="D105" s="25"/>
      <c r="E105" s="2">
        <v>15216014.834799999</v>
      </c>
      <c r="F105" s="26">
        <f>_xlfn.MAXIFS('data-from-invoicing'!E:E,'data-from-invoicing'!D:D,eslam.data!AR105)</f>
        <v>0</v>
      </c>
      <c r="G105" s="2">
        <f t="shared" si="12"/>
        <v>-15216014.834799999</v>
      </c>
      <c r="H105" s="14" t="s">
        <v>8866</v>
      </c>
      <c r="I105" s="23"/>
      <c r="J105" s="2">
        <f>SUMIF('collection only'!D:D,eslam.data!AQ105,'collection only'!E:E)</f>
        <v>16625097.353</v>
      </c>
      <c r="K105" s="26">
        <f>SUMIF('data-from-invoicing'!D:D,eslam.data!AR105,'data-from-invoicing'!F:F)</f>
        <v>0</v>
      </c>
      <c r="L105" s="2">
        <f t="shared" si="13"/>
        <v>-16625097.353</v>
      </c>
      <c r="M105" s="14" t="s">
        <v>8866</v>
      </c>
      <c r="Q105" s="23"/>
      <c r="R105" s="2">
        <v>16690051.145500001</v>
      </c>
      <c r="S105" s="1">
        <v>43585</v>
      </c>
      <c r="T105" s="1">
        <v>43586</v>
      </c>
      <c r="U105" s="1">
        <v>43586</v>
      </c>
      <c r="V105">
        <v>60</v>
      </c>
      <c r="W105" s="1">
        <v>43646</v>
      </c>
      <c r="X105" s="1">
        <v>43594</v>
      </c>
      <c r="Y105" s="2">
        <v>221792373.85322171</v>
      </c>
      <c r="AF105" s="2">
        <v>0</v>
      </c>
      <c r="AG105" s="14">
        <f>SUMIF('consultant-gross'!D:D,eslam.data!AQ105,'consultant-gross'!F:F)</f>
        <v>0</v>
      </c>
      <c r="AH105" s="14">
        <f>SUMIF('consultant-gross'!D:D,eslam.data!AQ105,'consultant-gross'!G:G)</f>
        <v>0</v>
      </c>
      <c r="AI105" s="14">
        <f>SUMIF('consultant-net'!D:D,eslam.data!AQ105,'consultant-net'!F:F)</f>
        <v>0</v>
      </c>
      <c r="AJ105" s="2">
        <f>VLOOKUP(A105,'eslam-to-invoicing'!A:B,2,0)</f>
        <v>0</v>
      </c>
      <c r="AQ105" s="2" t="str">
        <f t="shared" si="14"/>
        <v>Benban - Aswan12</v>
      </c>
      <c r="AR105" s="2" t="str">
        <f t="shared" si="15"/>
        <v>012</v>
      </c>
    </row>
    <row r="106" spans="1:44" x14ac:dyDescent="0.3">
      <c r="A106" s="6" t="s">
        <v>21</v>
      </c>
      <c r="B106" s="35">
        <f>VLOOKUP(A106,operation!A:B,2,0)</f>
        <v>1</v>
      </c>
      <c r="C106" s="6">
        <v>13</v>
      </c>
      <c r="D106" s="25"/>
      <c r="E106" s="2">
        <v>1724157.1613</v>
      </c>
      <c r="F106" s="26">
        <f>_xlfn.MAXIFS('data-from-invoicing'!E:E,'data-from-invoicing'!D:D,eslam.data!AR106)</f>
        <v>0</v>
      </c>
      <c r="G106" s="2">
        <f t="shared" si="12"/>
        <v>-1724157.1613</v>
      </c>
      <c r="H106" s="14" t="s">
        <v>8866</v>
      </c>
      <c r="I106" s="23"/>
      <c r="J106" s="2">
        <f>SUMIF('collection only'!D:D,eslam.data!AQ106,'collection only'!E:E)</f>
        <v>36700.14</v>
      </c>
      <c r="K106" s="26">
        <f>SUMIF('data-from-invoicing'!D:D,eslam.data!AR106,'data-from-invoicing'!F:F)</f>
        <v>0</v>
      </c>
      <c r="L106" s="2">
        <f t="shared" si="13"/>
        <v>-36700.14</v>
      </c>
      <c r="M106" s="14" t="s">
        <v>8866</v>
      </c>
      <c r="Q106" s="23"/>
      <c r="R106" s="2">
        <v>36947.201200000003</v>
      </c>
      <c r="S106" s="1">
        <v>43616</v>
      </c>
      <c r="T106" s="1">
        <v>43616</v>
      </c>
      <c r="U106" s="1">
        <v>43615</v>
      </c>
      <c r="V106">
        <v>60</v>
      </c>
      <c r="W106" s="1">
        <v>43675</v>
      </c>
      <c r="X106" s="1">
        <v>43657</v>
      </c>
      <c r="Y106" s="2">
        <v>223516531.01452169</v>
      </c>
      <c r="AF106" s="2">
        <v>0</v>
      </c>
      <c r="AG106" s="14">
        <f>SUMIF('consultant-gross'!D:D,eslam.data!AQ106,'consultant-gross'!F:F)</f>
        <v>0</v>
      </c>
      <c r="AH106" s="14">
        <f>SUMIF('consultant-gross'!D:D,eslam.data!AQ106,'consultant-gross'!G:G)</f>
        <v>0</v>
      </c>
      <c r="AI106" s="14">
        <f>SUMIF('consultant-net'!D:D,eslam.data!AQ106,'consultant-net'!F:F)</f>
        <v>0</v>
      </c>
      <c r="AJ106" s="2">
        <f>VLOOKUP(A106,'eslam-to-invoicing'!A:B,2,0)</f>
        <v>0</v>
      </c>
      <c r="AQ106" s="2" t="str">
        <f t="shared" si="14"/>
        <v>Benban - Aswan13</v>
      </c>
      <c r="AR106" s="2" t="str">
        <f t="shared" si="15"/>
        <v>013</v>
      </c>
    </row>
    <row r="107" spans="1:44" x14ac:dyDescent="0.3">
      <c r="A107" s="6" t="s">
        <v>21</v>
      </c>
      <c r="B107" s="35">
        <f>VLOOKUP(A107,operation!A:B,2,0)</f>
        <v>1</v>
      </c>
      <c r="C107" s="6">
        <v>14</v>
      </c>
      <c r="D107" s="25"/>
      <c r="E107" s="2">
        <v>30114</v>
      </c>
      <c r="F107" s="26">
        <f>_xlfn.MAXIFS('data-from-invoicing'!E:E,'data-from-invoicing'!D:D,eslam.data!AR107)</f>
        <v>0</v>
      </c>
      <c r="G107" s="2">
        <f t="shared" si="12"/>
        <v>-30114</v>
      </c>
      <c r="H107" s="14" t="s">
        <v>8866</v>
      </c>
      <c r="I107" s="23"/>
      <c r="J107" s="2">
        <f>SUMIF('collection only'!D:D,eslam.data!AQ107,'collection only'!E:E)</f>
        <v>1174778.08</v>
      </c>
      <c r="K107" s="26">
        <f>SUMIF('data-from-invoicing'!D:D,eslam.data!AR107,'data-from-invoicing'!F:F)</f>
        <v>0</v>
      </c>
      <c r="L107" s="2">
        <f t="shared" si="13"/>
        <v>-1174778.08</v>
      </c>
      <c r="M107" s="14" t="s">
        <v>8866</v>
      </c>
      <c r="Q107" s="23"/>
      <c r="R107" s="2">
        <v>1206378.8855999999</v>
      </c>
      <c r="S107" s="1">
        <v>43646</v>
      </c>
      <c r="T107" s="1">
        <v>43648</v>
      </c>
      <c r="U107" s="1">
        <v>43648</v>
      </c>
      <c r="V107">
        <v>60</v>
      </c>
      <c r="W107" s="1">
        <v>43708</v>
      </c>
      <c r="X107" s="1">
        <v>43657</v>
      </c>
      <c r="Y107" s="2">
        <v>223546645.01452169</v>
      </c>
      <c r="AF107" s="2">
        <v>0</v>
      </c>
      <c r="AG107" s="14">
        <f>SUMIF('consultant-gross'!D:D,eslam.data!AQ107,'consultant-gross'!F:F)</f>
        <v>0</v>
      </c>
      <c r="AH107" s="14">
        <f>SUMIF('consultant-gross'!D:D,eslam.data!AQ107,'consultant-gross'!G:G)</f>
        <v>0</v>
      </c>
      <c r="AI107" s="14">
        <f>SUMIF('consultant-net'!D:D,eslam.data!AQ107,'consultant-net'!F:F)</f>
        <v>0</v>
      </c>
      <c r="AJ107" s="2">
        <f>VLOOKUP(A107,'eslam-to-invoicing'!A:B,2,0)</f>
        <v>0</v>
      </c>
      <c r="AQ107" s="2" t="str">
        <f t="shared" si="14"/>
        <v>Benban - Aswan14</v>
      </c>
      <c r="AR107" s="2" t="str">
        <f t="shared" si="15"/>
        <v>014</v>
      </c>
    </row>
    <row r="108" spans="1:44" x14ac:dyDescent="0.3">
      <c r="B108" s="35"/>
      <c r="D108" s="25"/>
      <c r="F108" s="26">
        <f>_xlfn.MAXIFS('data-from-invoicing'!E:E,'data-from-invoicing'!D:D,eslam.data!AR108)</f>
        <v>0</v>
      </c>
      <c r="I108" s="23"/>
      <c r="K108" s="26"/>
      <c r="Q108" s="23"/>
    </row>
    <row r="109" spans="1:44" x14ac:dyDescent="0.3">
      <c r="A109" s="6" t="s">
        <v>6</v>
      </c>
      <c r="B109" s="35">
        <f>VLOOKUP(A109,operation!A:B,2,0)</f>
        <v>1</v>
      </c>
      <c r="C109" s="6">
        <v>14</v>
      </c>
      <c r="D109" s="25"/>
      <c r="E109" s="2">
        <v>6421251.8700000001</v>
      </c>
      <c r="F109" s="26">
        <f>_xlfn.MAXIFS('data-from-invoicing'!E:E,'data-from-invoicing'!D:D,eslam.data!AR109)</f>
        <v>0</v>
      </c>
      <c r="G109" s="2">
        <f t="shared" ref="G109:G115" si="16">F109-E109</f>
        <v>-6421251.8700000001</v>
      </c>
      <c r="I109" s="23"/>
      <c r="J109" s="2">
        <f>SUMIF('collection only'!D:D,eslam.data!AQ109,'collection only'!E:E)</f>
        <v>7309725</v>
      </c>
      <c r="K109" s="26">
        <f>SUMIF('data-from-invoicing'!D:D,eslam.data!AR109,'data-from-invoicing'!F:F)</f>
        <v>0</v>
      </c>
      <c r="L109" s="2">
        <f t="shared" ref="L109:L115" si="17">K109-J109</f>
        <v>-7309725</v>
      </c>
      <c r="Q109" s="23"/>
      <c r="R109" s="2">
        <v>7309725</v>
      </c>
      <c r="S109" s="1">
        <v>43008</v>
      </c>
      <c r="T109" s="1">
        <v>43003</v>
      </c>
      <c r="U109" s="1">
        <v>43011</v>
      </c>
      <c r="V109">
        <v>45</v>
      </c>
      <c r="W109" s="1">
        <v>43056</v>
      </c>
      <c r="X109" s="1">
        <v>43027</v>
      </c>
      <c r="Y109" s="2">
        <v>219688342.71000001</v>
      </c>
      <c r="AF109" s="2">
        <v>0</v>
      </c>
      <c r="AG109" s="14">
        <f>SUMIF('consultant-gross'!D:D,eslam.data!AQ109,'consultant-gross'!F:F)</f>
        <v>0</v>
      </c>
      <c r="AH109" s="14">
        <f>SUMIF('consultant-gross'!D:D,eslam.data!AQ109,'consultant-gross'!G:G)</f>
        <v>0</v>
      </c>
      <c r="AI109" s="14">
        <f>SUMIF('consultant-net'!D:D,eslam.data!AQ109,'consultant-net'!F:F)</f>
        <v>0</v>
      </c>
      <c r="AJ109" s="2" t="str">
        <f>VLOOKUP(A109,'eslam-to-invoicing'!A:B,2,0)</f>
        <v>Cement Factory-Beni Suef</v>
      </c>
      <c r="AQ109" s="2" t="str">
        <f t="shared" ref="AQ109:AQ115" si="18">A109&amp;C109</f>
        <v>Cement Plant14</v>
      </c>
      <c r="AR109" s="2" t="str">
        <f t="shared" ref="AR109:AR115" si="19">AJ109&amp;C109</f>
        <v>Cement Factory-Beni Suef14</v>
      </c>
    </row>
    <row r="110" spans="1:44" x14ac:dyDescent="0.3">
      <c r="A110" s="6" t="s">
        <v>6</v>
      </c>
      <c r="B110" s="35">
        <f>VLOOKUP(A110,operation!A:B,2,0)</f>
        <v>1</v>
      </c>
      <c r="C110" s="6">
        <v>15</v>
      </c>
      <c r="D110" s="25"/>
      <c r="E110" s="2">
        <v>8583366.1930472907</v>
      </c>
      <c r="F110" s="26">
        <f>_xlfn.MAXIFS('data-from-invoicing'!E:E,'data-from-invoicing'!D:D,eslam.data!AR110)</f>
        <v>0</v>
      </c>
      <c r="G110" s="2">
        <f t="shared" si="16"/>
        <v>-8583366.1930472907</v>
      </c>
      <c r="I110" s="23"/>
      <c r="J110" s="2">
        <f>SUMIF('collection only'!D:D,eslam.data!AQ110,'collection only'!E:E)</f>
        <v>6696657.1238881946</v>
      </c>
      <c r="K110" s="26">
        <f>SUMIF('data-from-invoicing'!D:D,eslam.data!AR110,'data-from-invoicing'!F:F)</f>
        <v>0</v>
      </c>
      <c r="L110" s="2">
        <f t="shared" si="17"/>
        <v>-6696657.1238881946</v>
      </c>
      <c r="Q110" s="23"/>
      <c r="R110" s="2">
        <v>6696657.1238881946</v>
      </c>
      <c r="S110" s="1">
        <v>43039</v>
      </c>
      <c r="T110" s="1">
        <v>43033</v>
      </c>
      <c r="U110" s="1">
        <v>43041</v>
      </c>
      <c r="V110">
        <v>45</v>
      </c>
      <c r="W110" s="1">
        <v>43086</v>
      </c>
      <c r="X110" s="1">
        <v>43054</v>
      </c>
      <c r="Y110" s="2">
        <v>228271708.90789729</v>
      </c>
      <c r="AF110" s="2">
        <v>139900</v>
      </c>
      <c r="AG110" s="14">
        <f>SUMIF('consultant-gross'!D:D,eslam.data!AQ110,'consultant-gross'!F:F)</f>
        <v>8583366.1930472907</v>
      </c>
      <c r="AH110" s="14">
        <f>SUMIF('consultant-gross'!D:D,eslam.data!AQ110,'consultant-gross'!G:G)</f>
        <v>228271708.90789732</v>
      </c>
      <c r="AI110" s="14">
        <f>SUMIF('consultant-net'!D:D,eslam.data!AQ110,'consultant-net'!F:F)</f>
        <v>6696657.1238881946</v>
      </c>
      <c r="AJ110" s="2" t="str">
        <f>VLOOKUP(A110,'eslam-to-invoicing'!A:B,2,0)</f>
        <v>Cement Factory-Beni Suef</v>
      </c>
      <c r="AQ110" s="2" t="str">
        <f t="shared" si="18"/>
        <v>Cement Plant15</v>
      </c>
      <c r="AR110" s="2" t="str">
        <f t="shared" si="19"/>
        <v>Cement Factory-Beni Suef15</v>
      </c>
    </row>
    <row r="111" spans="1:44" x14ac:dyDescent="0.3">
      <c r="A111" s="6" t="s">
        <v>6</v>
      </c>
      <c r="B111" s="35">
        <f>VLOOKUP(A111,operation!A:B,2,0)</f>
        <v>1</v>
      </c>
      <c r="C111" s="6">
        <v>16</v>
      </c>
      <c r="D111" s="25"/>
      <c r="E111" s="2">
        <v>6621784.9509085976</v>
      </c>
      <c r="F111" s="26">
        <f>_xlfn.MAXIFS('data-from-invoicing'!E:E,'data-from-invoicing'!D:D,eslam.data!AR111)</f>
        <v>0</v>
      </c>
      <c r="G111" s="2">
        <f t="shared" si="16"/>
        <v>-6621784.9509085976</v>
      </c>
      <c r="I111" s="23"/>
      <c r="J111" s="2">
        <f>SUMIF('collection only'!D:D,eslam.data!AQ111,'collection only'!E:E)</f>
        <v>6990595.3607028425</v>
      </c>
      <c r="K111" s="26">
        <f>SUMIF('data-from-invoicing'!D:D,eslam.data!AR111,'data-from-invoicing'!F:F)</f>
        <v>0</v>
      </c>
      <c r="L111" s="2">
        <f t="shared" si="17"/>
        <v>-6990595.3607028425</v>
      </c>
      <c r="Q111" s="23"/>
      <c r="R111" s="2">
        <v>6990595.3607028415</v>
      </c>
      <c r="S111" s="1">
        <v>43069</v>
      </c>
      <c r="T111" s="1">
        <v>43064</v>
      </c>
      <c r="U111" s="1">
        <v>43074</v>
      </c>
      <c r="V111">
        <v>45</v>
      </c>
      <c r="W111" s="1">
        <v>43119</v>
      </c>
      <c r="X111" s="1">
        <v>43083</v>
      </c>
      <c r="Y111" s="2">
        <v>234893493.85880589</v>
      </c>
      <c r="AF111" s="2">
        <v>149900</v>
      </c>
      <c r="AG111" s="14">
        <f>SUMIF('consultant-gross'!D:D,eslam.data!AQ111,'consultant-gross'!F:F)</f>
        <v>0</v>
      </c>
      <c r="AH111" s="14">
        <f>SUMIF('consultant-gross'!D:D,eslam.data!AQ111,'consultant-gross'!G:G)</f>
        <v>0</v>
      </c>
      <c r="AI111" s="14">
        <f>SUMIF('consultant-net'!D:D,eslam.data!AQ111,'consultant-net'!F:F)</f>
        <v>0</v>
      </c>
      <c r="AJ111" s="2" t="str">
        <f>VLOOKUP(A111,'eslam-to-invoicing'!A:B,2,0)</f>
        <v>Cement Factory-Beni Suef</v>
      </c>
      <c r="AQ111" s="2" t="str">
        <f t="shared" si="18"/>
        <v>Cement Plant16</v>
      </c>
      <c r="AR111" s="2" t="str">
        <f t="shared" si="19"/>
        <v>Cement Factory-Beni Suef16</v>
      </c>
    </row>
    <row r="112" spans="1:44" x14ac:dyDescent="0.3">
      <c r="A112" s="6" t="s">
        <v>6</v>
      </c>
      <c r="B112" s="35">
        <f>VLOOKUP(A112,operation!A:B,2,0)</f>
        <v>1</v>
      </c>
      <c r="C112" s="6">
        <v>17</v>
      </c>
      <c r="D112" s="25"/>
      <c r="E112" s="2">
        <v>6642565.2352173124</v>
      </c>
      <c r="F112" s="26">
        <f>_xlfn.MAXIFS('data-from-invoicing'!E:E,'data-from-invoicing'!D:D,eslam.data!AR112)</f>
        <v>0</v>
      </c>
      <c r="G112" s="2">
        <f t="shared" si="16"/>
        <v>-6642565.2352173124</v>
      </c>
      <c r="I112" s="23"/>
      <c r="J112" s="2">
        <f>SUMIF('collection only'!D:D,eslam.data!AQ112,'collection only'!E:E)</f>
        <v>7424114.8338806629</v>
      </c>
      <c r="K112" s="26">
        <f>SUMIF('data-from-invoicing'!D:D,eslam.data!AR112,'data-from-invoicing'!F:F)</f>
        <v>0</v>
      </c>
      <c r="L112" s="2">
        <f t="shared" si="17"/>
        <v>-7424114.8338806629</v>
      </c>
      <c r="Q112" s="23"/>
      <c r="R112" s="2">
        <v>7424114.8338806629</v>
      </c>
      <c r="S112" s="1">
        <v>43100</v>
      </c>
      <c r="T112" s="1">
        <v>43094</v>
      </c>
      <c r="U112" s="1">
        <v>43104</v>
      </c>
      <c r="V112">
        <v>45</v>
      </c>
      <c r="W112" s="1">
        <v>43149</v>
      </c>
      <c r="X112" s="1">
        <v>43115</v>
      </c>
      <c r="Y112" s="2">
        <v>241536059.0940232</v>
      </c>
      <c r="AF112" s="2">
        <v>159900</v>
      </c>
      <c r="AG112" s="14">
        <f>SUMIF('consultant-gross'!D:D,eslam.data!AQ112,'consultant-gross'!F:F)</f>
        <v>0</v>
      </c>
      <c r="AH112" s="14">
        <f>SUMIF('consultant-gross'!D:D,eslam.data!AQ112,'consultant-gross'!G:G)</f>
        <v>0</v>
      </c>
      <c r="AI112" s="14">
        <f>SUMIF('consultant-net'!D:D,eslam.data!AQ112,'consultant-net'!F:F)</f>
        <v>0</v>
      </c>
      <c r="AJ112" s="2" t="str">
        <f>VLOOKUP(A112,'eslam-to-invoicing'!A:B,2,0)</f>
        <v>Cement Factory-Beni Suef</v>
      </c>
      <c r="AQ112" s="2" t="str">
        <f t="shared" si="18"/>
        <v>Cement Plant17</v>
      </c>
      <c r="AR112" s="2" t="str">
        <f t="shared" si="19"/>
        <v>Cement Factory-Beni Suef17</v>
      </c>
    </row>
    <row r="113" spans="1:44" x14ac:dyDescent="0.3">
      <c r="A113" s="6" t="s">
        <v>6</v>
      </c>
      <c r="B113" s="35">
        <f>VLOOKUP(A113,operation!A:B,2,0)</f>
        <v>1</v>
      </c>
      <c r="C113" s="6">
        <v>18</v>
      </c>
      <c r="D113" s="25"/>
      <c r="E113" s="2">
        <v>5438078.872378408</v>
      </c>
      <c r="F113" s="26">
        <f>_xlfn.MAXIFS('data-from-invoicing'!E:E,'data-from-invoicing'!D:D,eslam.data!AR113)</f>
        <v>0</v>
      </c>
      <c r="G113" s="2">
        <f t="shared" si="16"/>
        <v>-5438078.872378408</v>
      </c>
      <c r="I113" s="23"/>
      <c r="J113" s="2">
        <f>SUMIF('collection only'!D:D,eslam.data!AQ113,'collection only'!E:E)</f>
        <v>6925479.9129486382</v>
      </c>
      <c r="K113" s="26">
        <f>SUMIF('data-from-invoicing'!D:D,eslam.data!AR113,'data-from-invoicing'!F:F)</f>
        <v>0</v>
      </c>
      <c r="L113" s="2">
        <f t="shared" si="17"/>
        <v>-6925479.9129486382</v>
      </c>
      <c r="Q113" s="23"/>
      <c r="R113" s="2">
        <v>6925479.9129486382</v>
      </c>
      <c r="S113" s="1">
        <v>43131</v>
      </c>
      <c r="T113" s="1">
        <v>43125</v>
      </c>
      <c r="U113" s="1">
        <v>43123</v>
      </c>
      <c r="V113">
        <v>45</v>
      </c>
      <c r="W113" s="1">
        <v>43168</v>
      </c>
      <c r="X113" s="1">
        <v>43129</v>
      </c>
      <c r="Y113" s="2">
        <v>246974137.9664017</v>
      </c>
      <c r="Z113" s="2">
        <v>0</v>
      </c>
      <c r="AF113" s="2">
        <v>185884</v>
      </c>
      <c r="AG113" s="14">
        <f>SUMIF('consultant-gross'!D:D,eslam.data!AQ113,'consultant-gross'!F:F)</f>
        <v>0</v>
      </c>
      <c r="AH113" s="14">
        <f>SUMIF('consultant-gross'!D:D,eslam.data!AQ113,'consultant-gross'!G:G)</f>
        <v>0</v>
      </c>
      <c r="AI113" s="14">
        <f>SUMIF('consultant-net'!D:D,eslam.data!AQ113,'consultant-net'!F:F)</f>
        <v>0</v>
      </c>
      <c r="AJ113" s="2" t="str">
        <f>VLOOKUP(A113,'eslam-to-invoicing'!A:B,2,0)</f>
        <v>Cement Factory-Beni Suef</v>
      </c>
      <c r="AQ113" s="2" t="str">
        <f t="shared" si="18"/>
        <v>Cement Plant18</v>
      </c>
      <c r="AR113" s="2" t="str">
        <f t="shared" si="19"/>
        <v>Cement Factory-Beni Suef18</v>
      </c>
    </row>
    <row r="114" spans="1:44" x14ac:dyDescent="0.3">
      <c r="A114" s="6" t="s">
        <v>6</v>
      </c>
      <c r="B114" s="35">
        <f>VLOOKUP(A114,operation!A:B,2,0)</f>
        <v>1</v>
      </c>
      <c r="C114" s="6">
        <v>19</v>
      </c>
      <c r="D114" s="25"/>
      <c r="E114" s="2">
        <v>12265173.64336028</v>
      </c>
      <c r="F114" s="26">
        <f>_xlfn.MAXIFS('data-from-invoicing'!E:E,'data-from-invoicing'!D:D,eslam.data!AR114)</f>
        <v>0</v>
      </c>
      <c r="G114" s="2">
        <f t="shared" si="16"/>
        <v>-12265173.64336028</v>
      </c>
      <c r="I114" s="23"/>
      <c r="J114" s="2">
        <f>SUMIF('collection only'!D:D,eslam.data!AQ114,'collection only'!E:E)</f>
        <v>12791497.795659401</v>
      </c>
      <c r="K114" s="26">
        <f>SUMIF('data-from-invoicing'!D:D,eslam.data!AR114,'data-from-invoicing'!F:F)</f>
        <v>0</v>
      </c>
      <c r="L114" s="2">
        <f t="shared" si="17"/>
        <v>-12791497.795659401</v>
      </c>
      <c r="Q114" s="23"/>
      <c r="R114" s="2">
        <v>12791498.79565936</v>
      </c>
      <c r="S114" s="1">
        <v>43159</v>
      </c>
      <c r="T114" s="1">
        <v>43156</v>
      </c>
      <c r="U114" s="1">
        <v>43159</v>
      </c>
      <c r="V114">
        <v>45</v>
      </c>
      <c r="W114" s="1">
        <v>43204</v>
      </c>
      <c r="X114" s="1">
        <v>43176</v>
      </c>
      <c r="Y114" s="2">
        <v>269687311.60976201</v>
      </c>
      <c r="Z114" s="2">
        <v>0</v>
      </c>
      <c r="AF114" s="2">
        <v>195884</v>
      </c>
      <c r="AG114" s="14">
        <f>SUMIF('consultant-gross'!D:D,eslam.data!AQ114,'consultant-gross'!F:F)</f>
        <v>0</v>
      </c>
      <c r="AH114" s="14">
        <f>SUMIF('consultant-gross'!D:D,eslam.data!AQ114,'consultant-gross'!G:G)</f>
        <v>0</v>
      </c>
      <c r="AI114" s="14">
        <f>SUMIF('consultant-net'!D:D,eslam.data!AQ114,'consultant-net'!F:F)</f>
        <v>0</v>
      </c>
      <c r="AJ114" s="2" t="str">
        <f>VLOOKUP(A114,'eslam-to-invoicing'!A:B,2,0)</f>
        <v>Cement Factory-Beni Suef</v>
      </c>
      <c r="AQ114" s="2" t="str">
        <f t="shared" si="18"/>
        <v>Cement Plant19</v>
      </c>
      <c r="AR114" s="2" t="str">
        <f t="shared" si="19"/>
        <v>Cement Factory-Beni Suef19</v>
      </c>
    </row>
    <row r="115" spans="1:44" x14ac:dyDescent="0.3">
      <c r="A115" s="6" t="s">
        <v>6</v>
      </c>
      <c r="B115" s="35">
        <f>VLOOKUP(A115,operation!A:B,2,0)</f>
        <v>1</v>
      </c>
      <c r="C115" s="6">
        <v>20</v>
      </c>
      <c r="D115" s="25"/>
      <c r="E115" s="2">
        <v>4976388.8902380466</v>
      </c>
      <c r="F115" s="26">
        <f>_xlfn.MAXIFS('data-from-invoicing'!E:E,'data-from-invoicing'!D:D,eslam.data!AR115)</f>
        <v>0</v>
      </c>
      <c r="G115" s="2">
        <f t="shared" si="16"/>
        <v>-4976388.8902380466</v>
      </c>
      <c r="I115" s="23"/>
      <c r="J115" s="2">
        <f>SUMIF('collection only'!D:D,eslam.data!AQ115,'collection only'!E:E)</f>
        <v>10152661.359999999</v>
      </c>
      <c r="K115" s="26">
        <f>SUMIF('data-from-invoicing'!D:D,eslam.data!AR115,'data-from-invoicing'!F:F)</f>
        <v>0</v>
      </c>
      <c r="L115" s="2">
        <f t="shared" si="17"/>
        <v>-10152661.359999999</v>
      </c>
      <c r="Q115" s="23"/>
      <c r="R115" s="2">
        <v>10152661.359999999</v>
      </c>
      <c r="S115" s="1">
        <v>43281</v>
      </c>
      <c r="T115" s="1">
        <v>43276</v>
      </c>
      <c r="U115" s="1">
        <v>43438</v>
      </c>
      <c r="W115" s="1">
        <v>43495</v>
      </c>
      <c r="X115" s="1">
        <v>43485</v>
      </c>
      <c r="Y115" s="2">
        <v>274663700.5</v>
      </c>
      <c r="AG115" s="14">
        <f>SUMIF('consultant-gross'!D:D,eslam.data!AQ115,'consultant-gross'!F:F)</f>
        <v>0</v>
      </c>
      <c r="AH115" s="14">
        <f>SUMIF('consultant-gross'!D:D,eslam.data!AQ115,'consultant-gross'!G:G)</f>
        <v>0</v>
      </c>
      <c r="AI115" s="14">
        <f>SUMIF('consultant-net'!D:D,eslam.data!AQ115,'consultant-net'!F:F)</f>
        <v>0</v>
      </c>
      <c r="AJ115" s="2" t="str">
        <f>VLOOKUP(A115,'eslam-to-invoicing'!A:B,2,0)</f>
        <v>Cement Factory-Beni Suef</v>
      </c>
      <c r="AQ115" s="2" t="str">
        <f t="shared" si="18"/>
        <v>Cement Plant20</v>
      </c>
      <c r="AR115" s="2" t="str">
        <f t="shared" si="19"/>
        <v>Cement Factory-Beni Suef20</v>
      </c>
    </row>
    <row r="116" spans="1:44" x14ac:dyDescent="0.3">
      <c r="B116" s="35"/>
      <c r="D116" s="25"/>
      <c r="F116" s="26">
        <f>_xlfn.MAXIFS('data-from-invoicing'!E:E,'data-from-invoicing'!D:D,eslam.data!AR116)</f>
        <v>0</v>
      </c>
      <c r="I116" s="23"/>
      <c r="K116" s="26"/>
      <c r="Q116" s="23"/>
    </row>
    <row r="117" spans="1:44" hidden="1" x14ac:dyDescent="0.3">
      <c r="A117" s="6" t="s">
        <v>50</v>
      </c>
      <c r="B117" s="6">
        <f>VLOOKUP(A117,operation!A:B,2,0)</f>
        <v>1</v>
      </c>
      <c r="C117" s="6">
        <v>1</v>
      </c>
      <c r="D117" s="25"/>
      <c r="E117" s="2">
        <v>6586123.1799999997</v>
      </c>
      <c r="F117" s="26">
        <f>_xlfn.MAXIFS('data-from-invoicing'!E:E,'data-from-invoicing'!D:D,eslam.data!AR117)</f>
        <v>6586123.1799999997</v>
      </c>
      <c r="G117" s="2">
        <f t="shared" ref="G117:G145" si="20">F117-E117</f>
        <v>0</v>
      </c>
      <c r="H117" s="2"/>
      <c r="I117" s="23"/>
      <c r="J117" s="2">
        <f>SUMIF('collection only'!D:D,eslam.data!AQ117,'collection only'!E:E)</f>
        <v>6200445.3700000001</v>
      </c>
      <c r="K117" s="26">
        <f>SUMIF('data-from-invoicing'!D:D,eslam.data!AR117,'data-from-invoicing'!F:F)</f>
        <v>6200445.3590000002</v>
      </c>
      <c r="L117" s="2">
        <f t="shared" ref="L117:L145" si="21">K117-J117</f>
        <v>-1.0999999940395355E-2</v>
      </c>
      <c r="M117" s="2"/>
      <c r="N117" s="2">
        <v>62134944.549999997</v>
      </c>
      <c r="Q117" s="23"/>
      <c r="R117" s="2">
        <v>6200445.3700000001</v>
      </c>
      <c r="S117" s="1">
        <v>43799</v>
      </c>
      <c r="T117" s="1">
        <v>43794</v>
      </c>
      <c r="U117" s="1">
        <v>43809</v>
      </c>
      <c r="V117">
        <v>60</v>
      </c>
      <c r="W117" s="1">
        <v>43869</v>
      </c>
      <c r="X117" s="1">
        <v>43842</v>
      </c>
      <c r="Y117" s="2">
        <v>6586123.1799999997</v>
      </c>
      <c r="Z117" s="2">
        <v>553645.74</v>
      </c>
      <c r="AF117" s="2">
        <v>0</v>
      </c>
      <c r="AG117" s="14">
        <f>SUMIF('consultant-gross'!D:D,eslam.data!AQ117,'consultant-gross'!F:F)</f>
        <v>6586123.1799999997</v>
      </c>
      <c r="AH117" s="14">
        <f>SUMIF('consultant-gross'!D:D,eslam.data!AQ117,'consultant-gross'!G:G)</f>
        <v>6586123.1799999997</v>
      </c>
      <c r="AI117" s="14">
        <f>SUMIF('consultant-net'!D:D,eslam.data!AQ117,'consultant-net'!F:F)</f>
        <v>6200445.3700000001</v>
      </c>
      <c r="AJ117" s="2" t="str">
        <f>VLOOKUP(A117,'eslam-to-invoicing'!A:B,2,0)</f>
        <v>CFC Podium 2</v>
      </c>
      <c r="AL117" s="2">
        <f t="shared" ref="AL117:AL144" si="22">E117-Z117</f>
        <v>6032477.4399999995</v>
      </c>
      <c r="AM117" s="2">
        <f t="shared" ref="AM117:AM144" si="23">F117-AL117</f>
        <v>553645.74000000022</v>
      </c>
      <c r="AQ117" s="2" t="str">
        <f t="shared" ref="AQ117:AQ145" si="24">A117&amp;C117</f>
        <v>CFC1</v>
      </c>
      <c r="AR117" s="2" t="str">
        <f t="shared" ref="AR117:AR145" si="25">AJ117&amp;C117</f>
        <v>CFC Podium 21</v>
      </c>
    </row>
    <row r="118" spans="1:44" x14ac:dyDescent="0.3">
      <c r="A118" s="6" t="s">
        <v>50</v>
      </c>
      <c r="B118" s="35">
        <f>VLOOKUP(A118,operation!A:B,2,0)</f>
        <v>1</v>
      </c>
      <c r="C118" s="6">
        <v>2</v>
      </c>
      <c r="D118" s="25"/>
      <c r="E118" s="2">
        <v>16003200.380000001</v>
      </c>
      <c r="F118" s="26">
        <f>_xlfn.MAXIFS('data-from-invoicing'!E:E,'data-from-invoicing'!D:D,eslam.data!AR118)</f>
        <v>15707266.4</v>
      </c>
      <c r="G118" s="2">
        <f t="shared" si="20"/>
        <v>-295933.98000000045</v>
      </c>
      <c r="I118" s="23"/>
      <c r="J118" s="2">
        <f>SUMIF('collection only'!D:D,eslam.data!AQ118,'collection only'!E:E)</f>
        <v>17105598.329999998</v>
      </c>
      <c r="K118" s="26">
        <f>SUMIF('data-from-invoicing'!D:D,eslam.data!AR118,'data-from-invoicing'!F:F)</f>
        <v>17105451.149999999</v>
      </c>
      <c r="L118" s="2">
        <f t="shared" si="21"/>
        <v>-147.17999999970198</v>
      </c>
      <c r="N118" s="2">
        <v>31067472</v>
      </c>
      <c r="Q118" s="23"/>
      <c r="R118" s="2">
        <v>17323666.18</v>
      </c>
      <c r="S118" s="1">
        <v>43830</v>
      </c>
      <c r="T118" s="1">
        <v>43824</v>
      </c>
      <c r="U118" s="1">
        <v>43839</v>
      </c>
      <c r="V118">
        <v>60</v>
      </c>
      <c r="W118" s="1">
        <v>43899</v>
      </c>
      <c r="X118" s="1">
        <v>43872</v>
      </c>
      <c r="Y118" s="2">
        <v>22589323.559999999</v>
      </c>
      <c r="Z118" s="2">
        <v>4441799.42</v>
      </c>
      <c r="AF118" s="2">
        <v>143549.57999999999</v>
      </c>
      <c r="AG118" s="14">
        <f>SUMIF('consultant-gross'!D:D,eslam.data!AQ118,'consultant-gross'!F:F)</f>
        <v>16003200.379999999</v>
      </c>
      <c r="AH118" s="14">
        <f>SUMIF('consultant-gross'!D:D,eslam.data!AQ118,'consultant-gross'!G:G)</f>
        <v>22589323.559999999</v>
      </c>
      <c r="AI118" s="14">
        <f>SUMIF('consultant-net'!D:D,eslam.data!AQ118,'consultant-net'!F:F)</f>
        <v>17323666.18</v>
      </c>
      <c r="AJ118" s="2" t="str">
        <f>VLOOKUP(A118,'eslam-to-invoicing'!A:B,2,0)</f>
        <v>CFC Podium 2</v>
      </c>
      <c r="AL118" s="2">
        <f t="shared" si="22"/>
        <v>11561400.960000001</v>
      </c>
      <c r="AM118" s="2">
        <f t="shared" si="23"/>
        <v>4145865.4399999995</v>
      </c>
      <c r="AQ118" s="2" t="str">
        <f t="shared" si="24"/>
        <v>CFC2</v>
      </c>
      <c r="AR118" s="2" t="str">
        <f t="shared" si="25"/>
        <v>CFC Podium 22</v>
      </c>
    </row>
    <row r="119" spans="1:44" x14ac:dyDescent="0.3">
      <c r="A119" s="6" t="s">
        <v>50</v>
      </c>
      <c r="B119" s="35">
        <f>VLOOKUP(A119,operation!A:B,2,0)</f>
        <v>1</v>
      </c>
      <c r="C119" s="6">
        <v>3</v>
      </c>
      <c r="D119" s="25"/>
      <c r="E119" s="2">
        <v>16743766.83</v>
      </c>
      <c r="F119" s="26">
        <f>_xlfn.MAXIFS('data-from-invoicing'!E:E,'data-from-invoicing'!D:D,eslam.data!AR119)</f>
        <v>17039700.420000002</v>
      </c>
      <c r="G119" s="2">
        <f t="shared" si="20"/>
        <v>295933.59000000171</v>
      </c>
      <c r="I119" s="23"/>
      <c r="J119" s="2">
        <f>SUMIF('collection only'!D:D,eslam.data!AQ119,'collection only'!E:E)</f>
        <v>12263695.26</v>
      </c>
      <c r="K119" s="26">
        <f>SUMIF('data-from-invoicing'!D:D,eslam.data!AR119,'data-from-invoicing'!F:F)</f>
        <v>12263842.721000001</v>
      </c>
      <c r="L119" s="2">
        <f t="shared" si="21"/>
        <v>147.46100000105798</v>
      </c>
      <c r="Q119" s="23"/>
      <c r="R119" s="2">
        <v>12263695.26</v>
      </c>
      <c r="S119" s="1">
        <v>43861</v>
      </c>
      <c r="T119" s="1">
        <v>43855</v>
      </c>
      <c r="U119" s="1">
        <v>43866</v>
      </c>
      <c r="V119">
        <v>60</v>
      </c>
      <c r="W119" s="1">
        <v>43926</v>
      </c>
      <c r="X119" s="1">
        <v>43901</v>
      </c>
      <c r="Y119" s="2">
        <v>39333090.390000001</v>
      </c>
      <c r="Z119" s="2">
        <v>3876592.5</v>
      </c>
      <c r="AF119" s="2">
        <v>60000</v>
      </c>
      <c r="AG119" s="14">
        <f>SUMIF('consultant-gross'!D:D,eslam.data!AQ119,'consultant-gross'!F:F)</f>
        <v>16743766.830000002</v>
      </c>
      <c r="AH119" s="14">
        <f>SUMIF('consultant-gross'!D:D,eslam.data!AQ119,'consultant-gross'!G:G)</f>
        <v>39333090.390000001</v>
      </c>
      <c r="AI119" s="14">
        <f>SUMIF('consultant-net'!D:D,eslam.data!AQ119,'consultant-net'!F:F)</f>
        <v>12263695.26</v>
      </c>
      <c r="AJ119" s="2" t="str">
        <f>VLOOKUP(A119,'eslam-to-invoicing'!A:B,2,0)</f>
        <v>CFC Podium 2</v>
      </c>
      <c r="AL119" s="2">
        <f t="shared" si="22"/>
        <v>12867174.33</v>
      </c>
      <c r="AM119" s="2">
        <f t="shared" si="23"/>
        <v>4172526.0900000017</v>
      </c>
      <c r="AQ119" s="2" t="str">
        <f t="shared" si="24"/>
        <v>CFC3</v>
      </c>
      <c r="AR119" s="2" t="str">
        <f t="shared" si="25"/>
        <v>CFC Podium 23</v>
      </c>
    </row>
    <row r="120" spans="1:44" hidden="1" x14ac:dyDescent="0.3">
      <c r="A120" s="6" t="s">
        <v>50</v>
      </c>
      <c r="B120" s="6">
        <f>VLOOKUP(A120,operation!A:B,2,0)</f>
        <v>1</v>
      </c>
      <c r="C120" s="6">
        <v>4</v>
      </c>
      <c r="D120" s="25"/>
      <c r="E120" s="2">
        <v>35226223.200000003</v>
      </c>
      <c r="F120" s="26">
        <f>_xlfn.MAXIFS('data-from-invoicing'!E:E,'data-from-invoicing'!D:D,eslam.data!AR120)</f>
        <v>35226223.590000004</v>
      </c>
      <c r="G120" s="2">
        <f t="shared" si="20"/>
        <v>0.39000000059604645</v>
      </c>
      <c r="H120" s="2"/>
      <c r="I120" s="23"/>
      <c r="J120" s="2">
        <f>SUMIF('collection only'!D:D,eslam.data!AQ120,'collection only'!E:E)</f>
        <v>32660833.579999998</v>
      </c>
      <c r="K120" s="26">
        <f>SUMIF('data-from-invoicing'!D:D,eslam.data!AR120,'data-from-invoicing'!F:F)</f>
        <v>32660832.57</v>
      </c>
      <c r="L120" s="2">
        <f t="shared" si="21"/>
        <v>-1.0099999979138374</v>
      </c>
      <c r="M120" s="2"/>
      <c r="Q120" s="23"/>
      <c r="R120" s="2">
        <v>32660833.579999998</v>
      </c>
      <c r="S120" s="1">
        <v>43890</v>
      </c>
      <c r="T120" s="1">
        <v>43886</v>
      </c>
      <c r="U120" s="1">
        <v>43901</v>
      </c>
      <c r="V120">
        <v>60</v>
      </c>
      <c r="W120" s="1">
        <v>43961</v>
      </c>
      <c r="X120" s="1">
        <v>43923</v>
      </c>
      <c r="Y120" s="2">
        <v>74559313.590000004</v>
      </c>
      <c r="Z120" s="2">
        <v>8287526.25</v>
      </c>
      <c r="AF120" s="2">
        <v>60000</v>
      </c>
      <c r="AG120" s="14">
        <f>SUMIF('consultant-gross'!D:D,eslam.data!AQ120,'consultant-gross'!F:F)</f>
        <v>35226223.200000003</v>
      </c>
      <c r="AH120" s="14">
        <f>SUMIF('consultant-gross'!D:D,eslam.data!AQ120,'consultant-gross'!G:G)</f>
        <v>74559313.590000004</v>
      </c>
      <c r="AI120" s="14">
        <f>SUMIF('consultant-net'!D:D,eslam.data!AQ120,'consultant-net'!F:F)</f>
        <v>32660833.579999998</v>
      </c>
      <c r="AJ120" s="2" t="str">
        <f>VLOOKUP(A120,'eslam-to-invoicing'!A:B,2,0)</f>
        <v>CFC Podium 2</v>
      </c>
      <c r="AL120" s="2">
        <f t="shared" si="22"/>
        <v>26938696.950000003</v>
      </c>
      <c r="AM120" s="2">
        <f t="shared" si="23"/>
        <v>8287526.6400000006</v>
      </c>
      <c r="AQ120" s="2" t="str">
        <f t="shared" si="24"/>
        <v>CFC4</v>
      </c>
      <c r="AR120" s="2" t="str">
        <f t="shared" si="25"/>
        <v>CFC Podium 24</v>
      </c>
    </row>
    <row r="121" spans="1:44" hidden="1" x14ac:dyDescent="0.3">
      <c r="A121" s="6" t="s">
        <v>50</v>
      </c>
      <c r="B121" s="6">
        <f>VLOOKUP(A121,operation!A:B,2,0)</f>
        <v>1</v>
      </c>
      <c r="C121" s="6">
        <v>5</v>
      </c>
      <c r="D121" s="25"/>
      <c r="E121" s="2">
        <v>30502560.309999999</v>
      </c>
      <c r="F121" s="26">
        <f>_xlfn.MAXIFS('data-from-invoicing'!E:E,'data-from-invoicing'!D:D,eslam.data!AR121)</f>
        <v>30502560</v>
      </c>
      <c r="G121" s="2">
        <f t="shared" si="20"/>
        <v>-0.30999999865889549</v>
      </c>
      <c r="H121" s="2"/>
      <c r="I121" s="23"/>
      <c r="J121" s="2">
        <f>SUMIF('collection only'!D:D,eslam.data!AQ121,'collection only'!E:E)</f>
        <v>24749111.949999999</v>
      </c>
      <c r="K121" s="26">
        <f>SUMIF('data-from-invoicing'!D:D,eslam.data!AR121,'data-from-invoicing'!F:F)</f>
        <v>24749111.52</v>
      </c>
      <c r="L121" s="2">
        <f t="shared" si="21"/>
        <v>-0.42999999970197678</v>
      </c>
      <c r="M121" s="2"/>
      <c r="Q121" s="23"/>
      <c r="R121" s="2">
        <v>24749111.949999999</v>
      </c>
      <c r="S121" s="1">
        <v>43921</v>
      </c>
      <c r="T121" s="1">
        <v>43907</v>
      </c>
      <c r="U121" s="1">
        <v>43911</v>
      </c>
      <c r="V121">
        <v>60</v>
      </c>
      <c r="W121" s="1">
        <v>43971</v>
      </c>
      <c r="X121" s="1">
        <v>43943</v>
      </c>
      <c r="Y121" s="2">
        <v>105061873.90000001</v>
      </c>
      <c r="Z121" s="2">
        <v>7691894.4699999997</v>
      </c>
      <c r="AF121" s="2">
        <v>0</v>
      </c>
      <c r="AG121" s="14">
        <f>SUMIF('consultant-gross'!D:D,eslam.data!AQ121,'consultant-gross'!F:F)</f>
        <v>30502560.310000002</v>
      </c>
      <c r="AH121" s="14">
        <f>SUMIF('consultant-gross'!D:D,eslam.data!AQ121,'consultant-gross'!G:G)</f>
        <v>105061873.90000001</v>
      </c>
      <c r="AI121" s="14">
        <f>SUMIF('consultant-net'!D:D,eslam.data!AQ121,'consultant-net'!F:F)</f>
        <v>24749111.949999999</v>
      </c>
      <c r="AJ121" s="2" t="str">
        <f>VLOOKUP(A121,'eslam-to-invoicing'!A:B,2,0)</f>
        <v>CFC Podium 2</v>
      </c>
      <c r="AL121" s="2">
        <f t="shared" si="22"/>
        <v>22810665.84</v>
      </c>
      <c r="AM121" s="2">
        <f t="shared" si="23"/>
        <v>7691894.1600000001</v>
      </c>
      <c r="AQ121" s="2" t="str">
        <f t="shared" si="24"/>
        <v>CFC5</v>
      </c>
      <c r="AR121" s="2" t="str">
        <f t="shared" si="25"/>
        <v>CFC Podium 25</v>
      </c>
    </row>
    <row r="122" spans="1:44" hidden="1" x14ac:dyDescent="0.3">
      <c r="A122" s="6" t="s">
        <v>50</v>
      </c>
      <c r="B122" s="6">
        <f>VLOOKUP(A122,operation!A:B,2,0)</f>
        <v>1</v>
      </c>
      <c r="C122" s="6">
        <v>6</v>
      </c>
      <c r="D122" s="25"/>
      <c r="E122" s="2">
        <v>42011127.985077173</v>
      </c>
      <c r="F122" s="26">
        <f>_xlfn.MAXIFS('data-from-invoicing'!E:E,'data-from-invoicing'!D:D,eslam.data!AR122)</f>
        <v>42011128.299999997</v>
      </c>
      <c r="G122" s="2">
        <f t="shared" si="20"/>
        <v>0.31492282450199127</v>
      </c>
      <c r="H122" s="2"/>
      <c r="I122" s="23"/>
      <c r="J122" s="2">
        <f>SUMIF('collection only'!D:D,eslam.data!AQ122,'collection only'!E:E)</f>
        <v>31500278.620000001</v>
      </c>
      <c r="K122" s="26">
        <f>SUMIF('data-from-invoicing'!D:D,eslam.data!AR122,'data-from-invoicing'!F:F)</f>
        <v>31500278.460000001</v>
      </c>
      <c r="L122" s="2">
        <f t="shared" si="21"/>
        <v>-0.16000000014901161</v>
      </c>
      <c r="M122" s="2"/>
      <c r="Q122" s="23"/>
      <c r="R122" s="2">
        <v>31500278.620000001</v>
      </c>
      <c r="S122" s="1">
        <v>43921</v>
      </c>
      <c r="T122" s="1">
        <v>43915</v>
      </c>
      <c r="U122" s="1">
        <v>43928</v>
      </c>
      <c r="V122">
        <v>60</v>
      </c>
      <c r="W122" s="1">
        <v>43988</v>
      </c>
      <c r="X122" s="1">
        <v>43955</v>
      </c>
      <c r="Y122" s="2">
        <v>147073001.88507721</v>
      </c>
      <c r="Z122" s="2">
        <v>3638239.205515848</v>
      </c>
      <c r="AF122" s="2">
        <v>60000</v>
      </c>
      <c r="AG122" s="14">
        <f>SUMIF('consultant-gross'!D:D,eslam.data!AQ122,'consultant-gross'!F:F)</f>
        <v>42011127.985077173</v>
      </c>
      <c r="AH122" s="14">
        <f>SUMIF('consultant-gross'!D:D,eslam.data!AQ122,'consultant-gross'!G:G)</f>
        <v>147073001.88507718</v>
      </c>
      <c r="AI122" s="14">
        <f>SUMIF('consultant-net'!D:D,eslam.data!AQ122,'consultant-net'!F:F)</f>
        <v>31500278.620000001</v>
      </c>
      <c r="AJ122" s="2" t="str">
        <f>VLOOKUP(A122,'eslam-to-invoicing'!A:B,2,0)</f>
        <v>CFC Podium 2</v>
      </c>
      <c r="AL122" s="2">
        <f t="shared" si="22"/>
        <v>38372888.779561326</v>
      </c>
      <c r="AM122" s="2">
        <f t="shared" si="23"/>
        <v>3638239.5204386711</v>
      </c>
      <c r="AQ122" s="2" t="str">
        <f t="shared" si="24"/>
        <v>CFC6</v>
      </c>
      <c r="AR122" s="2" t="str">
        <f t="shared" si="25"/>
        <v>CFC Podium 26</v>
      </c>
    </row>
    <row r="123" spans="1:44" hidden="1" x14ac:dyDescent="0.3">
      <c r="A123" s="6" t="s">
        <v>50</v>
      </c>
      <c r="B123" s="6">
        <f>VLOOKUP(A123,operation!A:B,2,0)</f>
        <v>1</v>
      </c>
      <c r="C123" s="6">
        <v>7</v>
      </c>
      <c r="D123" s="25"/>
      <c r="E123" s="2">
        <v>17879880.06492281</v>
      </c>
      <c r="F123" s="26">
        <f>_xlfn.MAXIFS('data-from-invoicing'!E:E,'data-from-invoicing'!D:D,eslam.data!AR123)</f>
        <v>17879880.109999999</v>
      </c>
      <c r="G123" s="2">
        <f t="shared" si="20"/>
        <v>4.5077189803123474E-2</v>
      </c>
      <c r="H123" s="2"/>
      <c r="I123" s="23"/>
      <c r="J123" s="2">
        <f>SUMIF('collection only'!D:D,eslam.data!AQ123,'collection only'!E:E)</f>
        <v>19510038</v>
      </c>
      <c r="K123" s="26">
        <f>SUMIF('data-from-invoicing'!D:D,eslam.data!AR123,'data-from-invoicing'!F:F)</f>
        <v>19510039.82</v>
      </c>
      <c r="L123" s="2">
        <f t="shared" si="21"/>
        <v>1.8200000002980232</v>
      </c>
      <c r="M123" s="2"/>
      <c r="Q123" s="23"/>
      <c r="R123" s="2">
        <v>19510038</v>
      </c>
      <c r="S123" s="1">
        <v>43951</v>
      </c>
      <c r="T123" s="1">
        <v>43946</v>
      </c>
      <c r="U123" s="1">
        <v>43958</v>
      </c>
      <c r="V123">
        <v>60</v>
      </c>
      <c r="W123" s="1">
        <v>44018</v>
      </c>
      <c r="X123" s="1">
        <v>43986</v>
      </c>
      <c r="Y123" s="2">
        <v>164952881.94999999</v>
      </c>
      <c r="Z123" s="2">
        <v>9650322.0000000019</v>
      </c>
      <c r="AF123" s="2">
        <v>0</v>
      </c>
      <c r="AG123" s="14">
        <f>SUMIF('consultant-gross'!D:D,eslam.data!AQ123,'consultant-gross'!F:F)</f>
        <v>17879880.06492281</v>
      </c>
      <c r="AH123" s="14">
        <f>SUMIF('consultant-gross'!D:D,eslam.data!AQ123,'consultant-gross'!G:G)</f>
        <v>164952881.94999999</v>
      </c>
      <c r="AI123" s="14">
        <f>SUMIF('consultant-net'!D:D,eslam.data!AQ123,'consultant-net'!F:F)</f>
        <v>19510038</v>
      </c>
      <c r="AJ123" s="2" t="str">
        <f>VLOOKUP(A123,'eslam-to-invoicing'!A:B,2,0)</f>
        <v>CFC Podium 2</v>
      </c>
      <c r="AL123" s="2">
        <f t="shared" si="22"/>
        <v>8229558.0649228077</v>
      </c>
      <c r="AM123" s="2">
        <f t="shared" si="23"/>
        <v>9650322.0450771917</v>
      </c>
      <c r="AQ123" s="2" t="str">
        <f t="shared" si="24"/>
        <v>CFC7</v>
      </c>
      <c r="AR123" s="2" t="str">
        <f t="shared" si="25"/>
        <v>CFC Podium 27</v>
      </c>
    </row>
    <row r="124" spans="1:44" hidden="1" x14ac:dyDescent="0.3">
      <c r="A124" s="6" t="s">
        <v>50</v>
      </c>
      <c r="B124" s="6">
        <f>VLOOKUP(A124,operation!A:B,2,0)</f>
        <v>1</v>
      </c>
      <c r="C124" s="6">
        <v>8</v>
      </c>
      <c r="D124" s="25"/>
      <c r="E124" s="2">
        <v>31008098.605416421</v>
      </c>
      <c r="F124" s="26">
        <f>_xlfn.MAXIFS('data-from-invoicing'!E:E,'data-from-invoicing'!D:D,eslam.data!AR124)</f>
        <v>31008097.600000001</v>
      </c>
      <c r="G124" s="2">
        <f t="shared" si="20"/>
        <v>-1.0054164193570614</v>
      </c>
      <c r="H124" s="2"/>
      <c r="I124" s="23"/>
      <c r="J124" s="2">
        <f>SUMIF('collection only'!D:D,eslam.data!AQ124,'collection only'!E:E)</f>
        <v>21459124.497042954</v>
      </c>
      <c r="K124" s="26">
        <f>SUMIF('data-from-invoicing'!D:D,eslam.data!AR124,'data-from-invoicing'!F:F)</f>
        <v>21459123.66</v>
      </c>
      <c r="L124" s="2">
        <f t="shared" si="21"/>
        <v>-0.83704295381903648</v>
      </c>
      <c r="M124" s="2"/>
      <c r="Q124" s="23"/>
      <c r="R124" s="2">
        <v>21459124.49704295</v>
      </c>
      <c r="S124" s="1">
        <v>43982</v>
      </c>
      <c r="T124" s="1">
        <v>43976</v>
      </c>
      <c r="U124" s="1">
        <v>43990</v>
      </c>
      <c r="V124">
        <v>60</v>
      </c>
      <c r="W124" s="1">
        <v>44050</v>
      </c>
      <c r="X124" s="1">
        <v>44019</v>
      </c>
      <c r="Y124" s="2">
        <v>195960980.55541641</v>
      </c>
      <c r="Z124" s="2">
        <v>4559164.5</v>
      </c>
      <c r="AF124" s="2">
        <v>0</v>
      </c>
      <c r="AG124" s="14">
        <f>SUMIF('consultant-gross'!D:D,eslam.data!AQ124,'consultant-gross'!F:F)</f>
        <v>31008098.605416417</v>
      </c>
      <c r="AH124" s="14">
        <f>SUMIF('consultant-gross'!D:D,eslam.data!AQ124,'consultant-gross'!G:G)</f>
        <v>195960980.55541641</v>
      </c>
      <c r="AI124" s="14">
        <f>SUMIF('consultant-net'!D:D,eslam.data!AQ124,'consultant-net'!F:F)</f>
        <v>21459124.497042954</v>
      </c>
      <c r="AJ124" s="2" t="str">
        <f>VLOOKUP(A124,'eslam-to-invoicing'!A:B,2,0)</f>
        <v>CFC Podium 2</v>
      </c>
      <c r="AL124" s="2">
        <f t="shared" si="22"/>
        <v>26448934.105416421</v>
      </c>
      <c r="AM124" s="2">
        <f t="shared" si="23"/>
        <v>4559163.4945835806</v>
      </c>
      <c r="AQ124" s="2" t="str">
        <f t="shared" si="24"/>
        <v>CFC8</v>
      </c>
      <c r="AR124" s="2" t="str">
        <f t="shared" si="25"/>
        <v>CFC Podium 28</v>
      </c>
    </row>
    <row r="125" spans="1:44" hidden="1" x14ac:dyDescent="0.3">
      <c r="A125" s="6" t="s">
        <v>50</v>
      </c>
      <c r="B125" s="6">
        <f>VLOOKUP(A125,operation!A:B,2,0)</f>
        <v>1</v>
      </c>
      <c r="C125" s="6">
        <v>9</v>
      </c>
      <c r="D125" s="25"/>
      <c r="E125" s="2">
        <v>29660399.8248122</v>
      </c>
      <c r="F125" s="26">
        <f>_xlfn.MAXIFS('data-from-invoicing'!E:E,'data-from-invoicing'!D:D,eslam.data!AR125)</f>
        <v>29660400.780000001</v>
      </c>
      <c r="G125" s="2">
        <f t="shared" si="20"/>
        <v>0.95518780127167702</v>
      </c>
      <c r="H125" s="2"/>
      <c r="I125" s="23"/>
      <c r="J125" s="2">
        <f>SUMIF('collection only'!D:D,eslam.data!AQ125,'collection only'!E:E)</f>
        <v>24499895.82</v>
      </c>
      <c r="K125" s="26">
        <f>SUMIF('data-from-invoicing'!D:D,eslam.data!AR125,'data-from-invoicing'!F:F)</f>
        <v>24499896.088500001</v>
      </c>
      <c r="L125" s="2">
        <f t="shared" si="21"/>
        <v>0.26850000023841858</v>
      </c>
      <c r="M125" s="2"/>
      <c r="Q125" s="23"/>
      <c r="R125" s="2">
        <v>24499895.52</v>
      </c>
      <c r="S125" s="1">
        <v>44012</v>
      </c>
      <c r="T125" s="1">
        <v>44007</v>
      </c>
      <c r="U125" s="1">
        <v>44013</v>
      </c>
      <c r="V125">
        <v>60</v>
      </c>
      <c r="W125" s="1">
        <v>44073</v>
      </c>
      <c r="X125" s="1">
        <v>44039</v>
      </c>
      <c r="Y125" s="2">
        <v>225621380.38022861</v>
      </c>
      <c r="Z125" s="2">
        <v>4522595.5867601195</v>
      </c>
      <c r="AF125" s="2">
        <v>0</v>
      </c>
      <c r="AG125" s="14">
        <f>SUMIF('consultant-gross'!D:D,eslam.data!AQ125,'consultant-gross'!F:F)</f>
        <v>29660399.824812204</v>
      </c>
      <c r="AH125" s="14">
        <f>SUMIF('consultant-gross'!D:D,eslam.data!AQ125,'consultant-gross'!G:G)</f>
        <v>225621380.38022861</v>
      </c>
      <c r="AI125" s="14">
        <f>SUMIF('consultant-net'!D:D,eslam.data!AQ125,'consultant-net'!F:F)</f>
        <v>24499895.52</v>
      </c>
      <c r="AJ125" s="2" t="str">
        <f>VLOOKUP(A125,'eslam-to-invoicing'!A:B,2,0)</f>
        <v>CFC Podium 2</v>
      </c>
      <c r="AL125" s="2">
        <f t="shared" si="22"/>
        <v>25137804.238052081</v>
      </c>
      <c r="AM125" s="2">
        <f t="shared" si="23"/>
        <v>4522596.5419479199</v>
      </c>
      <c r="AQ125" s="2" t="str">
        <f t="shared" si="24"/>
        <v>CFC9</v>
      </c>
      <c r="AR125" s="2" t="str">
        <f t="shared" si="25"/>
        <v>CFC Podium 29</v>
      </c>
    </row>
    <row r="126" spans="1:44" x14ac:dyDescent="0.3">
      <c r="A126" s="6" t="s">
        <v>50</v>
      </c>
      <c r="B126" s="35">
        <f>VLOOKUP(A126,operation!A:B,2,0)</f>
        <v>1</v>
      </c>
      <c r="C126" s="6">
        <v>10</v>
      </c>
      <c r="D126" s="25"/>
      <c r="E126" s="2">
        <v>46257284.426217407</v>
      </c>
      <c r="F126" s="26">
        <f>_xlfn.MAXIFS('data-from-invoicing'!E:E,'data-from-invoicing'!D:D,eslam.data!AR126)</f>
        <v>52098964.43</v>
      </c>
      <c r="G126" s="2">
        <f t="shared" si="20"/>
        <v>5841680.0037825927</v>
      </c>
      <c r="I126" s="23"/>
      <c r="J126" s="2">
        <f>SUMIF('collection only'!D:D,eslam.data!AQ126,'collection only'!E:E)</f>
        <v>39448595.840000004</v>
      </c>
      <c r="K126" s="26">
        <f>SUMIF('data-from-invoicing'!D:D,eslam.data!AR126,'data-from-invoicing'!F:F)</f>
        <v>39448595.571500003</v>
      </c>
      <c r="L126" s="2">
        <f t="shared" si="21"/>
        <v>-0.26850000023841858</v>
      </c>
      <c r="Q126" s="23"/>
      <c r="R126" s="2">
        <v>39448595.571073703</v>
      </c>
      <c r="S126" s="1">
        <v>44043</v>
      </c>
      <c r="T126" s="1">
        <v>44037</v>
      </c>
      <c r="U126" s="1">
        <v>44040</v>
      </c>
      <c r="V126">
        <v>60</v>
      </c>
      <c r="W126" s="1">
        <v>44100</v>
      </c>
      <c r="X126" s="1">
        <v>44069</v>
      </c>
      <c r="Y126" s="2">
        <v>271878664.80644602</v>
      </c>
      <c r="AF126" s="2">
        <v>353049.48</v>
      </c>
      <c r="AG126" s="14">
        <f>SUMIF('consultant-gross'!D:D,eslam.data!AQ126,'consultant-gross'!F:F)</f>
        <v>46257284.426217407</v>
      </c>
      <c r="AH126" s="14">
        <f>SUMIF('consultant-gross'!D:D,eslam.data!AQ126,'consultant-gross'!G:G)</f>
        <v>271878664.80644602</v>
      </c>
      <c r="AI126" s="14">
        <f>SUMIF('consultant-net'!D:D,eslam.data!AQ126,'consultant-net'!F:F)</f>
        <v>39448595.571073696</v>
      </c>
      <c r="AJ126" s="2" t="str">
        <f>VLOOKUP(A126,'eslam-to-invoicing'!A:B,2,0)</f>
        <v>CFC Podium 2</v>
      </c>
      <c r="AL126" s="2">
        <f t="shared" si="22"/>
        <v>46257284.426217407</v>
      </c>
      <c r="AM126" s="2">
        <f t="shared" si="23"/>
        <v>5841680.0037825927</v>
      </c>
      <c r="AQ126" s="2" t="str">
        <f t="shared" si="24"/>
        <v>CFC10</v>
      </c>
      <c r="AR126" s="2" t="str">
        <f t="shared" si="25"/>
        <v>CFC Podium 210</v>
      </c>
    </row>
    <row r="127" spans="1:44" x14ac:dyDescent="0.3">
      <c r="A127" s="6" t="s">
        <v>50</v>
      </c>
      <c r="B127" s="35">
        <f>VLOOKUP(A127,operation!A:B,2,0)</f>
        <v>1</v>
      </c>
      <c r="C127" s="6">
        <v>11</v>
      </c>
      <c r="D127" s="25"/>
      <c r="E127" s="2">
        <v>22706553.523553971</v>
      </c>
      <c r="F127" s="26">
        <f>_xlfn.MAXIFS('data-from-invoicing'!E:E,'data-from-invoicing'!D:D,eslam.data!AR127)</f>
        <v>16864873.52</v>
      </c>
      <c r="G127" s="2">
        <f t="shared" si="20"/>
        <v>-5841680.0035539716</v>
      </c>
      <c r="I127" s="23"/>
      <c r="J127" s="2">
        <f>SUMIF('collection only'!D:D,eslam.data!AQ127,'collection only'!E:E)</f>
        <v>18030565.73</v>
      </c>
      <c r="K127" s="26">
        <f>SUMIF('data-from-invoicing'!D:D,eslam.data!AR127,'data-from-invoicing'!F:F)</f>
        <v>18030566.050000001</v>
      </c>
      <c r="L127" s="2">
        <f t="shared" si="21"/>
        <v>0.32000000029802322</v>
      </c>
      <c r="Q127" s="23"/>
      <c r="R127" s="2">
        <v>18030565.73</v>
      </c>
      <c r="S127" s="1">
        <v>44074</v>
      </c>
      <c r="T127" s="1">
        <v>44068</v>
      </c>
      <c r="U127" s="1">
        <v>44074</v>
      </c>
      <c r="V127">
        <v>60</v>
      </c>
      <c r="W127" s="1">
        <v>44134</v>
      </c>
      <c r="X127" s="1">
        <v>44103</v>
      </c>
      <c r="Y127" s="2">
        <v>294585218.32999998</v>
      </c>
      <c r="Z127" s="2">
        <v>5378850.75</v>
      </c>
      <c r="AF127" s="2">
        <v>0</v>
      </c>
      <c r="AG127" s="14">
        <f>SUMIF('consultant-gross'!D:D,eslam.data!AQ127,'consultant-gross'!F:F)</f>
        <v>22706553.523553967</v>
      </c>
      <c r="AH127" s="14">
        <f>SUMIF('consultant-gross'!D:D,eslam.data!AQ127,'consultant-gross'!G:G)</f>
        <v>294585218.32999998</v>
      </c>
      <c r="AI127" s="14">
        <f>SUMIF('consultant-net'!D:D,eslam.data!AQ127,'consultant-net'!F:F)</f>
        <v>18030565.73</v>
      </c>
      <c r="AJ127" s="2" t="str">
        <f>VLOOKUP(A127,'eslam-to-invoicing'!A:B,2,0)</f>
        <v>CFC Podium 2</v>
      </c>
      <c r="AL127" s="2">
        <f t="shared" si="22"/>
        <v>17327702.773553971</v>
      </c>
      <c r="AM127" s="2">
        <f t="shared" si="23"/>
        <v>-462829.25355397165</v>
      </c>
      <c r="AQ127" s="2" t="str">
        <f t="shared" si="24"/>
        <v>CFC11</v>
      </c>
      <c r="AR127" s="2" t="str">
        <f t="shared" si="25"/>
        <v>CFC Podium 211</v>
      </c>
    </row>
    <row r="128" spans="1:44" x14ac:dyDescent="0.3">
      <c r="A128" s="6" t="s">
        <v>50</v>
      </c>
      <c r="B128" s="35">
        <f>VLOOKUP(A128,operation!A:B,2,0)</f>
        <v>1</v>
      </c>
      <c r="C128" s="6">
        <v>12</v>
      </c>
      <c r="D128" s="25"/>
      <c r="E128" s="2">
        <v>35304714.241744578</v>
      </c>
      <c r="F128" s="26">
        <f>_xlfn.MAXIFS('data-from-invoicing'!E:E,'data-from-invoicing'!D:D,eslam.data!AR128)</f>
        <v>34817130.719999999</v>
      </c>
      <c r="G128" s="2">
        <f t="shared" si="20"/>
        <v>-487583.52174457908</v>
      </c>
      <c r="I128" s="23"/>
      <c r="J128" s="2">
        <f>SUMIF('collection only'!D:D,eslam.data!AQ128,'collection only'!E:E)</f>
        <v>29691194.975678496</v>
      </c>
      <c r="K128" s="26">
        <f>SUMIF('data-from-invoicing'!D:D,eslam.data!AR128,'data-from-invoicing'!F:F)</f>
        <v>29691195.015999999</v>
      </c>
      <c r="L128" s="2">
        <f t="shared" si="21"/>
        <v>4.0321502834558487E-2</v>
      </c>
      <c r="Q128" s="23"/>
      <c r="R128" s="2">
        <v>29691194.9756785</v>
      </c>
      <c r="S128" s="1">
        <v>44104</v>
      </c>
      <c r="T128" s="1">
        <v>44099</v>
      </c>
      <c r="U128" s="1">
        <v>44111</v>
      </c>
      <c r="V128">
        <v>60</v>
      </c>
      <c r="W128" s="1">
        <v>44171</v>
      </c>
      <c r="X128" s="1">
        <v>44139</v>
      </c>
      <c r="Y128" s="2">
        <v>329889932.57174462</v>
      </c>
      <c r="Z128" s="2">
        <v>5192537.25</v>
      </c>
      <c r="AF128" s="2">
        <v>0</v>
      </c>
      <c r="AG128" s="14">
        <f>SUMIF('consultant-gross'!D:D,eslam.data!AQ128,'consultant-gross'!F:F)</f>
        <v>35304714.241744578</v>
      </c>
      <c r="AH128" s="14">
        <f>SUMIF('consultant-gross'!D:D,eslam.data!AQ128,'consultant-gross'!G:G)</f>
        <v>329889932.57174456</v>
      </c>
      <c r="AI128" s="14">
        <f>SUMIF('consultant-net'!D:D,eslam.data!AQ128,'consultant-net'!F:F)</f>
        <v>29691194.975678496</v>
      </c>
      <c r="AJ128" s="2" t="str">
        <f>VLOOKUP(A128,'eslam-to-invoicing'!A:B,2,0)</f>
        <v>CFC Podium 2</v>
      </c>
      <c r="AL128" s="2">
        <f t="shared" si="22"/>
        <v>30112176.991744578</v>
      </c>
      <c r="AM128" s="2">
        <f t="shared" si="23"/>
        <v>4704953.7282554209</v>
      </c>
      <c r="AQ128" s="2" t="str">
        <f t="shared" si="24"/>
        <v>CFC12</v>
      </c>
      <c r="AR128" s="2" t="str">
        <f t="shared" si="25"/>
        <v>CFC Podium 212</v>
      </c>
    </row>
    <row r="129" spans="1:44" x14ac:dyDescent="0.3">
      <c r="A129" s="6" t="s">
        <v>50</v>
      </c>
      <c r="B129" s="35">
        <f>VLOOKUP(A129,operation!A:B,2,0)</f>
        <v>1</v>
      </c>
      <c r="C129" s="6">
        <v>13</v>
      </c>
      <c r="D129" s="25"/>
      <c r="E129" s="2">
        <v>13502068.44518888</v>
      </c>
      <c r="F129" s="26">
        <f>_xlfn.MAXIFS('data-from-invoicing'!E:E,'data-from-invoicing'!D:D,eslam.data!AR129)</f>
        <v>13989651.960000001</v>
      </c>
      <c r="G129" s="2">
        <f t="shared" si="20"/>
        <v>487583.51481112093</v>
      </c>
      <c r="I129" s="23"/>
      <c r="J129" s="2">
        <f>SUMIF('collection only'!D:D,eslam.data!AQ129,'collection only'!E:E)</f>
        <v>23213756.670000002</v>
      </c>
      <c r="K129" s="26">
        <f>SUMIF('data-from-invoicing'!D:D,eslam.data!AR129,'data-from-invoicing'!F:F)</f>
        <v>23213755.800000001</v>
      </c>
      <c r="L129" s="2">
        <f t="shared" si="21"/>
        <v>-0.87000000104308128</v>
      </c>
      <c r="Q129" s="23"/>
      <c r="R129" s="2">
        <v>23213755.790858511</v>
      </c>
      <c r="S129" s="1">
        <v>44135</v>
      </c>
      <c r="T129" s="1">
        <v>44129</v>
      </c>
      <c r="U129" s="1">
        <v>44140</v>
      </c>
      <c r="V129">
        <v>60</v>
      </c>
      <c r="W129" s="1">
        <v>44200</v>
      </c>
      <c r="X129" s="1">
        <v>44174</v>
      </c>
      <c r="Y129" s="2">
        <v>343392001.01693338</v>
      </c>
      <c r="Z129" s="2">
        <v>19923580.727419998</v>
      </c>
      <c r="AF129" s="2">
        <v>0</v>
      </c>
      <c r="AG129" s="14">
        <f>SUMIF('consultant-gross'!D:D,eslam.data!AQ129,'consultant-gross'!F:F)</f>
        <v>13502068.44518888</v>
      </c>
      <c r="AH129" s="14">
        <f>SUMIF('consultant-gross'!D:D,eslam.data!AQ129,'consultant-gross'!G:G)</f>
        <v>343392001.01693344</v>
      </c>
      <c r="AI129" s="14">
        <f>SUMIF('consultant-net'!D:D,eslam.data!AQ129,'consultant-net'!F:F)</f>
        <v>23213755.790858507</v>
      </c>
      <c r="AJ129" s="2" t="str">
        <f>VLOOKUP(A129,'eslam-to-invoicing'!A:B,2,0)</f>
        <v>CFC Podium 2</v>
      </c>
      <c r="AL129" s="2">
        <f t="shared" si="22"/>
        <v>-6421512.2822311185</v>
      </c>
      <c r="AM129" s="2">
        <f t="shared" si="23"/>
        <v>20411164.242231119</v>
      </c>
      <c r="AQ129" s="2" t="str">
        <f t="shared" si="24"/>
        <v>CFC13</v>
      </c>
      <c r="AR129" s="2" t="str">
        <f t="shared" si="25"/>
        <v>CFC Podium 213</v>
      </c>
    </row>
    <row r="130" spans="1:44" hidden="1" x14ac:dyDescent="0.3">
      <c r="A130" s="6" t="s">
        <v>50</v>
      </c>
      <c r="B130" s="6">
        <f>VLOOKUP(A130,operation!A:B,2,0)</f>
        <v>1</v>
      </c>
      <c r="C130" s="6">
        <v>14</v>
      </c>
      <c r="D130" s="25"/>
      <c r="E130" s="2">
        <v>29172801.67297053</v>
      </c>
      <c r="F130" s="26">
        <f>_xlfn.MAXIFS('data-from-invoicing'!E:E,'data-from-invoicing'!D:D,eslam.data!AR130)</f>
        <v>29172801.679999996</v>
      </c>
      <c r="G130" s="2">
        <f t="shared" si="20"/>
        <v>7.0294663310050964E-3</v>
      </c>
      <c r="H130" s="2"/>
      <c r="I130" s="23"/>
      <c r="J130" s="2">
        <f>SUMIF('collection only'!D:D,eslam.data!AQ130,'collection only'!E:E)</f>
        <v>19708943.719999999</v>
      </c>
      <c r="K130" s="26">
        <f>SUMIF('data-from-invoicing'!D:D,eslam.data!AR130,'data-from-invoicing'!F:F)</f>
        <v>19708944.274</v>
      </c>
      <c r="L130" s="2">
        <f t="shared" si="21"/>
        <v>0.55400000140070915</v>
      </c>
      <c r="M130" s="2"/>
      <c r="Q130" s="23"/>
      <c r="R130" s="2">
        <v>19708944.27106005</v>
      </c>
      <c r="S130" s="1">
        <v>44165</v>
      </c>
      <c r="T130" s="1">
        <v>44160</v>
      </c>
      <c r="U130" s="1">
        <v>44170</v>
      </c>
      <c r="V130">
        <v>60</v>
      </c>
      <c r="W130" s="1">
        <v>44230</v>
      </c>
      <c r="X130" s="1">
        <v>44207</v>
      </c>
      <c r="Y130" s="2">
        <v>372564802.68990397</v>
      </c>
      <c r="Z130" s="2">
        <v>14613590.852500441</v>
      </c>
      <c r="AF130" s="2">
        <v>0</v>
      </c>
      <c r="AG130" s="14">
        <f>SUMIF('consultant-gross'!D:D,eslam.data!AQ130,'consultant-gross'!F:F)</f>
        <v>29172801.672970533</v>
      </c>
      <c r="AH130" s="14">
        <f>SUMIF('consultant-gross'!D:D,eslam.data!AQ130,'consultant-gross'!G:G)</f>
        <v>372564802.68990397</v>
      </c>
      <c r="AI130" s="14">
        <f>SUMIF('consultant-net'!D:D,eslam.data!AQ130,'consultant-net'!F:F)</f>
        <v>19708944.27106005</v>
      </c>
      <c r="AJ130" s="2" t="str">
        <f>VLOOKUP(A130,'eslam-to-invoicing'!A:B,2,0)</f>
        <v>CFC Podium 2</v>
      </c>
      <c r="AL130" s="2">
        <f t="shared" si="22"/>
        <v>14559210.820470089</v>
      </c>
      <c r="AM130" s="2">
        <f t="shared" si="23"/>
        <v>14613590.859529907</v>
      </c>
      <c r="AQ130" s="2" t="str">
        <f t="shared" si="24"/>
        <v>CFC14</v>
      </c>
      <c r="AR130" s="2" t="str">
        <f t="shared" si="25"/>
        <v>CFC Podium 214</v>
      </c>
    </row>
    <row r="131" spans="1:44" x14ac:dyDescent="0.3">
      <c r="A131" s="6" t="s">
        <v>50</v>
      </c>
      <c r="B131" s="35">
        <f>VLOOKUP(A131,operation!A:B,2,0)</f>
        <v>1</v>
      </c>
      <c r="C131" s="6">
        <v>15</v>
      </c>
      <c r="D131" s="25"/>
      <c r="E131" s="2">
        <v>46288367.919714808</v>
      </c>
      <c r="F131" s="26">
        <f>_xlfn.MAXIFS('data-from-invoicing'!E:E,'data-from-invoicing'!D:D,eslam.data!AR131)</f>
        <v>42273319.299999997</v>
      </c>
      <c r="G131" s="2">
        <f t="shared" si="20"/>
        <v>-4015048.6197148114</v>
      </c>
      <c r="I131" s="23"/>
      <c r="J131" s="2">
        <f>SUMIF('collection only'!D:D,eslam.data!AQ131,'collection only'!E:E)</f>
        <v>40379659.898477204</v>
      </c>
      <c r="K131" s="26">
        <f>SUMIF('data-from-invoicing'!D:D,eslam.data!AR131,'data-from-invoicing'!F:F)</f>
        <v>40379659.079999998</v>
      </c>
      <c r="L131" s="2">
        <f t="shared" si="21"/>
        <v>-0.81847720593214035</v>
      </c>
      <c r="Q131" s="23"/>
      <c r="R131" s="2">
        <v>40379659.898477197</v>
      </c>
      <c r="S131" s="1">
        <v>44196</v>
      </c>
      <c r="T131" s="1">
        <v>44190</v>
      </c>
      <c r="U131" s="1">
        <v>44202</v>
      </c>
      <c r="V131">
        <v>60</v>
      </c>
      <c r="W131" s="1">
        <v>44262</v>
      </c>
      <c r="X131" s="1">
        <v>44249</v>
      </c>
      <c r="Y131" s="2">
        <v>418853170.60961878</v>
      </c>
      <c r="Z131" s="2">
        <v>17260909.724454131</v>
      </c>
      <c r="AF131" s="2">
        <v>1045046</v>
      </c>
      <c r="AG131" s="14">
        <f>SUMIF('consultant-gross'!D:D,eslam.data!AQ131,'consultant-gross'!F:F)</f>
        <v>46288367.919714808</v>
      </c>
      <c r="AH131" s="14">
        <f>SUMIF('consultant-gross'!D:D,eslam.data!AQ131,'consultant-gross'!G:G)</f>
        <v>418853170.60961878</v>
      </c>
      <c r="AI131" s="14">
        <f>SUMIF('consultant-net'!D:D,eslam.data!AQ131,'consultant-net'!F:F)</f>
        <v>40379659.898477204</v>
      </c>
      <c r="AJ131" s="2" t="str">
        <f>VLOOKUP(A131,'eslam-to-invoicing'!A:B,2,0)</f>
        <v>CFC Podium 2</v>
      </c>
      <c r="AL131" s="2">
        <f t="shared" si="22"/>
        <v>29027458.195260677</v>
      </c>
      <c r="AM131" s="2">
        <f t="shared" si="23"/>
        <v>13245861.10473932</v>
      </c>
      <c r="AQ131" s="2" t="str">
        <f t="shared" si="24"/>
        <v>CFC15</v>
      </c>
      <c r="AR131" s="2" t="str">
        <f t="shared" si="25"/>
        <v>CFC Podium 215</v>
      </c>
    </row>
    <row r="132" spans="1:44" x14ac:dyDescent="0.3">
      <c r="A132" s="6" t="s">
        <v>50</v>
      </c>
      <c r="B132" s="35">
        <f>VLOOKUP(A132,operation!A:B,2,0)</f>
        <v>1</v>
      </c>
      <c r="C132" s="6">
        <v>16</v>
      </c>
      <c r="D132" s="25"/>
      <c r="E132" s="2">
        <v>25170121.10483003</v>
      </c>
      <c r="F132" s="26">
        <f>_xlfn.MAXIFS('data-from-invoicing'!E:E,'data-from-invoicing'!D:D,eslam.data!AR132)</f>
        <v>29185169.719999999</v>
      </c>
      <c r="G132" s="2">
        <f t="shared" si="20"/>
        <v>4015048.6151699685</v>
      </c>
      <c r="I132" s="23"/>
      <c r="J132" s="2">
        <f>SUMIF('collection only'!D:D,eslam.data!AQ132,'collection only'!E:E)</f>
        <v>22871121.16</v>
      </c>
      <c r="K132" s="26">
        <f>SUMIF('data-from-invoicing'!D:D,eslam.data!AR132,'data-from-invoicing'!F:F)</f>
        <v>22871121.155999999</v>
      </c>
      <c r="L132" s="2">
        <f t="shared" si="21"/>
        <v>-4.0000006556510925E-3</v>
      </c>
      <c r="Q132" s="23"/>
      <c r="R132" s="2">
        <v>22871121.149999999</v>
      </c>
      <c r="S132" s="1">
        <v>44227</v>
      </c>
      <c r="T132" s="1">
        <v>44221</v>
      </c>
      <c r="U132" s="1">
        <v>44230</v>
      </c>
      <c r="V132">
        <v>60</v>
      </c>
      <c r="W132" s="1">
        <v>44290</v>
      </c>
      <c r="X132" s="1">
        <v>44276</v>
      </c>
      <c r="Y132" s="2">
        <v>444023291.71444881</v>
      </c>
      <c r="Z132" s="2">
        <v>19535751.205859251</v>
      </c>
      <c r="AF132" s="2">
        <v>0</v>
      </c>
      <c r="AG132" s="14">
        <f>SUMIF('consultant-gross'!D:D,eslam.data!AQ132,'consultant-gross'!F:F)</f>
        <v>25170121.104830027</v>
      </c>
      <c r="AH132" s="14">
        <f>SUMIF('consultant-gross'!D:D,eslam.data!AQ132,'consultant-gross'!G:G)</f>
        <v>444023291.71444881</v>
      </c>
      <c r="AI132" s="14">
        <f>SUMIF('consultant-net'!D:D,eslam.data!AQ132,'consultant-net'!F:F)</f>
        <v>22871121.149999999</v>
      </c>
      <c r="AJ132" s="2" t="str">
        <f>VLOOKUP(A132,'eslam-to-invoicing'!A:B,2,0)</f>
        <v>CFC Podium 2</v>
      </c>
      <c r="AL132" s="2">
        <f t="shared" si="22"/>
        <v>5634369.898970779</v>
      </c>
      <c r="AM132" s="2">
        <f t="shared" si="23"/>
        <v>23550799.82102922</v>
      </c>
      <c r="AQ132" s="2" t="str">
        <f t="shared" si="24"/>
        <v>CFC16</v>
      </c>
      <c r="AR132" s="2" t="str">
        <f t="shared" si="25"/>
        <v>CFC Podium 216</v>
      </c>
    </row>
    <row r="133" spans="1:44" hidden="1" x14ac:dyDescent="0.3">
      <c r="A133" s="6" t="s">
        <v>50</v>
      </c>
      <c r="B133" s="6">
        <f>VLOOKUP(A133,operation!A:B,2,0)</f>
        <v>1</v>
      </c>
      <c r="C133" s="6">
        <v>17</v>
      </c>
      <c r="D133" s="25"/>
      <c r="E133" s="2">
        <v>23196101.94555122</v>
      </c>
      <c r="F133" s="26">
        <f>_xlfn.MAXIFS('data-from-invoicing'!E:E,'data-from-invoicing'!D:D,eslam.data!AR133)</f>
        <v>23196101.949999999</v>
      </c>
      <c r="G133" s="2">
        <f t="shared" si="20"/>
        <v>4.4487789273262024E-3</v>
      </c>
      <c r="H133" s="2"/>
      <c r="I133" s="23"/>
      <c r="J133" s="2">
        <f>SUMIF('collection only'!D:D,eslam.data!AQ133,'collection only'!E:E)</f>
        <v>15047803.35</v>
      </c>
      <c r="K133" s="26">
        <f>SUMIF('data-from-invoicing'!D:D,eslam.data!AR133,'data-from-invoicing'!F:F)</f>
        <v>15047803.35</v>
      </c>
      <c r="L133" s="2">
        <f t="shared" si="21"/>
        <v>0</v>
      </c>
      <c r="M133" s="2"/>
      <c r="Q133" s="23"/>
      <c r="R133" s="2">
        <v>15047803.359999999</v>
      </c>
      <c r="S133" s="1">
        <v>44227</v>
      </c>
      <c r="T133" s="1">
        <v>44237</v>
      </c>
      <c r="U133" s="1">
        <v>44242</v>
      </c>
      <c r="V133">
        <v>60</v>
      </c>
      <c r="W133" s="1">
        <v>44302</v>
      </c>
      <c r="X133" s="1">
        <v>44280</v>
      </c>
      <c r="Y133" s="2">
        <v>467219393.66000003</v>
      </c>
      <c r="Z133" s="2">
        <v>14368442.92</v>
      </c>
      <c r="AF133" s="2">
        <v>0</v>
      </c>
      <c r="AG133" s="14">
        <f>SUMIF('consultant-gross'!D:D,eslam.data!AQ133,'consultant-gross'!F:F)</f>
        <v>23196101.945551217</v>
      </c>
      <c r="AH133" s="14">
        <f>SUMIF('consultant-gross'!D:D,eslam.data!AQ133,'consultant-gross'!G:G)</f>
        <v>467219393.66000003</v>
      </c>
      <c r="AI133" s="14">
        <f>SUMIF('consultant-net'!D:D,eslam.data!AQ133,'consultant-net'!F:F)</f>
        <v>15047803.359999999</v>
      </c>
      <c r="AJ133" s="2" t="str">
        <f>VLOOKUP(A133,'eslam-to-invoicing'!A:B,2,0)</f>
        <v>CFC Podium 2</v>
      </c>
      <c r="AL133" s="2">
        <f t="shared" si="22"/>
        <v>8827659.0255512204</v>
      </c>
      <c r="AM133" s="2">
        <f t="shared" si="23"/>
        <v>14368442.924448779</v>
      </c>
      <c r="AQ133" s="2" t="str">
        <f t="shared" si="24"/>
        <v>CFC17</v>
      </c>
      <c r="AR133" s="2" t="str">
        <f t="shared" si="25"/>
        <v>CFC Podium 217</v>
      </c>
    </row>
    <row r="134" spans="1:44" hidden="1" x14ac:dyDescent="0.3">
      <c r="A134" s="6" t="s">
        <v>50</v>
      </c>
      <c r="B134" s="6">
        <f>VLOOKUP(A134,operation!A:B,2,0)</f>
        <v>1</v>
      </c>
      <c r="C134" s="6">
        <v>18</v>
      </c>
      <c r="D134" s="25"/>
      <c r="E134" s="2">
        <v>16880809.48999995</v>
      </c>
      <c r="F134" s="26">
        <f>_xlfn.MAXIFS('data-from-invoicing'!E:E,'data-from-invoicing'!D:D,eslam.data!AR134)</f>
        <v>16880809.489999998</v>
      </c>
      <c r="G134" s="2">
        <f t="shared" si="20"/>
        <v>4.8428773880004883E-8</v>
      </c>
      <c r="H134" s="2"/>
      <c r="I134" s="23"/>
      <c r="J134" s="2">
        <f>SUMIF('collection only'!D:D,eslam.data!AQ134,'collection only'!E:E)</f>
        <v>12196441.119999999</v>
      </c>
      <c r="K134" s="26">
        <f>SUMIF('data-from-invoicing'!D:D,eslam.data!AR134,'data-from-invoicing'!F:F)</f>
        <v>12196441.119999999</v>
      </c>
      <c r="L134" s="2">
        <f t="shared" si="21"/>
        <v>0</v>
      </c>
      <c r="M134" s="2"/>
      <c r="Q134" s="23"/>
      <c r="R134" s="2">
        <v>12196441.109999999</v>
      </c>
      <c r="S134" s="1">
        <v>44255</v>
      </c>
      <c r="T134" s="1">
        <v>44252</v>
      </c>
      <c r="U134" s="1">
        <v>44257</v>
      </c>
      <c r="V134">
        <v>60</v>
      </c>
      <c r="W134" s="1">
        <v>44317</v>
      </c>
      <c r="X134" s="1">
        <v>44292</v>
      </c>
      <c r="Y134" s="2">
        <v>484100203.14999998</v>
      </c>
      <c r="Z134" s="2">
        <v>14078602.67</v>
      </c>
      <c r="AF134" s="2">
        <v>0</v>
      </c>
      <c r="AG134" s="14">
        <f>SUMIF('consultant-gross'!D:D,eslam.data!AQ134,'consultant-gross'!F:F)</f>
        <v>16880809.48999995</v>
      </c>
      <c r="AH134" s="14">
        <f>SUMIF('consultant-gross'!D:D,eslam.data!AQ134,'consultant-gross'!G:G)</f>
        <v>484100203.14999998</v>
      </c>
      <c r="AI134" s="14">
        <f>SUMIF('consultant-net'!D:D,eslam.data!AQ134,'consultant-net'!F:F)</f>
        <v>12196441.109999999</v>
      </c>
      <c r="AJ134" s="2" t="str">
        <f>VLOOKUP(A134,'eslam-to-invoicing'!A:B,2,0)</f>
        <v>CFC Podium 2</v>
      </c>
      <c r="AL134" s="2">
        <f t="shared" si="22"/>
        <v>2802206.81999995</v>
      </c>
      <c r="AM134" s="2">
        <f t="shared" si="23"/>
        <v>14078602.670000048</v>
      </c>
      <c r="AQ134" s="2" t="str">
        <f t="shared" si="24"/>
        <v>CFC18</v>
      </c>
      <c r="AR134" s="2" t="str">
        <f t="shared" si="25"/>
        <v>CFC Podium 218</v>
      </c>
    </row>
    <row r="135" spans="1:44" hidden="1" x14ac:dyDescent="0.3">
      <c r="A135" s="6" t="s">
        <v>50</v>
      </c>
      <c r="B135" s="6">
        <f>VLOOKUP(A135,operation!A:B,2,0)</f>
        <v>1</v>
      </c>
      <c r="C135" s="6">
        <v>19</v>
      </c>
      <c r="D135" s="25"/>
      <c r="E135" s="2">
        <v>20398722.16000003</v>
      </c>
      <c r="F135" s="26">
        <f>_xlfn.MAXIFS('data-from-invoicing'!E:E,'data-from-invoicing'!D:D,eslam.data!AR135)</f>
        <v>20398722.149999999</v>
      </c>
      <c r="G135" s="2">
        <f t="shared" si="20"/>
        <v>-1.0000031441450119E-2</v>
      </c>
      <c r="H135" s="2"/>
      <c r="I135" s="23"/>
      <c r="J135" s="2">
        <f>SUMIF('collection only'!D:D,eslam.data!AQ135,'collection only'!E:E)</f>
        <v>14008565.699999999</v>
      </c>
      <c r="K135" s="26">
        <f>SUMIF('data-from-invoicing'!D:D,eslam.data!AR135,'data-from-invoicing'!F:F)</f>
        <v>14008565.699999999</v>
      </c>
      <c r="L135" s="2">
        <f t="shared" si="21"/>
        <v>0</v>
      </c>
      <c r="M135" s="2"/>
      <c r="Q135" s="23"/>
      <c r="R135" s="2">
        <v>14008565.710000001</v>
      </c>
      <c r="S135" s="1">
        <v>44286</v>
      </c>
      <c r="T135" s="1">
        <v>44265</v>
      </c>
      <c r="U135" s="1">
        <v>44272</v>
      </c>
      <c r="V135">
        <v>60</v>
      </c>
      <c r="W135" s="1">
        <v>44332</v>
      </c>
      <c r="X135" s="1">
        <v>44306</v>
      </c>
      <c r="Y135" s="2">
        <v>504498925.31</v>
      </c>
      <c r="Z135" s="2">
        <v>10502130.779999999</v>
      </c>
      <c r="AF135" s="2">
        <v>0</v>
      </c>
      <c r="AG135" s="14">
        <f>SUMIF('consultant-gross'!D:D,eslam.data!AQ135,'consultant-gross'!F:F)</f>
        <v>20398722.160000026</v>
      </c>
      <c r="AH135" s="14">
        <f>SUMIF('consultant-gross'!D:D,eslam.data!AQ135,'consultant-gross'!G:G)</f>
        <v>504498925.31</v>
      </c>
      <c r="AI135" s="14">
        <f>SUMIF('consultant-net'!D:D,eslam.data!AQ135,'consultant-net'!F:F)</f>
        <v>14008565.710000001</v>
      </c>
      <c r="AJ135" s="2" t="str">
        <f>VLOOKUP(A135,'eslam-to-invoicing'!A:B,2,0)</f>
        <v>CFC Podium 2</v>
      </c>
      <c r="AL135" s="2">
        <f t="shared" si="22"/>
        <v>9896591.3800000306</v>
      </c>
      <c r="AM135" s="2">
        <f t="shared" si="23"/>
        <v>10502130.769999968</v>
      </c>
      <c r="AQ135" s="2" t="str">
        <f t="shared" si="24"/>
        <v>CFC19</v>
      </c>
      <c r="AR135" s="2" t="str">
        <f t="shared" si="25"/>
        <v>CFC Podium 219</v>
      </c>
    </row>
    <row r="136" spans="1:44" x14ac:dyDescent="0.3">
      <c r="A136" s="6" t="s">
        <v>50</v>
      </c>
      <c r="B136" s="35">
        <f>VLOOKUP(A136,operation!A:B,2,0)</f>
        <v>1</v>
      </c>
      <c r="C136" s="6">
        <v>20</v>
      </c>
      <c r="D136" s="25"/>
      <c r="E136" s="2">
        <v>23102145.85000002</v>
      </c>
      <c r="F136" s="26">
        <f>_xlfn.MAXIFS('data-from-invoicing'!E:E,'data-from-invoicing'!D:D,eslam.data!AR136)</f>
        <v>23105145.859999999</v>
      </c>
      <c r="G136" s="2">
        <f t="shared" si="20"/>
        <v>3000.0099999792874</v>
      </c>
      <c r="I136" s="23"/>
      <c r="J136" s="2">
        <f>SUMIF('collection only'!D:D,eslam.data!AQ136,'collection only'!E:E)</f>
        <v>23721354.77</v>
      </c>
      <c r="K136" s="26">
        <f>SUMIF('data-from-invoicing'!D:D,eslam.data!AR136,'data-from-invoicing'!F:F)</f>
        <v>23721354.77</v>
      </c>
      <c r="L136" s="2">
        <f t="shared" si="21"/>
        <v>0</v>
      </c>
      <c r="Q136" s="23"/>
      <c r="R136" s="2">
        <v>23721354.77</v>
      </c>
      <c r="S136" s="1">
        <v>44286</v>
      </c>
      <c r="T136" s="1">
        <v>44280</v>
      </c>
      <c r="U136" s="1">
        <v>44284</v>
      </c>
      <c r="V136">
        <v>60</v>
      </c>
      <c r="W136" s="1">
        <v>44344</v>
      </c>
      <c r="X136" s="1">
        <v>44340</v>
      </c>
      <c r="Y136" s="2">
        <v>527601071.16000003</v>
      </c>
      <c r="Z136" s="2">
        <v>16161812.220000001</v>
      </c>
      <c r="AF136" s="2">
        <v>992616.34</v>
      </c>
      <c r="AG136" s="14">
        <f>SUMIF('consultant-gross'!D:D,eslam.data!AQ136,'consultant-gross'!F:F)</f>
        <v>23102145.850000024</v>
      </c>
      <c r="AH136" s="14">
        <f>SUMIF('consultant-gross'!D:D,eslam.data!AQ136,'consultant-gross'!G:G)</f>
        <v>527601071.16000003</v>
      </c>
      <c r="AI136" s="14">
        <f>SUMIF('consultant-net'!D:D,eslam.data!AQ136,'consultant-net'!F:F)</f>
        <v>23721354.77</v>
      </c>
      <c r="AJ136" s="2" t="str">
        <f>VLOOKUP(A136,'eslam-to-invoicing'!A:B,2,0)</f>
        <v>CFC Podium 2</v>
      </c>
      <c r="AL136" s="2">
        <f t="shared" si="22"/>
        <v>6940333.6300000194</v>
      </c>
      <c r="AM136" s="2">
        <f t="shared" si="23"/>
        <v>16164812.22999998</v>
      </c>
      <c r="AQ136" s="2" t="str">
        <f t="shared" si="24"/>
        <v>CFC20</v>
      </c>
      <c r="AR136" s="2" t="str">
        <f t="shared" si="25"/>
        <v>CFC Podium 220</v>
      </c>
    </row>
    <row r="137" spans="1:44" x14ac:dyDescent="0.3">
      <c r="A137" s="6" t="s">
        <v>50</v>
      </c>
      <c r="B137" s="35">
        <f>VLOOKUP(A137,operation!A:B,2,0)</f>
        <v>1</v>
      </c>
      <c r="C137" s="6">
        <v>21</v>
      </c>
      <c r="D137" s="25"/>
      <c r="E137" s="2">
        <v>23568050.800000008</v>
      </c>
      <c r="F137" s="26">
        <f>_xlfn.MAXIFS('data-from-invoicing'!E:E,'data-from-invoicing'!D:D,eslam.data!AR137)</f>
        <v>23565050.789999999</v>
      </c>
      <c r="G137" s="2">
        <f t="shared" si="20"/>
        <v>-3000.0100000090897</v>
      </c>
      <c r="I137" s="23"/>
      <c r="J137" s="2">
        <f>SUMIF('collection only'!D:D,eslam.data!AQ137,'collection only'!E:E)</f>
        <v>17156725.120000001</v>
      </c>
      <c r="K137" s="26">
        <f>SUMIF('data-from-invoicing'!D:D,eslam.data!AR137,'data-from-invoicing'!F:F)</f>
        <v>19156725.109500002</v>
      </c>
      <c r="L137" s="2">
        <f t="shared" si="21"/>
        <v>1999999.9895000011</v>
      </c>
      <c r="Q137" s="23"/>
      <c r="R137" s="2">
        <v>17156225.129999999</v>
      </c>
      <c r="S137" s="1">
        <v>44316</v>
      </c>
      <c r="T137" s="1">
        <v>44296</v>
      </c>
      <c r="U137" s="1">
        <v>44301</v>
      </c>
      <c r="V137">
        <v>60</v>
      </c>
      <c r="W137" s="1">
        <v>44361</v>
      </c>
      <c r="X137" s="1">
        <v>44364</v>
      </c>
      <c r="Y137" s="2">
        <v>551169121.96000004</v>
      </c>
      <c r="Z137" s="2">
        <v>15788492.26940229</v>
      </c>
      <c r="AF137" s="2">
        <v>3023908.26</v>
      </c>
      <c r="AG137" s="14">
        <f>SUMIF('consultant-gross'!D:D,eslam.data!AQ137,'consultant-gross'!F:F)</f>
        <v>23568050.800000012</v>
      </c>
      <c r="AH137" s="14">
        <f>SUMIF('consultant-gross'!D:D,eslam.data!AQ137,'consultant-gross'!G:G)</f>
        <v>551169121.96000004</v>
      </c>
      <c r="AI137" s="14">
        <f>SUMIF('consultant-net'!D:D,eslam.data!AQ137,'consultant-net'!F:F)</f>
        <v>17156225.129999999</v>
      </c>
      <c r="AJ137" s="2" t="str">
        <f>VLOOKUP(A137,'eslam-to-invoicing'!A:B,2,0)</f>
        <v>CFC Podium 2</v>
      </c>
      <c r="AL137" s="2">
        <f t="shared" si="22"/>
        <v>7779558.5305977184</v>
      </c>
      <c r="AM137" s="2">
        <f t="shared" si="23"/>
        <v>15785492.259402281</v>
      </c>
      <c r="AQ137" s="2" t="str">
        <f t="shared" si="24"/>
        <v>CFC21</v>
      </c>
      <c r="AR137" s="2" t="str">
        <f t="shared" si="25"/>
        <v>CFC Podium 221</v>
      </c>
    </row>
    <row r="138" spans="1:44" hidden="1" x14ac:dyDescent="0.3">
      <c r="A138" s="6" t="s">
        <v>50</v>
      </c>
      <c r="B138" s="6">
        <f>VLOOKUP(A138,operation!A:B,2,0)</f>
        <v>1</v>
      </c>
      <c r="C138" s="6">
        <v>22</v>
      </c>
      <c r="D138" s="25"/>
      <c r="E138" s="2">
        <v>19833699.31999993</v>
      </c>
      <c r="F138" s="26">
        <f>_xlfn.MAXIFS('data-from-invoicing'!E:E,'data-from-invoicing'!D:D,eslam.data!AR138)</f>
        <v>19833699.329999998</v>
      </c>
      <c r="G138" s="2">
        <f t="shared" si="20"/>
        <v>1.0000068694353104E-2</v>
      </c>
      <c r="H138" s="2"/>
      <c r="I138" s="23"/>
      <c r="J138" s="2">
        <f>SUMIF('collection only'!D:D,eslam.data!AQ138,'collection only'!E:E)</f>
        <v>13410069.82</v>
      </c>
      <c r="K138" s="26">
        <f>SUMIF('data-from-invoicing'!D:D,eslam.data!AR138,'data-from-invoicing'!F:F)</f>
        <v>13410069.82</v>
      </c>
      <c r="L138" s="2">
        <f t="shared" si="21"/>
        <v>0</v>
      </c>
      <c r="M138" s="2"/>
      <c r="Q138" s="23"/>
      <c r="R138" s="2">
        <v>13410069.82</v>
      </c>
      <c r="S138" s="1">
        <v>44316</v>
      </c>
      <c r="T138" s="1">
        <v>44311</v>
      </c>
      <c r="U138" s="1">
        <v>44322</v>
      </c>
      <c r="V138">
        <v>60</v>
      </c>
      <c r="W138" s="1">
        <v>44382</v>
      </c>
      <c r="X138" s="1">
        <v>44376</v>
      </c>
      <c r="Y138" s="2">
        <v>571002821.27999997</v>
      </c>
      <c r="Z138" s="2">
        <v>12047992.859999999</v>
      </c>
      <c r="AF138" s="2">
        <v>0</v>
      </c>
      <c r="AG138" s="14">
        <f>SUMIF('consultant-gross'!D:D,eslam.data!AQ138,'consultant-gross'!F:F)</f>
        <v>19833699.319999933</v>
      </c>
      <c r="AH138" s="14">
        <f>SUMIF('consultant-gross'!D:D,eslam.data!AQ138,'consultant-gross'!G:G)</f>
        <v>571002821.27999997</v>
      </c>
      <c r="AI138" s="14">
        <f>SUMIF('consultant-net'!D:D,eslam.data!AQ138,'consultant-net'!F:F)</f>
        <v>13410069.82</v>
      </c>
      <c r="AJ138" s="2" t="str">
        <f>VLOOKUP(A138,'eslam-to-invoicing'!A:B,2,0)</f>
        <v>CFC Podium 2</v>
      </c>
      <c r="AL138" s="2">
        <f t="shared" si="22"/>
        <v>7785706.4599999301</v>
      </c>
      <c r="AM138" s="2">
        <f t="shared" si="23"/>
        <v>12047992.870000068</v>
      </c>
      <c r="AQ138" s="2" t="str">
        <f t="shared" si="24"/>
        <v>CFC22</v>
      </c>
      <c r="AR138" s="2" t="str">
        <f t="shared" si="25"/>
        <v>CFC Podium 222</v>
      </c>
    </row>
    <row r="139" spans="1:44" hidden="1" x14ac:dyDescent="0.3">
      <c r="A139" s="6" t="s">
        <v>50</v>
      </c>
      <c r="B139" s="6">
        <f>VLOOKUP(A139,operation!A:B,2,0)</f>
        <v>1</v>
      </c>
      <c r="C139" s="6">
        <v>23</v>
      </c>
      <c r="D139" s="25"/>
      <c r="E139" s="2">
        <v>19569971.41000009</v>
      </c>
      <c r="F139" s="26">
        <f>_xlfn.MAXIFS('data-from-invoicing'!E:E,'data-from-invoicing'!D:D,eslam.data!AR139)</f>
        <v>19569971.41</v>
      </c>
      <c r="G139" s="2">
        <f t="shared" si="20"/>
        <v>-8.9406967163085938E-8</v>
      </c>
      <c r="H139" s="2"/>
      <c r="I139" s="23"/>
      <c r="J139" s="2">
        <f>SUMIF('collection only'!D:D,eslam.data!AQ139,'collection only'!E:E)</f>
        <v>15440459.23</v>
      </c>
      <c r="K139" s="26">
        <f>SUMIF('data-from-invoicing'!D:D,eslam.data!AR139,'data-from-invoicing'!F:F)</f>
        <v>15440458.920499999</v>
      </c>
      <c r="L139" s="2">
        <f t="shared" si="21"/>
        <v>-0.30950000137090683</v>
      </c>
      <c r="M139" s="2"/>
      <c r="Q139" s="23"/>
      <c r="R139" s="2">
        <v>15440458.92</v>
      </c>
      <c r="S139" s="1">
        <v>44377</v>
      </c>
      <c r="T139" s="1">
        <v>44372</v>
      </c>
      <c r="U139" s="1">
        <v>44377</v>
      </c>
      <c r="V139">
        <v>60</v>
      </c>
      <c r="W139" s="1">
        <v>44437</v>
      </c>
      <c r="X139" s="1">
        <v>44426</v>
      </c>
      <c r="Y139" s="2">
        <v>590572792.69000006</v>
      </c>
      <c r="Z139" s="2">
        <v>9696296.6300000008</v>
      </c>
      <c r="AF139" s="2">
        <v>0</v>
      </c>
      <c r="AG139" s="14">
        <f>SUMIF('consultant-gross'!D:D,eslam.data!AQ139,'consultant-gross'!F:F)</f>
        <v>19569971.410000086</v>
      </c>
      <c r="AH139" s="14">
        <f>SUMIF('consultant-gross'!D:D,eslam.data!AQ139,'consultant-gross'!G:G)</f>
        <v>590572792.69000006</v>
      </c>
      <c r="AI139" s="14">
        <f>SUMIF('consultant-net'!D:D,eslam.data!AQ139,'consultant-net'!F:F)</f>
        <v>15440458.92</v>
      </c>
      <c r="AJ139" s="2" t="str">
        <f>VLOOKUP(A139,'eslam-to-invoicing'!A:B,2,0)</f>
        <v>CFC Podium 2</v>
      </c>
      <c r="AL139" s="2">
        <f t="shared" si="22"/>
        <v>9873674.7800000887</v>
      </c>
      <c r="AM139" s="2">
        <f t="shared" si="23"/>
        <v>9696296.6299999114</v>
      </c>
      <c r="AQ139" s="2" t="str">
        <f t="shared" si="24"/>
        <v>CFC23</v>
      </c>
      <c r="AR139" s="2" t="str">
        <f t="shared" si="25"/>
        <v>CFC Podium 223</v>
      </c>
    </row>
    <row r="140" spans="1:44" hidden="1" x14ac:dyDescent="0.3">
      <c r="A140" s="6" t="s">
        <v>50</v>
      </c>
      <c r="B140" s="6">
        <f>VLOOKUP(A140,operation!A:B,2,0)</f>
        <v>1</v>
      </c>
      <c r="C140" s="6">
        <v>24</v>
      </c>
      <c r="D140" s="25"/>
      <c r="E140" s="2">
        <v>14455028.519999981</v>
      </c>
      <c r="F140" s="26">
        <f>_xlfn.MAXIFS('data-from-invoicing'!E:E,'data-from-invoicing'!D:D,eslam.data!AR140)</f>
        <v>14455028.51</v>
      </c>
      <c r="G140" s="2">
        <f t="shared" si="20"/>
        <v>-9.9999811500310898E-3</v>
      </c>
      <c r="H140" s="2"/>
      <c r="I140" s="23"/>
      <c r="J140" s="2">
        <f>SUMIF('collection only'!D:D,eslam.data!AQ140,'collection only'!E:E)</f>
        <v>7464480.3499999996</v>
      </c>
      <c r="K140" s="26">
        <f>SUMIF('data-from-invoicing'!D:D,eslam.data!AR140,'data-from-invoicing'!F:F)</f>
        <v>9889480.3654999994</v>
      </c>
      <c r="L140" s="2">
        <f t="shared" si="21"/>
        <v>2425000.0154999997</v>
      </c>
      <c r="M140" s="2"/>
      <c r="Q140" s="23"/>
      <c r="R140" s="2">
        <v>7464840.3499999996</v>
      </c>
      <c r="S140" s="1">
        <v>44377</v>
      </c>
      <c r="T140" s="1">
        <v>44387</v>
      </c>
      <c r="U140" s="1">
        <v>44392</v>
      </c>
      <c r="V140">
        <v>60</v>
      </c>
      <c r="W140" s="1">
        <v>44452</v>
      </c>
      <c r="X140" s="1">
        <v>44462</v>
      </c>
      <c r="Y140" s="2">
        <v>605027821.21000004</v>
      </c>
      <c r="Z140" s="2">
        <v>5161877.9800000004</v>
      </c>
      <c r="AF140" s="2">
        <v>5612498.7199999997</v>
      </c>
      <c r="AG140" s="14">
        <f>SUMIF('consultant-gross'!D:D,eslam.data!AQ140,'consultant-gross'!F:F)</f>
        <v>14455028.519999981</v>
      </c>
      <c r="AH140" s="14">
        <f>SUMIF('consultant-gross'!D:D,eslam.data!AQ140,'consultant-gross'!G:G)</f>
        <v>605027821.21000004</v>
      </c>
      <c r="AI140" s="14">
        <f>SUMIF('consultant-net'!D:D,eslam.data!AQ140,'consultant-net'!F:F)</f>
        <v>7464840.3499999996</v>
      </c>
      <c r="AJ140" s="2" t="str">
        <f>VLOOKUP(A140,'eslam-to-invoicing'!A:B,2,0)</f>
        <v>CFC Podium 2</v>
      </c>
      <c r="AL140" s="2">
        <f t="shared" si="22"/>
        <v>9293150.5399999805</v>
      </c>
      <c r="AM140" s="2">
        <f t="shared" si="23"/>
        <v>5161877.9700000193</v>
      </c>
      <c r="AQ140" s="2" t="str">
        <f t="shared" si="24"/>
        <v>CFC24</v>
      </c>
      <c r="AR140" s="2" t="str">
        <f t="shared" si="25"/>
        <v>CFC Podium 224</v>
      </c>
    </row>
    <row r="141" spans="1:44" hidden="1" x14ac:dyDescent="0.3">
      <c r="A141" s="6" t="s">
        <v>50</v>
      </c>
      <c r="B141" s="6">
        <f>VLOOKUP(A141,operation!A:B,2,0)</f>
        <v>1</v>
      </c>
      <c r="C141" s="6">
        <v>25</v>
      </c>
      <c r="D141" s="25"/>
      <c r="E141" s="2">
        <v>13190112.669999961</v>
      </c>
      <c r="F141" s="26">
        <f>_xlfn.MAXIFS('data-from-invoicing'!E:E,'data-from-invoicing'!D:D,eslam.data!AR141)</f>
        <v>13190112.67</v>
      </c>
      <c r="G141" s="2">
        <f t="shared" si="20"/>
        <v>3.9115548133850098E-8</v>
      </c>
      <c r="H141" s="2"/>
      <c r="I141" s="23"/>
      <c r="J141" s="2">
        <f>SUMIF('collection only'!D:D,eslam.data!AQ141,'collection only'!E:E)</f>
        <v>9682524.4600000009</v>
      </c>
      <c r="K141" s="26">
        <f>SUMIF('data-from-invoicing'!D:D,eslam.data!AR141,'data-from-invoicing'!F:F)</f>
        <v>9682524.4635000005</v>
      </c>
      <c r="L141" s="2">
        <f t="shared" si="21"/>
        <v>3.4999996423721313E-3</v>
      </c>
      <c r="M141" s="2"/>
      <c r="Q141" s="23"/>
      <c r="R141" s="2">
        <v>9682524.4700000007</v>
      </c>
      <c r="S141" s="1">
        <v>44408</v>
      </c>
      <c r="T141" s="1">
        <v>44418</v>
      </c>
      <c r="U141" s="1">
        <v>44424</v>
      </c>
      <c r="V141">
        <v>60</v>
      </c>
      <c r="W141" s="1">
        <v>44484</v>
      </c>
      <c r="X141" s="1">
        <v>44494</v>
      </c>
      <c r="Y141" s="2">
        <v>618217933.88</v>
      </c>
      <c r="Z141" s="2">
        <v>1715079.08</v>
      </c>
      <c r="AF141" s="2">
        <v>0</v>
      </c>
      <c r="AG141" s="14">
        <f>SUMIF('consultant-gross'!D:D,eslam.data!AQ141,'consultant-gross'!F:F)</f>
        <v>13190112.669999957</v>
      </c>
      <c r="AH141" s="14">
        <f>SUMIF('consultant-gross'!D:D,eslam.data!AQ141,'consultant-gross'!G:G)</f>
        <v>618217933.88</v>
      </c>
      <c r="AI141" s="14">
        <f>SUMIF('consultant-net'!D:D,eslam.data!AQ141,'consultant-net'!F:F)</f>
        <v>9682524.4700000007</v>
      </c>
      <c r="AJ141" s="2" t="str">
        <f>VLOOKUP(A141,'eslam-to-invoicing'!A:B,2,0)</f>
        <v>CFC Podium 2</v>
      </c>
      <c r="AL141" s="2">
        <f t="shared" si="22"/>
        <v>11475033.589999961</v>
      </c>
      <c r="AM141" s="2">
        <f t="shared" si="23"/>
        <v>1715079.0800000392</v>
      </c>
      <c r="AQ141" s="2" t="str">
        <f t="shared" si="24"/>
        <v>CFC25</v>
      </c>
      <c r="AR141" s="2" t="str">
        <f t="shared" si="25"/>
        <v>CFC Podium 225</v>
      </c>
    </row>
    <row r="142" spans="1:44" hidden="1" x14ac:dyDescent="0.3">
      <c r="A142" s="6" t="s">
        <v>50</v>
      </c>
      <c r="B142" s="6">
        <f>VLOOKUP(A142,operation!A:B,2,0)</f>
        <v>1</v>
      </c>
      <c r="C142" s="6">
        <v>26</v>
      </c>
      <c r="D142" s="25"/>
      <c r="E142" s="2">
        <v>6460765.9426511526</v>
      </c>
      <c r="F142" s="26">
        <f>_xlfn.MAXIFS('data-from-invoicing'!E:E,'data-from-invoicing'!D:D,eslam.data!AR142)</f>
        <v>6460765.9500000002</v>
      </c>
      <c r="G142" s="2">
        <f t="shared" si="20"/>
        <v>7.3488475754857063E-3</v>
      </c>
      <c r="H142" s="2"/>
      <c r="I142" s="23"/>
      <c r="J142" s="2">
        <f>SUMIF('collection only'!D:D,eslam.data!AQ142,'collection only'!E:E)</f>
        <v>2397254.3032504916</v>
      </c>
      <c r="K142" s="26">
        <f>SUMIF('data-from-invoicing'!D:D,eslam.data!AR142,'data-from-invoicing'!F:F)</f>
        <v>4897254.2975000003</v>
      </c>
      <c r="L142" s="2">
        <f t="shared" si="21"/>
        <v>2499999.9942495087</v>
      </c>
      <c r="M142" s="2"/>
      <c r="Q142" s="23"/>
      <c r="R142" s="2">
        <v>2397254.3032504921</v>
      </c>
      <c r="S142" s="1">
        <v>44439</v>
      </c>
      <c r="T142" s="1">
        <v>44433</v>
      </c>
      <c r="U142" s="1">
        <v>44441</v>
      </c>
      <c r="V142">
        <v>60</v>
      </c>
      <c r="W142" s="1">
        <v>44501</v>
      </c>
      <c r="X142" s="1">
        <v>44518</v>
      </c>
      <c r="Y142" s="2">
        <v>624678699.82265115</v>
      </c>
      <c r="Z142" s="2">
        <v>200294.37215398351</v>
      </c>
      <c r="AF142" s="2">
        <v>0</v>
      </c>
      <c r="AG142" s="14">
        <f>SUMIF('consultant-gross'!D:D,eslam.data!AQ142,'consultant-gross'!F:F)</f>
        <v>6460765.9426511526</v>
      </c>
      <c r="AH142" s="14">
        <f>SUMIF('consultant-gross'!D:D,eslam.data!AQ142,'consultant-gross'!G:G)</f>
        <v>624678699.82265115</v>
      </c>
      <c r="AI142" s="14">
        <f>SUMIF('consultant-net'!D:D,eslam.data!AQ142,'consultant-net'!F:F)</f>
        <v>2397254.3032504916</v>
      </c>
      <c r="AJ142" s="2" t="str">
        <f>VLOOKUP(A142,'eslam-to-invoicing'!A:B,2,0)</f>
        <v>CFC Podium 2</v>
      </c>
      <c r="AL142" s="2">
        <f t="shared" si="22"/>
        <v>6260471.5704971692</v>
      </c>
      <c r="AM142" s="2">
        <f t="shared" si="23"/>
        <v>200294.37950283103</v>
      </c>
      <c r="AQ142" s="2" t="str">
        <f t="shared" si="24"/>
        <v>CFC26</v>
      </c>
      <c r="AR142" s="2" t="str">
        <f t="shared" si="25"/>
        <v>CFC Podium 226</v>
      </c>
    </row>
    <row r="143" spans="1:44" hidden="1" x14ac:dyDescent="0.3">
      <c r="A143" s="6" t="s">
        <v>50</v>
      </c>
      <c r="B143" s="6">
        <f>VLOOKUP(A143,operation!A:B,2,0)</f>
        <v>1</v>
      </c>
      <c r="C143" s="6">
        <v>27</v>
      </c>
      <c r="D143" s="25"/>
      <c r="E143" s="2">
        <v>7714993.7673488855</v>
      </c>
      <c r="F143" s="26">
        <f>_xlfn.MAXIFS('data-from-invoicing'!E:E,'data-from-invoicing'!D:D,eslam.data!AR143)</f>
        <v>7714993.7599999998</v>
      </c>
      <c r="G143" s="2">
        <f t="shared" si="20"/>
        <v>-7.3488857597112656E-3</v>
      </c>
      <c r="H143" s="2"/>
      <c r="I143" s="23"/>
      <c r="J143" s="2">
        <f>SUMIF('collection only'!D:D,eslam.data!AQ143,'collection only'!E:E)</f>
        <v>10793868.640000001</v>
      </c>
      <c r="K143" s="26">
        <f>SUMIF('data-from-invoicing'!D:D,eslam.data!AR143,'data-from-invoicing'!F:F)</f>
        <v>7405131.7079999996</v>
      </c>
      <c r="L143" s="2">
        <f t="shared" si="21"/>
        <v>-3388736.932000001</v>
      </c>
      <c r="M143" s="2"/>
      <c r="Q143" s="23"/>
      <c r="R143" s="2">
        <v>10793868.550000001</v>
      </c>
      <c r="S143" s="1">
        <v>44469</v>
      </c>
      <c r="T143" s="1">
        <v>44449</v>
      </c>
      <c r="U143" s="1">
        <v>44458</v>
      </c>
      <c r="V143">
        <v>60</v>
      </c>
      <c r="W143" s="1">
        <v>44518</v>
      </c>
      <c r="X143" s="1">
        <v>44522</v>
      </c>
      <c r="Y143" s="2">
        <v>632393693.59000003</v>
      </c>
      <c r="AF143" s="2">
        <v>4776768.68</v>
      </c>
      <c r="AG143" s="14">
        <f>SUMIF('consultant-gross'!D:D,eslam.data!AQ143,'consultant-gross'!F:F)</f>
        <v>7714993.7673488855</v>
      </c>
      <c r="AH143" s="14">
        <f>SUMIF('consultant-gross'!D:D,eslam.data!AQ143,'consultant-gross'!G:G)</f>
        <v>632393693.59000003</v>
      </c>
      <c r="AI143" s="14">
        <f>SUMIF('consultant-net'!D:D,eslam.data!AQ143,'consultant-net'!F:F)</f>
        <v>10793868.550000001</v>
      </c>
      <c r="AJ143" s="2" t="str">
        <f>VLOOKUP(A143,'eslam-to-invoicing'!A:B,2,0)</f>
        <v>CFC Podium 2</v>
      </c>
      <c r="AL143" s="2">
        <f t="shared" si="22"/>
        <v>7714993.7673488855</v>
      </c>
      <c r="AM143" s="2">
        <f t="shared" si="23"/>
        <v>-7.3488857597112656E-3</v>
      </c>
      <c r="AQ143" s="2" t="str">
        <f t="shared" si="24"/>
        <v>CFC27</v>
      </c>
      <c r="AR143" s="2" t="str">
        <f t="shared" si="25"/>
        <v>CFC Podium 227</v>
      </c>
    </row>
    <row r="144" spans="1:44" hidden="1" x14ac:dyDescent="0.3">
      <c r="A144" s="6" t="s">
        <v>50</v>
      </c>
      <c r="B144" s="6">
        <f>VLOOKUP(A144,operation!A:B,2,0)</f>
        <v>1</v>
      </c>
      <c r="C144" s="6">
        <v>28</v>
      </c>
      <c r="D144" s="25"/>
      <c r="E144" s="2">
        <v>5026145.4699999094</v>
      </c>
      <c r="F144" s="26">
        <f>_xlfn.MAXIFS('data-from-invoicing'!E:E,'data-from-invoicing'!D:D,eslam.data!AR144)</f>
        <v>5026145.4800000004</v>
      </c>
      <c r="G144" s="2">
        <f t="shared" si="20"/>
        <v>1.0000091046094894E-2</v>
      </c>
      <c r="H144" s="2"/>
      <c r="I144" s="23"/>
      <c r="J144" s="2">
        <f>SUMIF('collection only'!D:D,eslam.data!AQ144,'collection only'!E:E)</f>
        <v>10367935.310000001</v>
      </c>
      <c r="K144" s="26">
        <f>SUMIF('data-from-invoicing'!D:D,eslam.data!AR144,'data-from-invoicing'!F:F)</f>
        <v>34503065.494000003</v>
      </c>
      <c r="L144" s="2">
        <f t="shared" si="21"/>
        <v>24135130.184</v>
      </c>
      <c r="M144" s="2"/>
      <c r="Q144" s="23"/>
      <c r="R144" s="2">
        <v>10367935.42</v>
      </c>
      <c r="S144" s="1">
        <v>44469</v>
      </c>
      <c r="T144" s="1">
        <v>44453</v>
      </c>
      <c r="U144" s="1">
        <v>44627</v>
      </c>
      <c r="V144">
        <v>60</v>
      </c>
      <c r="W144" s="1">
        <v>44687</v>
      </c>
      <c r="X144" s="1">
        <v>44690</v>
      </c>
      <c r="Y144" s="2">
        <v>637419839.05999994</v>
      </c>
      <c r="AD144" s="2">
        <v>16732270.779999999</v>
      </c>
      <c r="AE144" s="2">
        <v>16732270.779999999</v>
      </c>
      <c r="AF144" s="2">
        <v>0</v>
      </c>
      <c r="AG144" s="14">
        <f>SUMIF('consultant-gross'!D:D,eslam.data!AQ144,'consultant-gross'!F:F)</f>
        <v>5026145.4699999094</v>
      </c>
      <c r="AH144" s="14">
        <f>SUMIF('consultant-gross'!D:D,eslam.data!AQ144,'consultant-gross'!G:G)</f>
        <v>637419839.05999994</v>
      </c>
      <c r="AI144" s="14">
        <f>SUMIF('consultant-net'!D:D,eslam.data!AQ144,'consultant-net'!F:F)</f>
        <v>10367935.42</v>
      </c>
      <c r="AJ144" s="2" t="str">
        <f>VLOOKUP(A144,'eslam-to-invoicing'!A:B,2,0)</f>
        <v>CFC Podium 2</v>
      </c>
      <c r="AL144" s="2">
        <f t="shared" si="22"/>
        <v>5026145.4699999094</v>
      </c>
      <c r="AM144" s="2">
        <f t="shared" si="23"/>
        <v>1.0000091046094894E-2</v>
      </c>
      <c r="AQ144" s="2" t="str">
        <f t="shared" si="24"/>
        <v>CFC28</v>
      </c>
      <c r="AR144" s="2" t="str">
        <f t="shared" si="25"/>
        <v>CFC Podium 228</v>
      </c>
    </row>
    <row r="145" spans="1:44" hidden="1" x14ac:dyDescent="0.3">
      <c r="A145" s="6" t="s">
        <v>50</v>
      </c>
      <c r="B145" s="6">
        <f>VLOOKUP(A145,operation!A:B,2,0)</f>
        <v>1</v>
      </c>
      <c r="C145" s="6">
        <v>29</v>
      </c>
      <c r="D145" s="25"/>
      <c r="F145" s="26">
        <f>_xlfn.MAXIFS('data-from-invoicing'!E:E,'data-from-invoicing'!D:D,eslam.data!AR145)</f>
        <v>0</v>
      </c>
      <c r="G145" s="2">
        <f t="shared" si="20"/>
        <v>0</v>
      </c>
      <c r="H145" s="2"/>
      <c r="I145" s="23"/>
      <c r="J145" s="2">
        <f>SUMIF('collection only'!D:D,eslam.data!AQ145,'collection only'!E:E)</f>
        <v>15034318.270318339</v>
      </c>
      <c r="K145" s="26">
        <f>SUMIF('data-from-invoicing'!D:D,eslam.data!AR145,'data-from-invoicing'!F:F)</f>
        <v>0</v>
      </c>
      <c r="L145" s="2">
        <f t="shared" si="21"/>
        <v>-15034318.270318339</v>
      </c>
      <c r="M145" s="2"/>
      <c r="Q145" s="23"/>
      <c r="S145" s="1">
        <v>44469</v>
      </c>
      <c r="T145" s="1">
        <v>44453</v>
      </c>
      <c r="U145" s="1">
        <v>44837</v>
      </c>
      <c r="V145">
        <v>60</v>
      </c>
      <c r="W145" s="1">
        <v>44897</v>
      </c>
      <c r="AF145" s="2">
        <v>0</v>
      </c>
      <c r="AG145" s="14">
        <f>SUMIF('consultant-gross'!D:D,eslam.data!AQ145,'consultant-gross'!F:F)</f>
        <v>0</v>
      </c>
      <c r="AH145" s="14">
        <f>SUMIF('consultant-gross'!D:D,eslam.data!AQ145,'consultant-gross'!G:G)</f>
        <v>0</v>
      </c>
      <c r="AI145" s="14">
        <f>SUMIF('consultant-net'!D:D,eslam.data!AQ145,'consultant-net'!F:F)</f>
        <v>0</v>
      </c>
      <c r="AJ145" s="2" t="str">
        <f>VLOOKUP(A145,'eslam-to-invoicing'!A:B,2,0)</f>
        <v>CFC Podium 2</v>
      </c>
      <c r="AQ145" s="2" t="str">
        <f t="shared" si="24"/>
        <v>CFC29</v>
      </c>
      <c r="AR145" s="2" t="str">
        <f t="shared" si="25"/>
        <v>CFC Podium 229</v>
      </c>
    </row>
    <row r="146" spans="1:44" x14ac:dyDescent="0.3">
      <c r="B146" s="35"/>
      <c r="D146" s="25"/>
      <c r="F146" s="26">
        <f>_xlfn.MAXIFS('data-from-invoicing'!E:E,'data-from-invoicing'!D:D,eslam.data!AR146)</f>
        <v>0</v>
      </c>
      <c r="I146" s="23"/>
      <c r="K146" s="26"/>
      <c r="Q146" s="23"/>
    </row>
    <row r="147" spans="1:44" hidden="1" x14ac:dyDescent="0.3">
      <c r="A147" s="6" t="s">
        <v>128</v>
      </c>
      <c r="B147" s="6">
        <f>VLOOKUP(A147,operation!A:B,2,0)</f>
        <v>1</v>
      </c>
      <c r="C147" s="6">
        <v>1</v>
      </c>
      <c r="D147" s="25"/>
      <c r="F147" s="26">
        <f>_xlfn.MAXIFS('data-from-invoicing'!E:E,'data-from-invoicing'!D:D,eslam.data!AR147)</f>
        <v>0</v>
      </c>
      <c r="G147" s="2">
        <f>F147-E147</f>
        <v>0</v>
      </c>
      <c r="H147" s="2"/>
      <c r="I147" s="23"/>
      <c r="J147" s="2">
        <f>SUMIF('collection only'!D:D,eslam.data!AQ147,'collection only'!E:E)</f>
        <v>2555388</v>
      </c>
      <c r="K147" s="26">
        <f>SUMIF('data-from-invoicing'!D:D,eslam.data!AR147,'data-from-invoicing'!F:F)</f>
        <v>0</v>
      </c>
      <c r="L147" s="2">
        <f>K147-J147</f>
        <v>-2555388</v>
      </c>
      <c r="M147" s="2"/>
      <c r="Q147" s="23"/>
      <c r="S147" s="1">
        <v>44742</v>
      </c>
      <c r="T147" s="1">
        <v>44735</v>
      </c>
      <c r="U147" s="1">
        <v>44735</v>
      </c>
      <c r="V147">
        <v>45</v>
      </c>
      <c r="W147" s="1">
        <v>44780</v>
      </c>
      <c r="AF147" s="2">
        <v>0</v>
      </c>
      <c r="AG147" s="14">
        <f>SUMIF('consultant-gross'!D:D,eslam.data!AQ147,'consultant-gross'!F:F)</f>
        <v>0</v>
      </c>
      <c r="AH147" s="14">
        <f>SUMIF('consultant-gross'!D:D,eslam.data!AQ147,'consultant-gross'!G:G)</f>
        <v>0</v>
      </c>
      <c r="AI147" s="14">
        <f>SUMIF('consultant-net'!D:D,eslam.data!AQ147,'consultant-net'!F:F)</f>
        <v>0</v>
      </c>
      <c r="AJ147" s="2" t="str">
        <f>VLOOKUP(A147,'eslam-to-invoicing'!A:B,2,0)</f>
        <v>Le Galawa Hotel Resort</v>
      </c>
      <c r="AQ147" s="2" t="str">
        <f>A147&amp;C147</f>
        <v>Comoros - Off Shore1</v>
      </c>
      <c r="AR147" s="2" t="str">
        <f>AJ147&amp;C147</f>
        <v>Le Galawa Hotel Resort1</v>
      </c>
    </row>
    <row r="148" spans="1:44" x14ac:dyDescent="0.3">
      <c r="A148" s="6" t="s">
        <v>128</v>
      </c>
      <c r="B148" s="35">
        <f>VLOOKUP(A148,operation!A:B,2,0)</f>
        <v>1</v>
      </c>
      <c r="C148" s="6">
        <v>2</v>
      </c>
      <c r="D148" s="25"/>
      <c r="E148" s="2">
        <v>1137692.8899999999</v>
      </c>
      <c r="F148" s="26">
        <f>_xlfn.MAXIFS('data-from-invoicing'!E:E,'data-from-invoicing'!D:D,eslam.data!AR148)</f>
        <v>0</v>
      </c>
      <c r="G148" s="2">
        <f>F148-E148</f>
        <v>-1137692.8899999999</v>
      </c>
      <c r="I148" s="23"/>
      <c r="J148" s="2">
        <f>SUMIF('collection only'!D:D,eslam.data!AQ148,'collection only'!E:E)</f>
        <v>910154</v>
      </c>
      <c r="K148" s="26">
        <f>SUMIF('data-from-invoicing'!D:D,eslam.data!AR148,'data-from-invoicing'!F:F)</f>
        <v>0</v>
      </c>
      <c r="L148" s="2">
        <f>K148-J148</f>
        <v>-910154</v>
      </c>
      <c r="Q148" s="23"/>
      <c r="R148" s="2">
        <v>910154.31</v>
      </c>
      <c r="S148" s="1">
        <v>44957</v>
      </c>
      <c r="T148" s="1">
        <v>44954</v>
      </c>
      <c r="U148" s="1">
        <v>45006</v>
      </c>
      <c r="V148">
        <v>45</v>
      </c>
      <c r="W148" s="1">
        <v>45051</v>
      </c>
      <c r="X148" s="1">
        <v>45006</v>
      </c>
      <c r="Y148" s="2">
        <v>4331928.01</v>
      </c>
      <c r="AF148" s="2">
        <v>0</v>
      </c>
      <c r="AG148" s="14">
        <f>SUMIF('consultant-gross'!D:D,eslam.data!AQ148,'consultant-gross'!F:F)</f>
        <v>0</v>
      </c>
      <c r="AH148" s="14">
        <f>SUMIF('consultant-gross'!D:D,eslam.data!AQ148,'consultant-gross'!G:G)</f>
        <v>0</v>
      </c>
      <c r="AI148" s="14">
        <f>SUMIF('consultant-net'!D:D,eslam.data!AQ148,'consultant-net'!F:F)</f>
        <v>0</v>
      </c>
      <c r="AJ148" s="2" t="str">
        <f>VLOOKUP(A148,'eslam-to-invoicing'!A:B,2,0)</f>
        <v>Le Galawa Hotel Resort</v>
      </c>
      <c r="AQ148" s="2" t="str">
        <f>A148&amp;C148</f>
        <v>Comoros - Off Shore2</v>
      </c>
      <c r="AR148" s="2" t="str">
        <f>AJ148&amp;C148</f>
        <v>Le Galawa Hotel Resort2</v>
      </c>
    </row>
    <row r="149" spans="1:44" hidden="1" x14ac:dyDescent="0.3">
      <c r="A149" s="6" t="s">
        <v>128</v>
      </c>
      <c r="B149" s="6">
        <f>VLOOKUP(A149,operation!A:B,2,0)</f>
        <v>1</v>
      </c>
      <c r="C149" s="6">
        <v>3</v>
      </c>
      <c r="D149" s="25"/>
      <c r="F149" s="26">
        <f>_xlfn.MAXIFS('data-from-invoicing'!E:E,'data-from-invoicing'!D:D,eslam.data!AR149)</f>
        <v>0</v>
      </c>
      <c r="G149" s="2">
        <f>F149-E149</f>
        <v>0</v>
      </c>
      <c r="H149" s="2"/>
      <c r="I149" s="23"/>
      <c r="J149" s="2">
        <f>SUMIF('collection only'!D:D,eslam.data!AQ149,'collection only'!E:E)</f>
        <v>0</v>
      </c>
      <c r="K149" s="26">
        <f>SUMIF('data-from-invoicing'!D:D,eslam.data!AR149,'data-from-invoicing'!F:F)</f>
        <v>0</v>
      </c>
      <c r="L149" s="2">
        <f>K149-J149</f>
        <v>0</v>
      </c>
      <c r="M149" s="2"/>
      <c r="Q149" s="23"/>
      <c r="S149" s="1">
        <v>45199</v>
      </c>
      <c r="T149" s="1">
        <v>45199</v>
      </c>
      <c r="U149" s="1">
        <v>45202</v>
      </c>
      <c r="V149">
        <v>45</v>
      </c>
      <c r="W149" s="1">
        <v>45247</v>
      </c>
      <c r="AF149" s="2">
        <v>0</v>
      </c>
      <c r="AG149" s="14">
        <f>SUMIF('consultant-gross'!D:D,eslam.data!AQ149,'consultant-gross'!F:F)</f>
        <v>0</v>
      </c>
      <c r="AH149" s="14">
        <f>SUMIF('consultant-gross'!D:D,eslam.data!AQ149,'consultant-gross'!G:G)</f>
        <v>0</v>
      </c>
      <c r="AI149" s="14">
        <f>SUMIF('consultant-net'!D:D,eslam.data!AQ149,'consultant-net'!F:F)</f>
        <v>0</v>
      </c>
      <c r="AJ149" s="2" t="str">
        <f>VLOOKUP(A149,'eslam-to-invoicing'!A:B,2,0)</f>
        <v>Le Galawa Hotel Resort</v>
      </c>
      <c r="AQ149" s="2" t="str">
        <f>A149&amp;C149</f>
        <v>Comoros - Off Shore3</v>
      </c>
      <c r="AR149" s="2" t="str">
        <f>AJ149&amp;C149</f>
        <v>Le Galawa Hotel Resort3</v>
      </c>
    </row>
    <row r="150" spans="1:44" x14ac:dyDescent="0.3">
      <c r="A150" s="6" t="s">
        <v>129</v>
      </c>
      <c r="B150" s="35">
        <f>VLOOKUP(A150,operation!A:B,2,0)</f>
        <v>1</v>
      </c>
      <c r="C150" s="6">
        <v>1</v>
      </c>
      <c r="D150" s="25"/>
      <c r="E150" s="2">
        <v>1038550.94</v>
      </c>
      <c r="F150" s="26">
        <f>_xlfn.MAXIFS('data-from-invoicing'!E:E,'data-from-invoicing'!D:D,eslam.data!AR150)</f>
        <v>0</v>
      </c>
      <c r="G150" s="2">
        <f>F150-E150</f>
        <v>-1038550.94</v>
      </c>
      <c r="I150" s="23"/>
      <c r="J150" s="2">
        <f>SUMIF('collection only'!D:D,eslam.data!AQ150,'collection only'!E:E)</f>
        <v>1094549.01</v>
      </c>
      <c r="K150" s="26">
        <f>SUMIF('data-from-invoicing'!D:D,eslam.data!AR150,'data-from-invoicing'!F:F)</f>
        <v>0</v>
      </c>
      <c r="L150" s="2">
        <f>K150-J150</f>
        <v>-1094549.01</v>
      </c>
      <c r="O150" s="2">
        <v>263708.26</v>
      </c>
      <c r="Q150" s="23"/>
      <c r="R150" s="2">
        <v>830840.75</v>
      </c>
      <c r="S150" s="1">
        <v>44957</v>
      </c>
      <c r="T150" s="1">
        <v>44954</v>
      </c>
      <c r="U150" s="1">
        <v>45008</v>
      </c>
      <c r="V150">
        <v>45</v>
      </c>
      <c r="W150" s="1">
        <v>45053</v>
      </c>
      <c r="X150" s="1">
        <v>45008</v>
      </c>
      <c r="Y150" s="2">
        <v>1038550.94</v>
      </c>
      <c r="AF150" s="2">
        <v>0</v>
      </c>
      <c r="AG150" s="14">
        <f>SUMIF('consultant-gross'!D:D,eslam.data!AQ150,'consultant-gross'!F:F)</f>
        <v>0</v>
      </c>
      <c r="AH150" s="14">
        <f>SUMIF('consultant-gross'!D:D,eslam.data!AQ150,'consultant-gross'!G:G)</f>
        <v>0</v>
      </c>
      <c r="AI150" s="14">
        <f>SUMIF('consultant-net'!D:D,eslam.data!AQ150,'consultant-net'!F:F)</f>
        <v>0</v>
      </c>
      <c r="AJ150" s="2" t="str">
        <f>VLOOKUP(A150,'eslam-to-invoicing'!A:B,2,0)</f>
        <v>Le Galawa Hotel Resort</v>
      </c>
      <c r="AQ150" s="2" t="str">
        <f>A150&amp;C150</f>
        <v>Comoros - On Shore1</v>
      </c>
      <c r="AR150" s="2" t="str">
        <f>AJ150&amp;C150</f>
        <v>Le Galawa Hotel Resort1</v>
      </c>
    </row>
    <row r="151" spans="1:44" x14ac:dyDescent="0.3">
      <c r="A151" s="6" t="s">
        <v>129</v>
      </c>
      <c r="B151" s="35">
        <f>VLOOKUP(A151,operation!A:B,2,0)</f>
        <v>1</v>
      </c>
      <c r="C151" s="6">
        <v>2</v>
      </c>
      <c r="D151" s="25"/>
      <c r="E151" s="2">
        <v>506813.73</v>
      </c>
      <c r="F151" s="26">
        <f>_xlfn.MAXIFS('data-from-invoicing'!E:E,'data-from-invoicing'!D:D,eslam.data!AR151)</f>
        <v>0</v>
      </c>
      <c r="G151" s="2">
        <f>F151-E151</f>
        <v>-506813.73</v>
      </c>
      <c r="I151" s="23"/>
      <c r="J151" s="2">
        <f>SUMIF('collection only'!D:D,eslam.data!AQ151,'collection only'!E:E)</f>
        <v>405450.99</v>
      </c>
      <c r="K151" s="26">
        <f>SUMIF('data-from-invoicing'!D:D,eslam.data!AR151,'data-from-invoicing'!F:F)</f>
        <v>0</v>
      </c>
      <c r="L151" s="2">
        <f>K151-J151</f>
        <v>-405450.99</v>
      </c>
      <c r="Q151" s="23"/>
      <c r="R151" s="2">
        <v>405450.99</v>
      </c>
      <c r="S151" s="1">
        <v>45199</v>
      </c>
      <c r="T151" s="1">
        <v>45199</v>
      </c>
      <c r="U151" s="1">
        <v>45202</v>
      </c>
      <c r="V151">
        <v>45</v>
      </c>
      <c r="W151" s="1">
        <v>45247</v>
      </c>
      <c r="X151" s="1">
        <v>45211</v>
      </c>
      <c r="Y151" s="2">
        <v>1545364.67</v>
      </c>
      <c r="AF151" s="2">
        <v>0</v>
      </c>
      <c r="AG151" s="14">
        <f>SUMIF('consultant-gross'!D:D,eslam.data!AQ151,'consultant-gross'!F:F)</f>
        <v>0</v>
      </c>
      <c r="AH151" s="14">
        <f>SUMIF('consultant-gross'!D:D,eslam.data!AQ151,'consultant-gross'!G:G)</f>
        <v>0</v>
      </c>
      <c r="AI151" s="14">
        <f>SUMIF('consultant-net'!D:D,eslam.data!AQ151,'consultant-net'!F:F)</f>
        <v>0</v>
      </c>
      <c r="AJ151" s="2" t="str">
        <f>VLOOKUP(A151,'eslam-to-invoicing'!A:B,2,0)</f>
        <v>Le Galawa Hotel Resort</v>
      </c>
      <c r="AQ151" s="2" t="str">
        <f>A151&amp;C151</f>
        <v>Comoros - On Shore2</v>
      </c>
      <c r="AR151" s="2" t="str">
        <f>AJ151&amp;C151</f>
        <v>Le Galawa Hotel Resort2</v>
      </c>
    </row>
    <row r="152" spans="1:44" x14ac:dyDescent="0.3">
      <c r="B152" s="35"/>
      <c r="D152" s="25"/>
      <c r="F152" s="26">
        <f>_xlfn.MAXIFS('data-from-invoicing'!E:E,'data-from-invoicing'!D:D,eslam.data!AR152)</f>
        <v>0</v>
      </c>
      <c r="I152" s="23"/>
      <c r="K152" s="26"/>
      <c r="Q152" s="23"/>
    </row>
    <row r="153" spans="1:44" x14ac:dyDescent="0.3">
      <c r="A153" s="6" t="s">
        <v>116</v>
      </c>
      <c r="B153" s="35">
        <f>VLOOKUP(A153,operation!A:B,2,0)</f>
        <v>1</v>
      </c>
      <c r="C153" s="6">
        <v>1</v>
      </c>
      <c r="D153" s="25"/>
      <c r="E153" s="2">
        <v>6070824.5199999996</v>
      </c>
      <c r="F153" s="26">
        <f>_xlfn.MAXIFS('data-from-invoicing'!E:E,'data-from-invoicing'!D:D,eslam.data!AR153)</f>
        <v>10988694.51</v>
      </c>
      <c r="G153" s="2">
        <f t="shared" ref="G153:G172" si="26">F153-E153</f>
        <v>4917869.99</v>
      </c>
      <c r="I153" s="23"/>
      <c r="J153" s="2">
        <f>SUMIF('collection only'!D:D,eslam.data!AQ153,'collection only'!E:E)</f>
        <v>10729515</v>
      </c>
      <c r="K153" s="26">
        <f>SUMIF('data-from-invoicing'!D:D,eslam.data!AR153,'data-from-invoicing'!F:F)</f>
        <v>10729515</v>
      </c>
      <c r="L153" s="2">
        <f t="shared" ref="L153:L172" si="27">K153-J153</f>
        <v>0</v>
      </c>
      <c r="N153" s="2">
        <v>25000000</v>
      </c>
      <c r="O153" s="2">
        <v>57750000</v>
      </c>
      <c r="Q153" s="23"/>
      <c r="R153" s="2">
        <v>10729515.710000001</v>
      </c>
      <c r="S153" s="1">
        <v>45016</v>
      </c>
      <c r="T153" s="1">
        <v>45026</v>
      </c>
      <c r="U153" s="1">
        <v>45029</v>
      </c>
      <c r="V153">
        <v>54</v>
      </c>
      <c r="W153" s="1">
        <v>45083</v>
      </c>
      <c r="X153" s="1">
        <v>45063</v>
      </c>
      <c r="Y153" s="2">
        <v>6070824.5199999996</v>
      </c>
      <c r="Z153" s="2">
        <v>4917870</v>
      </c>
      <c r="AC153" s="2">
        <v>1412647.23</v>
      </c>
      <c r="AD153" s="2">
        <v>116454.43</v>
      </c>
      <c r="AE153" s="2">
        <v>116454.43</v>
      </c>
      <c r="AF153" s="2">
        <v>0</v>
      </c>
      <c r="AG153" s="14">
        <f>SUMIF('consultant-gross'!D:D,eslam.data!AQ153,'consultant-gross'!F:F)</f>
        <v>0</v>
      </c>
      <c r="AH153" s="14">
        <f>SUMIF('consultant-gross'!D:D,eslam.data!AQ153,'consultant-gross'!G:G)</f>
        <v>0</v>
      </c>
      <c r="AI153" s="14">
        <f>SUMIF('consultant-net'!D:D,eslam.data!AQ153,'consultant-net'!F:F)</f>
        <v>0</v>
      </c>
      <c r="AJ153" s="2" t="str">
        <f>VLOOKUP(A153,'eslam-to-invoicing'!A:B,2,0)</f>
        <v>Creeks URBN-K</v>
      </c>
      <c r="AL153" s="2">
        <f t="shared" ref="AL153:AL170" si="28">E153-Z153</f>
        <v>1152954.5199999996</v>
      </c>
      <c r="AM153" s="2">
        <f t="shared" ref="AM153:AM170" si="29">F153-AL153</f>
        <v>9835739.9900000002</v>
      </c>
      <c r="AQ153" s="2" t="str">
        <f t="shared" ref="AQ153:AQ172" si="30">A153&amp;C153</f>
        <v>Creeks - URBN K1</v>
      </c>
      <c r="AR153" s="2" t="str">
        <f t="shared" ref="AR153:AR172" si="31">AJ153&amp;C153</f>
        <v>Creeks URBN-K1</v>
      </c>
    </row>
    <row r="154" spans="1:44" x14ac:dyDescent="0.3">
      <c r="A154" s="6" t="s">
        <v>116</v>
      </c>
      <c r="B154" s="35">
        <f>VLOOKUP(A154,operation!A:B,2,0)</f>
        <v>1</v>
      </c>
      <c r="C154" s="6">
        <v>2</v>
      </c>
      <c r="D154" s="25"/>
      <c r="E154" s="2">
        <v>24895588.199999999</v>
      </c>
      <c r="F154" s="26">
        <f>_xlfn.MAXIFS('data-from-invoicing'!E:E,'data-from-invoicing'!D:D,eslam.data!AR154)</f>
        <v>19977718.199999999</v>
      </c>
      <c r="G154" s="2">
        <f t="shared" si="26"/>
        <v>-4917870</v>
      </c>
      <c r="I154" s="23"/>
      <c r="J154" s="2">
        <f>SUMIF('collection only'!D:D,eslam.data!AQ154,'collection only'!E:E)</f>
        <v>3863139</v>
      </c>
      <c r="K154" s="26">
        <f>SUMIF('data-from-invoicing'!D:D,eslam.data!AR154,'data-from-invoicing'!F:F)</f>
        <v>3863139</v>
      </c>
      <c r="L154" s="2">
        <f t="shared" si="27"/>
        <v>0</v>
      </c>
      <c r="Q154" s="23"/>
      <c r="R154" s="2">
        <v>3863139.56</v>
      </c>
      <c r="S154" s="1">
        <v>45046</v>
      </c>
      <c r="T154" s="1">
        <v>45056</v>
      </c>
      <c r="U154" s="1">
        <v>45063</v>
      </c>
      <c r="V154">
        <v>54</v>
      </c>
      <c r="W154" s="1">
        <v>45117</v>
      </c>
      <c r="X154" s="1">
        <v>45078</v>
      </c>
      <c r="Y154" s="2">
        <v>30966412.719999999</v>
      </c>
      <c r="AC154" s="2">
        <v>9774769.5</v>
      </c>
      <c r="AD154" s="2">
        <v>529152.32499999995</v>
      </c>
      <c r="AE154" s="2">
        <v>529152.32499999995</v>
      </c>
      <c r="AF154" s="2">
        <v>0</v>
      </c>
      <c r="AG154" s="14">
        <f>SUMIF('consultant-gross'!D:D,eslam.data!AQ154,'consultant-gross'!F:F)</f>
        <v>0</v>
      </c>
      <c r="AH154" s="14">
        <f>SUMIF('consultant-gross'!D:D,eslam.data!AQ154,'consultant-gross'!G:G)</f>
        <v>0</v>
      </c>
      <c r="AI154" s="14">
        <f>SUMIF('consultant-net'!D:D,eslam.data!AQ154,'consultant-net'!F:F)</f>
        <v>0</v>
      </c>
      <c r="AJ154" s="2" t="str">
        <f>VLOOKUP(A154,'eslam-to-invoicing'!A:B,2,0)</f>
        <v>Creeks URBN-K</v>
      </c>
      <c r="AL154" s="2">
        <f t="shared" si="28"/>
        <v>24895588.199999999</v>
      </c>
      <c r="AM154" s="2">
        <f t="shared" si="29"/>
        <v>-4917870</v>
      </c>
      <c r="AQ154" s="2" t="str">
        <f t="shared" si="30"/>
        <v>Creeks - URBN K2</v>
      </c>
      <c r="AR154" s="2" t="str">
        <f t="shared" si="31"/>
        <v>Creeks URBN-K2</v>
      </c>
    </row>
    <row r="155" spans="1:44" hidden="1" x14ac:dyDescent="0.3">
      <c r="A155" s="6" t="s">
        <v>116</v>
      </c>
      <c r="B155" s="6">
        <f>VLOOKUP(A155,operation!A:B,2,0)</f>
        <v>1</v>
      </c>
      <c r="C155" s="6">
        <v>3</v>
      </c>
      <c r="D155" s="25"/>
      <c r="E155" s="2">
        <v>40661954.880000003</v>
      </c>
      <c r="F155" s="26">
        <f>_xlfn.MAXIFS('data-from-invoicing'!E:E,'data-from-invoicing'!D:D,eslam.data!AR155)</f>
        <v>40661954.890000001</v>
      </c>
      <c r="G155" s="2">
        <f t="shared" si="26"/>
        <v>9.9999979138374329E-3</v>
      </c>
      <c r="H155" s="2"/>
      <c r="I155" s="23"/>
      <c r="J155" s="2">
        <f>SUMIF('collection only'!D:D,eslam.data!AQ155,'collection only'!E:E)</f>
        <v>21808950</v>
      </c>
      <c r="K155" s="26">
        <f>SUMIF('data-from-invoicing'!D:D,eslam.data!AR155,'data-from-invoicing'!F:F)</f>
        <v>0</v>
      </c>
      <c r="L155" s="2">
        <f t="shared" si="27"/>
        <v>-21808950</v>
      </c>
      <c r="M155" s="2"/>
      <c r="Q155" s="23"/>
      <c r="R155" s="2">
        <v>21808950.420000002</v>
      </c>
      <c r="S155" s="1">
        <v>45077</v>
      </c>
      <c r="T155" s="1">
        <v>45087</v>
      </c>
      <c r="U155" s="1">
        <v>45090</v>
      </c>
      <c r="V155">
        <v>54</v>
      </c>
      <c r="W155" s="1">
        <v>45144</v>
      </c>
      <c r="X155" s="1">
        <v>45095</v>
      </c>
      <c r="Y155" s="2">
        <v>71628367.599999994</v>
      </c>
      <c r="AC155" s="2">
        <v>10182390.98</v>
      </c>
      <c r="AD155" s="2">
        <v>1536149.4350000001</v>
      </c>
      <c r="AE155" s="2">
        <v>1536149.4350000001</v>
      </c>
      <c r="AF155" s="2">
        <v>0</v>
      </c>
      <c r="AG155" s="14">
        <f>SUMIF('consultant-gross'!D:D,eslam.data!AQ155,'consultant-gross'!F:F)</f>
        <v>40661954.879999995</v>
      </c>
      <c r="AH155" s="14">
        <f>SUMIF('consultant-gross'!D:D,eslam.data!AQ155,'consultant-gross'!G:G)</f>
        <v>71628367.599999994</v>
      </c>
      <c r="AI155" s="14">
        <f>SUMIF('consultant-net'!D:D,eslam.data!AQ155,'consultant-net'!F:F)</f>
        <v>21808950.420000002</v>
      </c>
      <c r="AJ155" s="2" t="str">
        <f>VLOOKUP(A155,'eslam-to-invoicing'!A:B,2,0)</f>
        <v>Creeks URBN-K</v>
      </c>
      <c r="AL155" s="2">
        <f t="shared" si="28"/>
        <v>40661954.880000003</v>
      </c>
      <c r="AM155" s="2">
        <f t="shared" si="29"/>
        <v>9.9999979138374329E-3</v>
      </c>
      <c r="AQ155" s="2" t="str">
        <f t="shared" si="30"/>
        <v>Creeks - URBN K3</v>
      </c>
      <c r="AR155" s="2" t="str">
        <f t="shared" si="31"/>
        <v>Creeks URBN-K3</v>
      </c>
    </row>
    <row r="156" spans="1:44" hidden="1" x14ac:dyDescent="0.3">
      <c r="A156" s="6" t="s">
        <v>116</v>
      </c>
      <c r="B156" s="6">
        <f>VLOOKUP(A156,operation!A:B,2,0)</f>
        <v>1</v>
      </c>
      <c r="C156" s="6">
        <v>4</v>
      </c>
      <c r="D156" s="25"/>
      <c r="E156" s="2">
        <v>25969563.120000001</v>
      </c>
      <c r="F156" s="26">
        <f>_xlfn.MAXIFS('data-from-invoicing'!E:E,'data-from-invoicing'!D:D,eslam.data!AR156)</f>
        <v>25969563.120000001</v>
      </c>
      <c r="G156" s="2">
        <f t="shared" si="26"/>
        <v>0</v>
      </c>
      <c r="H156" s="2"/>
      <c r="I156" s="23"/>
      <c r="J156" s="2">
        <f>SUMIF('collection only'!D:D,eslam.data!AQ156,'collection only'!E:E)</f>
        <v>8830426</v>
      </c>
      <c r="K156" s="26">
        <f>SUMIF('data-from-invoicing'!D:D,eslam.data!AR156,'data-from-invoicing'!F:F)</f>
        <v>8830426</v>
      </c>
      <c r="L156" s="2">
        <f t="shared" si="27"/>
        <v>0</v>
      </c>
      <c r="M156" s="2"/>
      <c r="Q156" s="23"/>
      <c r="R156" s="2">
        <v>8830426.3300000001</v>
      </c>
      <c r="S156" s="1">
        <v>45107</v>
      </c>
      <c r="T156" s="1">
        <v>45117</v>
      </c>
      <c r="U156" s="1">
        <v>45118</v>
      </c>
      <c r="V156">
        <v>54</v>
      </c>
      <c r="W156" s="1">
        <v>45172</v>
      </c>
      <c r="X156" s="1">
        <v>45126</v>
      </c>
      <c r="Y156" s="2">
        <v>97597930.719999999</v>
      </c>
      <c r="AC156" s="2">
        <v>11215823.74</v>
      </c>
      <c r="AD156" s="2">
        <v>2159552.5</v>
      </c>
      <c r="AE156" s="2">
        <v>2159552.5</v>
      </c>
      <c r="AF156" s="2">
        <v>0</v>
      </c>
      <c r="AG156" s="14">
        <f>SUMIF('consultant-gross'!D:D,eslam.data!AQ156,'consultant-gross'!F:F)</f>
        <v>0</v>
      </c>
      <c r="AH156" s="14">
        <f>SUMIF('consultant-gross'!D:D,eslam.data!AQ156,'consultant-gross'!G:G)</f>
        <v>0</v>
      </c>
      <c r="AI156" s="14">
        <f>SUMIF('consultant-net'!D:D,eslam.data!AQ156,'consultant-net'!F:F)</f>
        <v>8830426.3300000001</v>
      </c>
      <c r="AJ156" s="2" t="str">
        <f>VLOOKUP(A156,'eslam-to-invoicing'!A:B,2,0)</f>
        <v>Creeks URBN-K</v>
      </c>
      <c r="AL156" s="2">
        <f t="shared" si="28"/>
        <v>25969563.120000001</v>
      </c>
      <c r="AM156" s="2">
        <f t="shared" si="29"/>
        <v>0</v>
      </c>
      <c r="AQ156" s="2" t="str">
        <f t="shared" si="30"/>
        <v>Creeks - URBN K4</v>
      </c>
      <c r="AR156" s="2" t="str">
        <f t="shared" si="31"/>
        <v>Creeks URBN-K4</v>
      </c>
    </row>
    <row r="157" spans="1:44" x14ac:dyDescent="0.3">
      <c r="A157" s="6" t="s">
        <v>116</v>
      </c>
      <c r="B157" s="35">
        <f>VLOOKUP(A157,operation!A:B,2,0)</f>
        <v>1</v>
      </c>
      <c r="C157" s="6">
        <v>5</v>
      </c>
      <c r="D157" s="25"/>
      <c r="E157" s="2">
        <v>21068069.09999999</v>
      </c>
      <c r="F157" s="26">
        <f>_xlfn.MAXIFS('data-from-invoicing'!E:E,'data-from-invoicing'!D:D,eslam.data!AR157)</f>
        <v>29818122.52</v>
      </c>
      <c r="G157" s="2">
        <f t="shared" si="26"/>
        <v>8750053.4200000092</v>
      </c>
      <c r="I157" s="23"/>
      <c r="J157" s="2">
        <f>SUMIF('collection only'!D:D,eslam.data!AQ157,'collection only'!E:E)</f>
        <v>13533059</v>
      </c>
      <c r="K157" s="26">
        <f>SUMIF('data-from-invoicing'!D:D,eslam.data!AR157,'data-from-invoicing'!F:F)</f>
        <v>13533059</v>
      </c>
      <c r="L157" s="2">
        <f t="shared" si="27"/>
        <v>0</v>
      </c>
      <c r="Q157" s="23"/>
      <c r="R157" s="2">
        <v>13533059.960000001</v>
      </c>
      <c r="S157" s="1">
        <v>45138</v>
      </c>
      <c r="T157" s="1">
        <v>45148</v>
      </c>
      <c r="U157" s="1">
        <v>45152</v>
      </c>
      <c r="V157">
        <v>54</v>
      </c>
      <c r="W157" s="1">
        <v>45206</v>
      </c>
      <c r="X157" s="1">
        <v>45161</v>
      </c>
      <c r="Y157" s="2">
        <v>118665999.81999999</v>
      </c>
      <c r="Z157" s="2">
        <v>8750053.4199999999</v>
      </c>
      <c r="AC157" s="2">
        <v>12015310.550000001</v>
      </c>
      <c r="AD157" s="2">
        <v>2666267.23</v>
      </c>
      <c r="AE157" s="2">
        <v>2666267.23</v>
      </c>
      <c r="AF157" s="2">
        <v>0</v>
      </c>
      <c r="AG157" s="14">
        <f>SUMIF('consultant-gross'!D:D,eslam.data!AQ157,'consultant-gross'!F:F)</f>
        <v>21068069.099999994</v>
      </c>
      <c r="AH157" s="14">
        <f>SUMIF('consultant-gross'!D:D,eslam.data!AQ157,'consultant-gross'!G:G)</f>
        <v>118665999.81999999</v>
      </c>
      <c r="AI157" s="14">
        <f>SUMIF('consultant-net'!D:D,eslam.data!AQ157,'consultant-net'!F:F)</f>
        <v>13533059.960000001</v>
      </c>
      <c r="AJ157" s="2" t="str">
        <f>VLOOKUP(A157,'eslam-to-invoicing'!A:B,2,0)</f>
        <v>Creeks URBN-K</v>
      </c>
      <c r="AL157" s="2">
        <f t="shared" si="28"/>
        <v>12318015.67999999</v>
      </c>
      <c r="AM157" s="2">
        <f t="shared" si="29"/>
        <v>17500106.840000011</v>
      </c>
      <c r="AQ157" s="2" t="str">
        <f t="shared" si="30"/>
        <v>Creeks - URBN K5</v>
      </c>
      <c r="AR157" s="2" t="str">
        <f t="shared" si="31"/>
        <v>Creeks URBN-K5</v>
      </c>
    </row>
    <row r="158" spans="1:44" x14ac:dyDescent="0.3">
      <c r="A158" s="6" t="s">
        <v>116</v>
      </c>
      <c r="B158" s="35">
        <f>VLOOKUP(A158,operation!A:B,2,0)</f>
        <v>1</v>
      </c>
      <c r="C158" s="6">
        <v>6</v>
      </c>
      <c r="D158" s="25"/>
      <c r="E158" s="2">
        <v>18829649.550000008</v>
      </c>
      <c r="F158" s="26">
        <f>_xlfn.MAXIFS('data-from-invoicing'!E:E,'data-from-invoicing'!D:D,eslam.data!AR158)</f>
        <v>21266246.93</v>
      </c>
      <c r="G158" s="2">
        <f t="shared" si="26"/>
        <v>2436597.3799999915</v>
      </c>
      <c r="I158" s="23"/>
      <c r="J158" s="2">
        <f>SUMIF('collection only'!D:D,eslam.data!AQ158,'collection only'!E:E)</f>
        <v>19608847</v>
      </c>
      <c r="K158" s="26">
        <f>SUMIF('data-from-invoicing'!D:D,eslam.data!AR158,'data-from-invoicing'!F:F)</f>
        <v>19608846.9472</v>
      </c>
      <c r="L158" s="2">
        <f t="shared" si="27"/>
        <v>-5.2799999713897705E-2</v>
      </c>
      <c r="Q158" s="23"/>
      <c r="R158" s="2">
        <v>19608846.960000001</v>
      </c>
      <c r="S158" s="1">
        <v>45169</v>
      </c>
      <c r="T158" s="1">
        <v>45182</v>
      </c>
      <c r="U158" s="1">
        <v>45183</v>
      </c>
      <c r="V158">
        <v>54</v>
      </c>
      <c r="W158" s="1">
        <v>45237</v>
      </c>
      <c r="X158" s="1">
        <v>45196</v>
      </c>
      <c r="Y158" s="2">
        <v>137495649.37</v>
      </c>
      <c r="Z158" s="2">
        <v>11186650.810000001</v>
      </c>
      <c r="AC158" s="2">
        <v>14124627.699999999</v>
      </c>
      <c r="AD158" s="2">
        <v>3084275.5</v>
      </c>
      <c r="AE158" s="2">
        <v>3084275.5</v>
      </c>
      <c r="AF158" s="2">
        <v>0</v>
      </c>
      <c r="AG158" s="14">
        <f>SUMIF('consultant-gross'!D:D,eslam.data!AQ158,'consultant-gross'!F:F)</f>
        <v>18829649.550000012</v>
      </c>
      <c r="AH158" s="14">
        <f>SUMIF('consultant-gross'!D:D,eslam.data!AQ158,'consultant-gross'!G:G)</f>
        <v>137495649.37</v>
      </c>
      <c r="AI158" s="14">
        <f>SUMIF('consultant-net'!D:D,eslam.data!AQ158,'consultant-net'!F:F)</f>
        <v>19608846.960000001</v>
      </c>
      <c r="AJ158" s="2" t="str">
        <f>VLOOKUP(A158,'eslam-to-invoicing'!A:B,2,0)</f>
        <v>Creeks URBN-K</v>
      </c>
      <c r="AL158" s="2">
        <f t="shared" si="28"/>
        <v>7642998.7400000077</v>
      </c>
      <c r="AM158" s="2">
        <f t="shared" si="29"/>
        <v>13623248.189999992</v>
      </c>
      <c r="AQ158" s="2" t="str">
        <f t="shared" si="30"/>
        <v>Creeks - URBN K6</v>
      </c>
      <c r="AR158" s="2" t="str">
        <f t="shared" si="31"/>
        <v>Creeks URBN-K6</v>
      </c>
    </row>
    <row r="159" spans="1:44" x14ac:dyDescent="0.3">
      <c r="A159" s="6" t="s">
        <v>116</v>
      </c>
      <c r="B159" s="35">
        <f>VLOOKUP(A159,operation!A:B,2,0)</f>
        <v>1</v>
      </c>
      <c r="C159" s="6">
        <v>7</v>
      </c>
      <c r="D159" s="25"/>
      <c r="E159" s="2">
        <v>18845217.25</v>
      </c>
      <c r="F159" s="26">
        <f>_xlfn.MAXIFS('data-from-invoicing'!E:E,'data-from-invoicing'!D:D,eslam.data!AR159)</f>
        <v>18657407.329999998</v>
      </c>
      <c r="G159" s="2">
        <f t="shared" si="26"/>
        <v>-187809.92000000179</v>
      </c>
      <c r="I159" s="23"/>
      <c r="J159" s="2">
        <f>SUMIF('collection only'!D:D,eslam.data!AQ159,'collection only'!E:E)</f>
        <v>16761479</v>
      </c>
      <c r="K159" s="26">
        <f>SUMIF('data-from-invoicing'!D:D,eslam.data!AR159,'data-from-invoicing'!F:F)</f>
        <v>16761479</v>
      </c>
      <c r="L159" s="2">
        <f t="shared" si="27"/>
        <v>0</v>
      </c>
      <c r="Q159" s="23"/>
      <c r="R159" s="2">
        <v>16761479.32</v>
      </c>
      <c r="S159" s="1">
        <v>45199</v>
      </c>
      <c r="T159" s="1">
        <v>45212</v>
      </c>
      <c r="U159" s="1">
        <v>45214</v>
      </c>
      <c r="V159">
        <v>54</v>
      </c>
      <c r="W159" s="1">
        <v>45268</v>
      </c>
      <c r="X159" s="1">
        <v>45232</v>
      </c>
      <c r="Y159" s="2">
        <v>156340866.62</v>
      </c>
      <c r="Z159" s="2">
        <v>10998840.9</v>
      </c>
      <c r="AC159" s="2">
        <v>15355016.01</v>
      </c>
      <c r="AD159" s="2">
        <v>3524646.26</v>
      </c>
      <c r="AE159" s="2">
        <v>3524646.26</v>
      </c>
      <c r="AF159" s="2">
        <v>0</v>
      </c>
      <c r="AG159" s="14">
        <f>SUMIF('consultant-gross'!D:D,eslam.data!AQ159,'consultant-gross'!F:F)</f>
        <v>0</v>
      </c>
      <c r="AH159" s="14">
        <f>SUMIF('consultant-gross'!D:D,eslam.data!AQ159,'consultant-gross'!G:G)</f>
        <v>0</v>
      </c>
      <c r="AI159" s="14">
        <f>SUMIF('consultant-net'!D:D,eslam.data!AQ159,'consultant-net'!F:F)</f>
        <v>0</v>
      </c>
      <c r="AJ159" s="2" t="str">
        <f>VLOOKUP(A159,'eslam-to-invoicing'!A:B,2,0)</f>
        <v>Creeks URBN-K</v>
      </c>
      <c r="AL159" s="2">
        <f t="shared" si="28"/>
        <v>7846376.3499999996</v>
      </c>
      <c r="AM159" s="2">
        <f t="shared" si="29"/>
        <v>10811030.979999999</v>
      </c>
      <c r="AQ159" s="2" t="str">
        <f t="shared" si="30"/>
        <v>Creeks - URBN K7</v>
      </c>
      <c r="AR159" s="2" t="str">
        <f t="shared" si="31"/>
        <v>Creeks URBN-K7</v>
      </c>
    </row>
    <row r="160" spans="1:44" x14ac:dyDescent="0.3">
      <c r="A160" s="6" t="s">
        <v>116</v>
      </c>
      <c r="B160" s="35">
        <f>VLOOKUP(A160,operation!A:B,2,0)</f>
        <v>1</v>
      </c>
      <c r="C160" s="6">
        <v>8</v>
      </c>
      <c r="D160" s="25"/>
      <c r="E160" s="2">
        <v>21024971.710000008</v>
      </c>
      <c r="F160" s="26">
        <f>_xlfn.MAXIFS('data-from-invoicing'!E:E,'data-from-invoicing'!D:D,eslam.data!AR160)</f>
        <v>18875663.98</v>
      </c>
      <c r="G160" s="2">
        <f t="shared" si="26"/>
        <v>-2149307.7300000079</v>
      </c>
      <c r="I160" s="23"/>
      <c r="J160" s="2">
        <f>SUMIF('collection only'!D:D,eslam.data!AQ160,'collection only'!E:E)</f>
        <v>16707965</v>
      </c>
      <c r="K160" s="26">
        <f>SUMIF('data-from-invoicing'!D:D,eslam.data!AR160,'data-from-invoicing'!F:F)</f>
        <v>16707944.999199999</v>
      </c>
      <c r="L160" s="2">
        <f t="shared" si="27"/>
        <v>-20.000800000503659</v>
      </c>
      <c r="Q160" s="23"/>
      <c r="R160" s="2">
        <v>16707965</v>
      </c>
      <c r="S160" s="1">
        <v>45230</v>
      </c>
      <c r="T160" s="1">
        <v>45212</v>
      </c>
      <c r="U160" s="1">
        <v>45245</v>
      </c>
      <c r="V160">
        <v>54</v>
      </c>
      <c r="W160" s="1">
        <v>45299</v>
      </c>
      <c r="X160" s="1">
        <v>45262</v>
      </c>
      <c r="Y160" s="2">
        <v>177365838.33000001</v>
      </c>
      <c r="Z160" s="2">
        <v>8849533.1600000001</v>
      </c>
      <c r="AA160" s="2">
        <v>524238</v>
      </c>
      <c r="AC160" s="2">
        <v>16370912</v>
      </c>
      <c r="AD160" s="2">
        <v>8023534</v>
      </c>
      <c r="AF160" s="2">
        <v>0</v>
      </c>
      <c r="AG160" s="14">
        <f>SUMIF('consultant-gross'!D:D,eslam.data!AQ160,'consultant-gross'!F:F)</f>
        <v>0</v>
      </c>
      <c r="AH160" s="14">
        <f>SUMIF('consultant-gross'!D:D,eslam.data!AQ160,'consultant-gross'!G:G)</f>
        <v>0</v>
      </c>
      <c r="AI160" s="14">
        <f>SUMIF('consultant-net'!D:D,eslam.data!AQ160,'consultant-net'!F:F)</f>
        <v>0</v>
      </c>
      <c r="AJ160" s="2" t="str">
        <f>VLOOKUP(A160,'eslam-to-invoicing'!A:B,2,0)</f>
        <v>Creeks URBN-K</v>
      </c>
      <c r="AL160" s="2">
        <f t="shared" si="28"/>
        <v>12175438.550000008</v>
      </c>
      <c r="AM160" s="2">
        <f t="shared" si="29"/>
        <v>6700225.4299999923</v>
      </c>
      <c r="AQ160" s="2" t="str">
        <f t="shared" si="30"/>
        <v>Creeks - URBN K8</v>
      </c>
      <c r="AR160" s="2" t="str">
        <f t="shared" si="31"/>
        <v>Creeks URBN-K8</v>
      </c>
    </row>
    <row r="161" spans="1:44" x14ac:dyDescent="0.3">
      <c r="A161" s="6" t="s">
        <v>116</v>
      </c>
      <c r="B161" s="35">
        <f>VLOOKUP(A161,operation!A:B,2,0)</f>
        <v>1</v>
      </c>
      <c r="C161" s="6">
        <v>9</v>
      </c>
      <c r="D161" s="25"/>
      <c r="E161" s="2">
        <v>18661864.219999969</v>
      </c>
      <c r="F161" s="26">
        <f>_xlfn.MAXIFS('data-from-invoicing'!E:E,'data-from-invoicing'!D:D,eslam.data!AR161)</f>
        <v>18620717.800000001</v>
      </c>
      <c r="G161" s="2">
        <f t="shared" si="26"/>
        <v>-41146.419999968261</v>
      </c>
      <c r="I161" s="23"/>
      <c r="J161" s="2">
        <f>SUMIF('collection only'!D:D,eslam.data!AQ161,'collection only'!E:E)</f>
        <v>16997068</v>
      </c>
      <c r="K161" s="26">
        <f>SUMIF('data-from-invoicing'!D:D,eslam.data!AR161,'data-from-invoicing'!F:F)</f>
        <v>16997068</v>
      </c>
      <c r="L161" s="2">
        <f t="shared" si="27"/>
        <v>0</v>
      </c>
      <c r="Q161" s="23"/>
      <c r="R161" s="2">
        <v>16997068.329999998</v>
      </c>
      <c r="S161" s="1">
        <v>45260</v>
      </c>
      <c r="T161" s="1">
        <v>45273</v>
      </c>
      <c r="U161" s="1">
        <v>45277</v>
      </c>
      <c r="V161">
        <v>54</v>
      </c>
      <c r="W161" s="1">
        <v>45331</v>
      </c>
      <c r="X161" s="1">
        <v>45288</v>
      </c>
      <c r="Y161" s="2">
        <v>196027702.55000001</v>
      </c>
      <c r="Z161" s="2">
        <v>8808386.7400000002</v>
      </c>
      <c r="AA161" s="2">
        <v>549978</v>
      </c>
      <c r="AC161" s="2">
        <v>19145680.989999998</v>
      </c>
      <c r="AD161" s="2">
        <v>8813027.0999999996</v>
      </c>
      <c r="AF161" s="2">
        <v>0</v>
      </c>
      <c r="AG161" s="14">
        <f>SUMIF('consultant-gross'!D:D,eslam.data!AQ161,'consultant-gross'!F:F)</f>
        <v>0</v>
      </c>
      <c r="AH161" s="14">
        <f>SUMIF('consultant-gross'!D:D,eslam.data!AQ161,'consultant-gross'!G:G)</f>
        <v>0</v>
      </c>
      <c r="AI161" s="14">
        <f>SUMIF('consultant-net'!D:D,eslam.data!AQ161,'consultant-net'!F:F)</f>
        <v>0</v>
      </c>
      <c r="AJ161" s="2" t="str">
        <f>VLOOKUP(A161,'eslam-to-invoicing'!A:B,2,0)</f>
        <v>Creeks URBN-K</v>
      </c>
      <c r="AL161" s="2">
        <f t="shared" si="28"/>
        <v>9853477.4799999688</v>
      </c>
      <c r="AM161" s="2">
        <f t="shared" si="29"/>
        <v>8767240.320000032</v>
      </c>
      <c r="AQ161" s="2" t="str">
        <f t="shared" si="30"/>
        <v>Creeks - URBN K9</v>
      </c>
      <c r="AR161" s="2" t="str">
        <f t="shared" si="31"/>
        <v>Creeks URBN-K9</v>
      </c>
    </row>
    <row r="162" spans="1:44" x14ac:dyDescent="0.3">
      <c r="A162" s="6" t="s">
        <v>116</v>
      </c>
      <c r="B162" s="35">
        <f>VLOOKUP(A162,operation!A:B,2,0)</f>
        <v>1</v>
      </c>
      <c r="C162" s="6">
        <v>10</v>
      </c>
      <c r="D162" s="25"/>
      <c r="E162" s="2">
        <v>32359750.940000031</v>
      </c>
      <c r="F162" s="26">
        <f>_xlfn.MAXIFS('data-from-invoicing'!E:E,'data-from-invoicing'!D:D,eslam.data!AR162)</f>
        <v>20145681.949999999</v>
      </c>
      <c r="G162" s="2">
        <f t="shared" si="26"/>
        <v>-12214068.990000032</v>
      </c>
      <c r="I162" s="23"/>
      <c r="J162" s="2">
        <f>SUMIF('collection only'!D:D,eslam.data!AQ162,'collection only'!E:E)</f>
        <v>19246723</v>
      </c>
      <c r="K162" s="26">
        <f>SUMIF('data-from-invoicing'!D:D,eslam.data!AR162,'data-from-invoicing'!F:F)</f>
        <v>19246723</v>
      </c>
      <c r="L162" s="2">
        <f t="shared" si="27"/>
        <v>0</v>
      </c>
      <c r="Q162" s="23"/>
      <c r="R162" s="2">
        <v>19246723.670000002</v>
      </c>
      <c r="S162" s="1">
        <v>45291</v>
      </c>
      <c r="T162" s="1">
        <v>45304</v>
      </c>
      <c r="U162" s="1">
        <v>45306</v>
      </c>
      <c r="V162">
        <v>54</v>
      </c>
      <c r="W162" s="1">
        <v>45360</v>
      </c>
      <c r="X162" s="1">
        <v>45366</v>
      </c>
      <c r="Y162" s="2">
        <v>228387453.49000001</v>
      </c>
      <c r="Z162" s="2">
        <v>16680489.26</v>
      </c>
      <c r="AA162" s="2">
        <v>713540</v>
      </c>
      <c r="AC162" s="2">
        <v>34117344</v>
      </c>
      <c r="AD162" s="2">
        <v>9677828.4000000004</v>
      </c>
      <c r="AF162" s="2">
        <v>0</v>
      </c>
      <c r="AG162" s="14">
        <f>SUMIF('consultant-gross'!D:D,eslam.data!AQ162,'consultant-gross'!F:F)</f>
        <v>21707049.440000027</v>
      </c>
      <c r="AH162" s="14">
        <f>SUMIF('consultant-gross'!D:D,eslam.data!AQ162,'consultant-gross'!G:G)</f>
        <v>217734751.99000001</v>
      </c>
      <c r="AI162" s="14">
        <f>SUMIF('consultant-net'!D:D,eslam.data!AQ162,'consultant-net'!F:F)</f>
        <v>18357105.309999999</v>
      </c>
      <c r="AJ162" s="2" t="str">
        <f>VLOOKUP(A162,'eslam-to-invoicing'!A:B,2,0)</f>
        <v>Creeks URBN-K</v>
      </c>
      <c r="AK162" s="15" t="s">
        <v>281</v>
      </c>
      <c r="AL162" s="2">
        <f t="shared" si="28"/>
        <v>15679261.680000031</v>
      </c>
      <c r="AM162" s="2">
        <f t="shared" si="29"/>
        <v>4466420.2699999679</v>
      </c>
      <c r="AQ162" s="2" t="str">
        <f t="shared" si="30"/>
        <v>Creeks - URBN K10</v>
      </c>
      <c r="AR162" s="2" t="str">
        <f t="shared" si="31"/>
        <v>Creeks URBN-K10</v>
      </c>
    </row>
    <row r="163" spans="1:44" x14ac:dyDescent="0.3">
      <c r="A163" s="6" t="s">
        <v>116</v>
      </c>
      <c r="B163" s="35">
        <f>VLOOKUP(A163,operation!A:B,2,0)</f>
        <v>1</v>
      </c>
      <c r="C163" s="6">
        <v>11</v>
      </c>
      <c r="D163" s="25"/>
      <c r="E163" s="2">
        <v>19399852.91</v>
      </c>
      <c r="F163" s="26">
        <f>_xlfn.MAXIFS('data-from-invoicing'!E:E,'data-from-invoicing'!D:D,eslam.data!AR163)</f>
        <v>13885723.369999999</v>
      </c>
      <c r="G163" s="2">
        <f t="shared" si="26"/>
        <v>-5514129.540000001</v>
      </c>
      <c r="I163" s="23"/>
      <c r="J163" s="2">
        <f>SUMIF('collection only'!D:D,eslam.data!AQ163,'collection only'!E:E)</f>
        <v>11569432</v>
      </c>
      <c r="K163" s="26">
        <f>SUMIF('data-from-invoicing'!D:D,eslam.data!AR163,'data-from-invoicing'!F:F)</f>
        <v>11569432</v>
      </c>
      <c r="L163" s="2">
        <f t="shared" si="27"/>
        <v>0</v>
      </c>
      <c r="Q163" s="23"/>
      <c r="R163" s="2">
        <v>11569432.699999999</v>
      </c>
      <c r="S163" s="1">
        <v>45322</v>
      </c>
      <c r="T163" s="1">
        <v>45335</v>
      </c>
      <c r="U163" s="1">
        <v>45337</v>
      </c>
      <c r="V163">
        <v>54</v>
      </c>
      <c r="W163" s="1">
        <v>45391</v>
      </c>
      <c r="X163" s="1">
        <v>45361</v>
      </c>
      <c r="Y163" s="2">
        <v>247787306.40000001</v>
      </c>
      <c r="Z163" s="2">
        <v>11166359.720000001</v>
      </c>
      <c r="AA163" s="2">
        <v>713540</v>
      </c>
      <c r="AC163" s="2">
        <v>34372400</v>
      </c>
      <c r="AD163" s="2">
        <v>10635068.27</v>
      </c>
      <c r="AF163" s="2">
        <v>0</v>
      </c>
      <c r="AG163" s="14">
        <f>SUMIF('consultant-gross'!D:D,eslam.data!AQ163,'consultant-gross'!F:F)</f>
        <v>19399852.909999996</v>
      </c>
      <c r="AH163" s="14">
        <f>SUMIF('consultant-gross'!D:D,eslam.data!AQ163,'consultant-gross'!G:G)</f>
        <v>247787306.40000001</v>
      </c>
      <c r="AI163" s="14">
        <f>SUMIF('consultant-net'!D:D,eslam.data!AQ163,'consultant-net'!F:F)</f>
        <v>11569432.699999999</v>
      </c>
      <c r="AJ163" s="2" t="str">
        <f>VLOOKUP(A163,'eslam-to-invoicing'!A:B,2,0)</f>
        <v>Creeks URBN-K</v>
      </c>
      <c r="AL163" s="2">
        <f t="shared" si="28"/>
        <v>8233493.1899999995</v>
      </c>
      <c r="AM163" s="2">
        <f t="shared" si="29"/>
        <v>5652230.1799999997</v>
      </c>
      <c r="AQ163" s="2" t="str">
        <f t="shared" si="30"/>
        <v>Creeks - URBN K11</v>
      </c>
      <c r="AR163" s="2" t="str">
        <f t="shared" si="31"/>
        <v>Creeks URBN-K11</v>
      </c>
    </row>
    <row r="164" spans="1:44" x14ac:dyDescent="0.3">
      <c r="A164" s="6" t="s">
        <v>116</v>
      </c>
      <c r="B164" s="35">
        <f>VLOOKUP(A164,operation!A:B,2,0)</f>
        <v>1</v>
      </c>
      <c r="C164" s="6">
        <v>12</v>
      </c>
      <c r="D164" s="25"/>
      <c r="E164" s="2">
        <v>13939506.690000029</v>
      </c>
      <c r="F164" s="26">
        <f>_xlfn.MAXIFS('data-from-invoicing'!E:E,'data-from-invoicing'!D:D,eslam.data!AR164)</f>
        <v>10141133.17</v>
      </c>
      <c r="G164" s="2">
        <f t="shared" si="26"/>
        <v>-3798373.5200000294</v>
      </c>
      <c r="I164" s="23"/>
      <c r="J164" s="2">
        <f>SUMIF('collection only'!D:D,eslam.data!AQ164,'collection only'!E:E)</f>
        <v>8618325</v>
      </c>
      <c r="K164" s="26">
        <f>SUMIF('data-from-invoicing'!D:D,eslam.data!AR164,'data-from-invoicing'!F:F)</f>
        <v>8618325</v>
      </c>
      <c r="L164" s="2">
        <f t="shared" si="27"/>
        <v>0</v>
      </c>
      <c r="Q164" s="23"/>
      <c r="R164" s="2">
        <v>8618325.7400000002</v>
      </c>
      <c r="S164" s="1">
        <v>45351</v>
      </c>
      <c r="T164" s="1">
        <v>45364</v>
      </c>
      <c r="U164" s="1">
        <v>45367</v>
      </c>
      <c r="V164">
        <v>54</v>
      </c>
      <c r="W164" s="1">
        <v>45421</v>
      </c>
      <c r="X164" s="1">
        <v>45385</v>
      </c>
      <c r="Y164" s="2">
        <v>261726813.09</v>
      </c>
      <c r="Z164" s="2">
        <v>7367986.2000000002</v>
      </c>
      <c r="AA164" s="2">
        <v>777032.73</v>
      </c>
      <c r="AC164" s="2">
        <v>35392063.880000003</v>
      </c>
      <c r="AD164" s="2">
        <v>11277885.859999999</v>
      </c>
      <c r="AF164" s="2">
        <v>0</v>
      </c>
      <c r="AG164" s="14">
        <f>SUMIF('consultant-gross'!D:D,eslam.data!AQ164,'consultant-gross'!F:F)</f>
        <v>13939506.690000027</v>
      </c>
      <c r="AH164" s="14">
        <f>SUMIF('consultant-gross'!D:D,eslam.data!AQ164,'consultant-gross'!G:G)</f>
        <v>261726813.09000003</v>
      </c>
      <c r="AI164" s="14">
        <f>SUMIF('consultant-net'!D:D,eslam.data!AQ164,'consultant-net'!F:F)</f>
        <v>8618325.7400000002</v>
      </c>
      <c r="AJ164" s="2" t="str">
        <f>VLOOKUP(A164,'eslam-to-invoicing'!A:B,2,0)</f>
        <v>Creeks URBN-K</v>
      </c>
      <c r="AL164" s="2">
        <f t="shared" si="28"/>
        <v>6571520.4900000291</v>
      </c>
      <c r="AM164" s="2">
        <f t="shared" si="29"/>
        <v>3569612.6799999708</v>
      </c>
      <c r="AQ164" s="2" t="str">
        <f t="shared" si="30"/>
        <v>Creeks - URBN K12</v>
      </c>
      <c r="AR164" s="2" t="str">
        <f t="shared" si="31"/>
        <v>Creeks URBN-K12</v>
      </c>
    </row>
    <row r="165" spans="1:44" x14ac:dyDescent="0.3">
      <c r="A165" s="6" t="s">
        <v>116</v>
      </c>
      <c r="B165" s="35">
        <f>VLOOKUP(A165,operation!A:B,2,0)</f>
        <v>1</v>
      </c>
      <c r="C165" s="6">
        <v>13</v>
      </c>
      <c r="D165" s="25"/>
      <c r="E165" s="2">
        <v>17837569.289999962</v>
      </c>
      <c r="F165" s="26">
        <f>_xlfn.MAXIFS('data-from-invoicing'!E:E,'data-from-invoicing'!D:D,eslam.data!AR165)</f>
        <v>23806990.16</v>
      </c>
      <c r="G165" s="2">
        <f t="shared" si="26"/>
        <v>5969420.8700000383</v>
      </c>
      <c r="I165" s="23"/>
      <c r="J165" s="2">
        <f>SUMIF('collection only'!D:D,eslam.data!AQ165,'collection only'!E:E)</f>
        <v>23221916</v>
      </c>
      <c r="K165" s="26">
        <f>SUMIF('data-from-invoicing'!D:D,eslam.data!AR165,'data-from-invoicing'!F:F)</f>
        <v>23221916</v>
      </c>
      <c r="L165" s="2">
        <f t="shared" si="27"/>
        <v>0</v>
      </c>
      <c r="Q165" s="23"/>
      <c r="R165" s="2">
        <v>23221916.289999999</v>
      </c>
      <c r="S165" s="1">
        <v>45382</v>
      </c>
      <c r="T165" s="1">
        <v>45364</v>
      </c>
      <c r="U165" s="1">
        <v>45399</v>
      </c>
      <c r="V165">
        <v>54</v>
      </c>
      <c r="W165" s="1">
        <v>45453</v>
      </c>
      <c r="X165" s="1">
        <v>45406</v>
      </c>
      <c r="Y165" s="2">
        <v>279564382.38</v>
      </c>
      <c r="Z165" s="2">
        <v>13337407.07</v>
      </c>
      <c r="AA165" s="2">
        <v>777032</v>
      </c>
      <c r="AC165" s="2">
        <v>42980609.880000003</v>
      </c>
      <c r="AD165" s="2">
        <v>11790337</v>
      </c>
      <c r="AF165" s="2">
        <v>0</v>
      </c>
      <c r="AG165" s="14">
        <f>SUMIF('consultant-gross'!D:D,eslam.data!AQ165,'consultant-gross'!F:F)</f>
        <v>0</v>
      </c>
      <c r="AH165" s="14">
        <f>SUMIF('consultant-gross'!D:D,eslam.data!AQ165,'consultant-gross'!G:G)</f>
        <v>0</v>
      </c>
      <c r="AI165" s="14">
        <f>SUMIF('consultant-net'!D:D,eslam.data!AQ165,'consultant-net'!F:F)</f>
        <v>0</v>
      </c>
      <c r="AJ165" s="2" t="str">
        <f>VLOOKUP(A165,'eslam-to-invoicing'!A:B,2,0)</f>
        <v>Creeks URBN-K</v>
      </c>
      <c r="AL165" s="2">
        <f t="shared" si="28"/>
        <v>4500162.2199999616</v>
      </c>
      <c r="AM165" s="2">
        <f t="shared" si="29"/>
        <v>19306827.940000039</v>
      </c>
      <c r="AQ165" s="2" t="str">
        <f t="shared" si="30"/>
        <v>Creeks - URBN K13</v>
      </c>
      <c r="AR165" s="2" t="str">
        <f t="shared" si="31"/>
        <v>Creeks URBN-K13</v>
      </c>
    </row>
    <row r="166" spans="1:44" x14ac:dyDescent="0.3">
      <c r="A166" s="6" t="s">
        <v>116</v>
      </c>
      <c r="B166" s="35">
        <f>VLOOKUP(A166,operation!A:B,2,0)</f>
        <v>1</v>
      </c>
      <c r="C166" s="6">
        <v>14</v>
      </c>
      <c r="D166" s="25"/>
      <c r="E166" s="2">
        <v>11923940.569999989</v>
      </c>
      <c r="F166" s="26">
        <f>_xlfn.MAXIFS('data-from-invoicing'!E:E,'data-from-invoicing'!D:D,eslam.data!AR166)</f>
        <v>7646354.5</v>
      </c>
      <c r="G166" s="2">
        <f t="shared" si="26"/>
        <v>-4277586.0699999891</v>
      </c>
      <c r="I166" s="23"/>
      <c r="J166" s="2">
        <f>SUMIF('collection only'!D:D,eslam.data!AQ166,'collection only'!E:E)</f>
        <v>6223873.1900000004</v>
      </c>
      <c r="K166" s="26">
        <f>SUMIF('data-from-invoicing'!D:D,eslam.data!AR166,'data-from-invoicing'!F:F)</f>
        <v>6223872.1550000003</v>
      </c>
      <c r="L166" s="2">
        <f t="shared" si="27"/>
        <v>-1.0350000001490116</v>
      </c>
      <c r="Q166" s="23"/>
      <c r="R166" s="2">
        <v>6223873.1900000004</v>
      </c>
      <c r="S166" s="1">
        <v>45412</v>
      </c>
      <c r="T166" s="1">
        <v>45425</v>
      </c>
      <c r="U166" s="1">
        <v>45428</v>
      </c>
      <c r="V166">
        <v>54</v>
      </c>
      <c r="W166" s="1">
        <v>45482</v>
      </c>
      <c r="X166" s="1">
        <v>45434</v>
      </c>
      <c r="Y166" s="2">
        <v>291488322.94999999</v>
      </c>
      <c r="Z166" s="2">
        <v>9059823</v>
      </c>
      <c r="AA166" s="2">
        <v>777032.73</v>
      </c>
      <c r="AC166" s="2">
        <v>43382302</v>
      </c>
      <c r="AD166" s="2">
        <v>12366449.189999999</v>
      </c>
      <c r="AF166" s="2">
        <v>0</v>
      </c>
      <c r="AG166" s="14">
        <f>SUMIF('consultant-gross'!D:D,eslam.data!AQ166,'consultant-gross'!F:F)</f>
        <v>0</v>
      </c>
      <c r="AH166" s="14">
        <f>SUMIF('consultant-gross'!D:D,eslam.data!AQ166,'consultant-gross'!G:G)</f>
        <v>0</v>
      </c>
      <c r="AI166" s="14">
        <f>SUMIF('consultant-net'!D:D,eslam.data!AQ166,'consultant-net'!F:F)</f>
        <v>0</v>
      </c>
      <c r="AJ166" s="2" t="str">
        <f>VLOOKUP(A166,'eslam-to-invoicing'!A:B,2,0)</f>
        <v>Creeks URBN-K</v>
      </c>
      <c r="AK166" s="15" t="s">
        <v>282</v>
      </c>
      <c r="AL166" s="2">
        <f t="shared" si="28"/>
        <v>2864117.5699999891</v>
      </c>
      <c r="AM166" s="2">
        <f t="shared" si="29"/>
        <v>4782236.9300000109</v>
      </c>
      <c r="AQ166" s="2" t="str">
        <f t="shared" si="30"/>
        <v>Creeks - URBN K14</v>
      </c>
      <c r="AR166" s="2" t="str">
        <f t="shared" si="31"/>
        <v>Creeks URBN-K14</v>
      </c>
    </row>
    <row r="167" spans="1:44" x14ac:dyDescent="0.3">
      <c r="A167" s="6" t="s">
        <v>116</v>
      </c>
      <c r="B167" s="35">
        <f>VLOOKUP(A167,operation!A:B,2,0)</f>
        <v>1</v>
      </c>
      <c r="C167" s="6">
        <v>15</v>
      </c>
      <c r="D167" s="25"/>
      <c r="E167" s="2">
        <v>15151516.49000001</v>
      </c>
      <c r="F167" s="26">
        <f>_xlfn.MAXIFS('data-from-invoicing'!E:E,'data-from-invoicing'!D:D,eslam.data!AR167)</f>
        <v>10771231.15</v>
      </c>
      <c r="G167" s="2">
        <f t="shared" si="26"/>
        <v>-4380285.3400000092</v>
      </c>
      <c r="I167" s="23"/>
      <c r="J167" s="2">
        <f>SUMIF('collection only'!D:D,eslam.data!AQ167,'collection only'!E:E)</f>
        <v>10206848</v>
      </c>
      <c r="K167" s="26">
        <f>SUMIF('data-from-invoicing'!D:D,eslam.data!AR167,'data-from-invoicing'!F:F)</f>
        <v>10206848</v>
      </c>
      <c r="L167" s="2">
        <f t="shared" si="27"/>
        <v>0</v>
      </c>
      <c r="Q167" s="23"/>
      <c r="R167" s="2">
        <v>10206848.68</v>
      </c>
      <c r="S167" s="1">
        <v>45443</v>
      </c>
      <c r="T167" s="1">
        <v>45456</v>
      </c>
      <c r="U167" s="1">
        <v>45454</v>
      </c>
      <c r="V167">
        <v>54</v>
      </c>
      <c r="W167" s="1">
        <v>45508</v>
      </c>
      <c r="X167" s="1">
        <v>45455</v>
      </c>
      <c r="Y167" s="2">
        <v>306639839.44</v>
      </c>
      <c r="Z167" s="2">
        <v>4679535.5599999996</v>
      </c>
      <c r="AA167" s="2">
        <v>777032</v>
      </c>
      <c r="AC167" s="2">
        <v>43540689</v>
      </c>
      <c r="AD167" s="2">
        <v>13094578</v>
      </c>
      <c r="AF167" s="2">
        <v>0</v>
      </c>
      <c r="AG167" s="14">
        <f>SUMIF('consultant-gross'!D:D,eslam.data!AQ167,'consultant-gross'!F:F)</f>
        <v>15151516.49000001</v>
      </c>
      <c r="AH167" s="14">
        <f>SUMIF('consultant-gross'!D:D,eslam.data!AQ167,'consultant-gross'!G:G)</f>
        <v>306639839.44</v>
      </c>
      <c r="AI167" s="14">
        <f>SUMIF('consultant-net'!D:D,eslam.data!AQ167,'consultant-net'!F:F)</f>
        <v>10206848.68</v>
      </c>
      <c r="AJ167" s="2" t="str">
        <f>VLOOKUP(A167,'eslam-to-invoicing'!A:B,2,0)</f>
        <v>Creeks URBN-K</v>
      </c>
      <c r="AL167" s="2">
        <f t="shared" si="28"/>
        <v>10471980.930000011</v>
      </c>
      <c r="AM167" s="2">
        <f t="shared" si="29"/>
        <v>299250.21999998949</v>
      </c>
      <c r="AQ167" s="2" t="str">
        <f t="shared" si="30"/>
        <v>Creeks - URBN K15</v>
      </c>
      <c r="AR167" s="2" t="str">
        <f t="shared" si="31"/>
        <v>Creeks URBN-K15</v>
      </c>
    </row>
    <row r="168" spans="1:44" x14ac:dyDescent="0.3">
      <c r="A168" s="6" t="s">
        <v>116</v>
      </c>
      <c r="B168" s="35">
        <f>VLOOKUP(A168,operation!A:B,2,0)</f>
        <v>1</v>
      </c>
      <c r="C168" s="6">
        <v>16</v>
      </c>
      <c r="D168" s="25"/>
      <c r="E168" s="2">
        <v>8934038.5200000405</v>
      </c>
      <c r="F168" s="26">
        <f>_xlfn.MAXIFS('data-from-invoicing'!E:E,'data-from-invoicing'!D:D,eslam.data!AR168)</f>
        <v>6516046.6100000003</v>
      </c>
      <c r="G168" s="2">
        <f t="shared" si="26"/>
        <v>-2417991.9100000402</v>
      </c>
      <c r="I168" s="23"/>
      <c r="J168" s="2">
        <f>SUMIF('collection only'!D:D,eslam.data!AQ168,'collection only'!E:E)</f>
        <v>6345314</v>
      </c>
      <c r="K168" s="26">
        <f>SUMIF('data-from-invoicing'!D:D,eslam.data!AR168,'data-from-invoicing'!F:F)</f>
        <v>6345313.6705</v>
      </c>
      <c r="L168" s="2">
        <f t="shared" si="27"/>
        <v>-0.32949999999254942</v>
      </c>
      <c r="Q168" s="23"/>
      <c r="R168" s="2">
        <v>6345313.6699999999</v>
      </c>
      <c r="S168" s="1">
        <v>45473</v>
      </c>
      <c r="T168" s="1">
        <v>45486</v>
      </c>
      <c r="U168" s="1">
        <v>45488</v>
      </c>
      <c r="V168">
        <v>54</v>
      </c>
      <c r="W168" s="1">
        <v>45542</v>
      </c>
      <c r="X168" s="1">
        <v>45502</v>
      </c>
      <c r="Y168" s="2">
        <v>315573877.95999998</v>
      </c>
      <c r="Z168" s="2">
        <v>2261543.7599999998</v>
      </c>
      <c r="AA168" s="2">
        <v>777032.73</v>
      </c>
      <c r="AC168" s="2">
        <v>44277783.170513503</v>
      </c>
      <c r="AD168" s="2">
        <v>13525953</v>
      </c>
      <c r="AF168" s="2">
        <v>0</v>
      </c>
      <c r="AG168" s="14">
        <f>SUMIF('consultant-gross'!D:D,eslam.data!AQ168,'consultant-gross'!F:F)</f>
        <v>8934038.5200000405</v>
      </c>
      <c r="AH168" s="14">
        <f>SUMIF('consultant-gross'!D:D,eslam.data!AQ168,'consultant-gross'!G:G)</f>
        <v>315573877.96000004</v>
      </c>
      <c r="AI168" s="14">
        <f>SUMIF('consultant-net'!D:D,eslam.data!AQ168,'consultant-net'!F:F)</f>
        <v>6345313.6699999999</v>
      </c>
      <c r="AJ168" s="2" t="str">
        <f>VLOOKUP(A168,'eslam-to-invoicing'!A:B,2,0)</f>
        <v>Creeks URBN-K</v>
      </c>
      <c r="AL168" s="2">
        <f t="shared" si="28"/>
        <v>6672494.7600000408</v>
      </c>
      <c r="AM168" s="2">
        <f t="shared" si="29"/>
        <v>-156448.15000004042</v>
      </c>
      <c r="AQ168" s="2" t="str">
        <f t="shared" si="30"/>
        <v>Creeks - URBN K16</v>
      </c>
      <c r="AR168" s="2" t="str">
        <f t="shared" si="31"/>
        <v>Creeks URBN-K16</v>
      </c>
    </row>
    <row r="169" spans="1:44" x14ac:dyDescent="0.3">
      <c r="A169" s="6" t="s">
        <v>116</v>
      </c>
      <c r="B169" s="35">
        <f>VLOOKUP(A169,operation!A:B,2,0)</f>
        <v>1</v>
      </c>
      <c r="C169" s="6">
        <v>17</v>
      </c>
      <c r="D169" s="25"/>
      <c r="E169" s="2">
        <v>8615746.6599999666</v>
      </c>
      <c r="F169" s="26">
        <f>_xlfn.MAXIFS('data-from-invoicing'!E:E,'data-from-invoicing'!D:D,eslam.data!AR169)</f>
        <v>8554341.9000000004</v>
      </c>
      <c r="G169" s="2">
        <f t="shared" si="26"/>
        <v>-61404.759999966249</v>
      </c>
      <c r="I169" s="23"/>
      <c r="J169" s="2">
        <f>SUMIF('collection only'!D:D,eslam.data!AQ169,'collection only'!E:E)</f>
        <v>8554807</v>
      </c>
      <c r="K169" s="26">
        <f>SUMIF('data-from-invoicing'!D:D,eslam.data!AR169,'data-from-invoicing'!F:F)</f>
        <v>8554807.4450000003</v>
      </c>
      <c r="L169" s="2">
        <f t="shared" si="27"/>
        <v>0.44500000029802322</v>
      </c>
      <c r="Q169" s="23"/>
      <c r="R169" s="2">
        <v>8554807.4499999993</v>
      </c>
      <c r="S169" s="1">
        <v>45504</v>
      </c>
      <c r="T169" s="1">
        <v>45517</v>
      </c>
      <c r="U169" s="1">
        <v>45519</v>
      </c>
      <c r="V169">
        <v>54</v>
      </c>
      <c r="W169" s="1">
        <v>45573</v>
      </c>
      <c r="X169" s="1">
        <v>45540</v>
      </c>
      <c r="Y169" s="2">
        <v>324189624.62</v>
      </c>
      <c r="Z169" s="2">
        <v>2200139</v>
      </c>
      <c r="AA169" s="2">
        <v>777032</v>
      </c>
      <c r="AC169" s="2">
        <v>46059367</v>
      </c>
      <c r="AD169" s="2">
        <v>13867661</v>
      </c>
      <c r="AF169" s="2">
        <v>0</v>
      </c>
      <c r="AG169" s="14">
        <f>SUMIF('consultant-gross'!D:D,eslam.data!AQ169,'consultant-gross'!F:F)</f>
        <v>8615746.6599999666</v>
      </c>
      <c r="AH169" s="14">
        <f>SUMIF('consultant-gross'!D:D,eslam.data!AQ169,'consultant-gross'!G:G)</f>
        <v>324189624.62</v>
      </c>
      <c r="AI169" s="14">
        <f>SUMIF('consultant-net'!D:D,eslam.data!AQ169,'consultant-net'!F:F)</f>
        <v>8554807.4499999993</v>
      </c>
      <c r="AJ169" s="2" t="str">
        <f>VLOOKUP(A169,'eslam-to-invoicing'!A:B,2,0)</f>
        <v>Creeks URBN-K</v>
      </c>
      <c r="AK169" s="15" t="s">
        <v>283</v>
      </c>
      <c r="AL169" s="2">
        <f t="shared" si="28"/>
        <v>6415607.6599999666</v>
      </c>
      <c r="AM169" s="2">
        <f t="shared" si="29"/>
        <v>2138734.2400000338</v>
      </c>
      <c r="AQ169" s="2" t="str">
        <f t="shared" si="30"/>
        <v>Creeks - URBN K17</v>
      </c>
      <c r="AR169" s="2" t="str">
        <f t="shared" si="31"/>
        <v>Creeks URBN-K17</v>
      </c>
    </row>
    <row r="170" spans="1:44" x14ac:dyDescent="0.3">
      <c r="A170" s="6" t="s">
        <v>116</v>
      </c>
      <c r="B170" s="35">
        <f>VLOOKUP(A170,operation!A:B,2,0)</f>
        <v>1</v>
      </c>
      <c r="C170" s="6">
        <v>18</v>
      </c>
      <c r="D170" s="25"/>
      <c r="E170" s="2">
        <v>9557078</v>
      </c>
      <c r="F170" s="26">
        <f>_xlfn.MAXIFS('data-from-invoicing'!E:E,'data-from-invoicing'!D:D,eslam.data!AR170)</f>
        <v>9384875.0999999996</v>
      </c>
      <c r="G170" s="2">
        <f t="shared" si="26"/>
        <v>-172202.90000000037</v>
      </c>
      <c r="I170" s="23"/>
      <c r="J170" s="2">
        <f>SUMIF('collection only'!D:D,eslam.data!AQ170,'collection only'!E:E)</f>
        <v>9363450</v>
      </c>
      <c r="K170" s="26">
        <f>SUMIF('data-from-invoicing'!D:D,eslam.data!AR170,'data-from-invoicing'!F:F)</f>
        <v>9363449.5549999997</v>
      </c>
      <c r="L170" s="2">
        <f t="shared" si="27"/>
        <v>-0.44500000029802322</v>
      </c>
      <c r="Q170" s="23"/>
      <c r="R170" s="2">
        <v>9363449.6199999992</v>
      </c>
      <c r="S170" s="1">
        <v>45535</v>
      </c>
      <c r="T170" s="1">
        <v>45548</v>
      </c>
      <c r="U170" s="1">
        <v>45550</v>
      </c>
      <c r="V170">
        <v>54</v>
      </c>
      <c r="W170" s="1">
        <v>45604</v>
      </c>
      <c r="X170" s="1">
        <v>45560</v>
      </c>
      <c r="Y170" s="2">
        <v>333746702.62</v>
      </c>
      <c r="Z170" s="2">
        <v>2027936.1</v>
      </c>
      <c r="AA170" s="2">
        <v>777032</v>
      </c>
      <c r="AC170" s="2">
        <v>47680035</v>
      </c>
      <c r="AD170" s="2">
        <v>7132240.5</v>
      </c>
      <c r="AE170" s="2">
        <v>7132240.5</v>
      </c>
      <c r="AF170" s="2">
        <v>0</v>
      </c>
      <c r="AG170" s="14">
        <f>SUMIF('consultant-gross'!D:D,eslam.data!AQ170,'consultant-gross'!F:F)</f>
        <v>9557078</v>
      </c>
      <c r="AH170" s="14">
        <f>SUMIF('consultant-gross'!D:D,eslam.data!AQ170,'consultant-gross'!G:G)</f>
        <v>333746702.62</v>
      </c>
      <c r="AI170" s="14">
        <f>SUMIF('consultant-net'!D:D,eslam.data!AQ170,'consultant-net'!F:F)</f>
        <v>9363449.6199999992</v>
      </c>
      <c r="AJ170" s="2" t="str">
        <f>VLOOKUP(A170,'eslam-to-invoicing'!A:B,2,0)</f>
        <v>Creeks URBN-K</v>
      </c>
      <c r="AL170" s="2">
        <f t="shared" si="28"/>
        <v>7529141.9000000004</v>
      </c>
      <c r="AM170" s="2">
        <f t="shared" si="29"/>
        <v>1855733.1999999993</v>
      </c>
      <c r="AQ170" s="2" t="str">
        <f t="shared" si="30"/>
        <v>Creeks - URBN K18</v>
      </c>
      <c r="AR170" s="2" t="str">
        <f t="shared" si="31"/>
        <v>Creeks URBN-K18</v>
      </c>
    </row>
    <row r="171" spans="1:44" x14ac:dyDescent="0.3">
      <c r="A171" s="6" t="s">
        <v>116</v>
      </c>
      <c r="B171" s="35">
        <f>VLOOKUP(A171,operation!A:B,2,0)</f>
        <v>1</v>
      </c>
      <c r="C171" s="6">
        <v>19</v>
      </c>
      <c r="D171" s="25"/>
      <c r="E171" s="2">
        <v>6248543.6599999666</v>
      </c>
      <c r="F171" s="26">
        <f>_xlfn.MAXIFS('data-from-invoicing'!E:E,'data-from-invoicing'!D:D,eslam.data!AR171)</f>
        <v>0</v>
      </c>
      <c r="G171" s="2">
        <f t="shared" si="26"/>
        <v>-6248543.6599999666</v>
      </c>
      <c r="I171" s="23"/>
      <c r="J171" s="2">
        <f>SUMIF('collection only'!D:D,eslam.data!AQ171,'collection only'!E:E)</f>
        <v>0</v>
      </c>
      <c r="K171" s="26">
        <f>SUMIF('data-from-invoicing'!D:D,eslam.data!AR171,'data-from-invoicing'!F:F)</f>
        <v>0</v>
      </c>
      <c r="L171" s="2">
        <f t="shared" si="27"/>
        <v>0</v>
      </c>
      <c r="Q171" s="23"/>
      <c r="R171" s="2">
        <v>6696306.5</v>
      </c>
      <c r="S171" s="1">
        <v>45596</v>
      </c>
      <c r="T171" s="1">
        <v>45578</v>
      </c>
      <c r="U171" s="1">
        <v>45580</v>
      </c>
      <c r="V171">
        <v>54</v>
      </c>
      <c r="W171" s="1">
        <v>45634</v>
      </c>
      <c r="X171" s="1">
        <v>45598</v>
      </c>
      <c r="Y171" s="2">
        <v>339995246.27999997</v>
      </c>
      <c r="Z171" s="2">
        <v>2452144.4300000002</v>
      </c>
      <c r="AA171" s="2">
        <v>777032</v>
      </c>
      <c r="AC171" s="2">
        <v>49061466</v>
      </c>
      <c r="AD171" s="2">
        <v>7253918.5</v>
      </c>
      <c r="AE171" s="2">
        <v>7253918.5</v>
      </c>
      <c r="AF171" s="2">
        <v>0</v>
      </c>
      <c r="AG171" s="14">
        <f>SUMIF('consultant-gross'!D:D,eslam.data!AQ171,'consultant-gross'!F:F)</f>
        <v>6248543.6599999666</v>
      </c>
      <c r="AH171" s="14">
        <f>SUMIF('consultant-gross'!D:D,eslam.data!AQ171,'consultant-gross'!G:G)</f>
        <v>339995246.27999997</v>
      </c>
      <c r="AI171" s="14">
        <f>SUMIF('consultant-net'!D:D,eslam.data!AQ171,'consultant-net'!F:F)</f>
        <v>6696306.5</v>
      </c>
      <c r="AJ171" s="2" t="str">
        <f>VLOOKUP(A171,'eslam-to-invoicing'!A:B,2,0)</f>
        <v>Creeks URBN-K</v>
      </c>
      <c r="AQ171" s="2" t="str">
        <f t="shared" si="30"/>
        <v>Creeks - URBN K19</v>
      </c>
      <c r="AR171" s="2" t="str">
        <f t="shared" si="31"/>
        <v>Creeks URBN-K19</v>
      </c>
    </row>
    <row r="172" spans="1:44" hidden="1" x14ac:dyDescent="0.3">
      <c r="A172" s="6" t="s">
        <v>116</v>
      </c>
      <c r="B172" s="6">
        <f>VLOOKUP(A172,operation!A:B,2,0)</f>
        <v>1</v>
      </c>
      <c r="C172" s="6">
        <v>20</v>
      </c>
      <c r="D172" s="25"/>
      <c r="F172" s="26">
        <f>_xlfn.MAXIFS('data-from-invoicing'!E:E,'data-from-invoicing'!D:D,eslam.data!AR172)</f>
        <v>0</v>
      </c>
      <c r="G172" s="2">
        <f t="shared" si="26"/>
        <v>0</v>
      </c>
      <c r="H172" s="2"/>
      <c r="I172" s="23"/>
      <c r="J172" s="2">
        <f>SUMIF('collection only'!D:D,eslam.data!AQ172,'collection only'!E:E)</f>
        <v>0</v>
      </c>
      <c r="K172" s="26">
        <f>SUMIF('data-from-invoicing'!D:D,eslam.data!AR172,'data-from-invoicing'!F:F)</f>
        <v>0</v>
      </c>
      <c r="L172" s="2">
        <f t="shared" si="27"/>
        <v>0</v>
      </c>
      <c r="M172" s="2"/>
      <c r="Q172" s="23"/>
      <c r="S172" s="1">
        <v>45626</v>
      </c>
      <c r="T172" s="1">
        <v>45609</v>
      </c>
      <c r="U172" s="1">
        <v>45610</v>
      </c>
      <c r="V172">
        <v>54</v>
      </c>
      <c r="W172" s="1">
        <v>45664</v>
      </c>
      <c r="AF172" s="2">
        <v>0</v>
      </c>
      <c r="AG172" s="14">
        <f>SUMIF('consultant-gross'!D:D,eslam.data!AQ172,'consultant-gross'!F:F)</f>
        <v>0</v>
      </c>
      <c r="AH172" s="14">
        <f>SUMIF('consultant-gross'!D:D,eslam.data!AQ172,'consultant-gross'!G:G)</f>
        <v>0</v>
      </c>
      <c r="AI172" s="14">
        <f>SUMIF('consultant-net'!D:D,eslam.data!AQ172,'consultant-net'!F:F)</f>
        <v>0</v>
      </c>
      <c r="AJ172" s="2" t="str">
        <f>VLOOKUP(A172,'eslam-to-invoicing'!A:B,2,0)</f>
        <v>Creeks URBN-K</v>
      </c>
      <c r="AQ172" s="2" t="str">
        <f t="shared" si="30"/>
        <v>Creeks - URBN K20</v>
      </c>
      <c r="AR172" s="2" t="str">
        <f t="shared" si="31"/>
        <v>Creeks URBN-K20</v>
      </c>
    </row>
    <row r="173" spans="1:44" x14ac:dyDescent="0.3">
      <c r="B173" s="35"/>
      <c r="D173" s="25"/>
      <c r="F173" s="26">
        <f>_xlfn.MAXIFS('data-from-invoicing'!E:E,'data-from-invoicing'!D:D,eslam.data!AR173)</f>
        <v>0</v>
      </c>
      <c r="I173" s="23"/>
      <c r="K173" s="26"/>
      <c r="Q173" s="23"/>
    </row>
    <row r="174" spans="1:44" x14ac:dyDescent="0.3">
      <c r="A174" s="6" t="s">
        <v>150</v>
      </c>
      <c r="B174" s="35">
        <f>VLOOKUP(A174,operation!A:B,2,0)</f>
        <v>1</v>
      </c>
      <c r="C174" s="6">
        <v>2</v>
      </c>
      <c r="D174" s="25"/>
      <c r="F174" s="26">
        <f>_xlfn.MAXIFS('data-from-invoicing'!E:E,'data-from-invoicing'!D:D,eslam.data!AR174)</f>
        <v>1592229.98</v>
      </c>
      <c r="G174" s="2">
        <f>F174-E174</f>
        <v>1592229.98</v>
      </c>
      <c r="I174" s="23"/>
      <c r="J174" s="2">
        <f>SUMIF('collection only'!D:D,eslam.data!AQ174,'collection only'!E:E)</f>
        <v>1520770.91</v>
      </c>
      <c r="K174" s="26">
        <f>SUMIF('data-from-invoicing'!D:D,eslam.data!AR174,'data-from-invoicing'!F:F)</f>
        <v>1496696.18</v>
      </c>
      <c r="L174" s="2">
        <f>K174-J174</f>
        <v>-24074.729999999981</v>
      </c>
      <c r="Q174" s="23"/>
      <c r="S174" s="1">
        <v>45596</v>
      </c>
      <c r="T174" s="1">
        <v>45582</v>
      </c>
      <c r="U174" s="1">
        <v>45582</v>
      </c>
      <c r="V174">
        <v>42</v>
      </c>
      <c r="W174" s="1">
        <v>45624</v>
      </c>
      <c r="AF174" s="2">
        <v>0</v>
      </c>
      <c r="AG174" s="14">
        <f>SUMIF('consultant-gross'!D:D,eslam.data!AQ174,'consultant-gross'!F:F)</f>
        <v>0</v>
      </c>
      <c r="AH174" s="14">
        <f>SUMIF('consultant-gross'!D:D,eslam.data!AQ174,'consultant-gross'!G:G)</f>
        <v>0</v>
      </c>
      <c r="AI174" s="14">
        <f>SUMIF('consultant-net'!D:D,eslam.data!AQ174,'consultant-net'!F:F)</f>
        <v>0</v>
      </c>
      <c r="AJ174" s="2" t="str">
        <f>VLOOKUP(A174,'eslam-to-invoicing'!A:B,2,0)</f>
        <v>Damietta Container Termin</v>
      </c>
      <c r="AQ174" s="2" t="str">
        <f>A174&amp;C174</f>
        <v>Damietta Port - Civil2</v>
      </c>
      <c r="AR174" s="2" t="str">
        <f>AJ174&amp;C174</f>
        <v>Damietta Container Termin2</v>
      </c>
    </row>
    <row r="175" spans="1:44" hidden="1" x14ac:dyDescent="0.3">
      <c r="A175" s="6" t="s">
        <v>150</v>
      </c>
      <c r="B175" s="6">
        <f>VLOOKUP(A175,operation!A:B,2,0)</f>
        <v>1</v>
      </c>
      <c r="C175" s="6">
        <v>3</v>
      </c>
      <c r="D175" s="25"/>
      <c r="F175" s="26">
        <f>_xlfn.MAXIFS('data-from-invoicing'!E:E,'data-from-invoicing'!D:D,eslam.data!AR175)</f>
        <v>0</v>
      </c>
      <c r="G175" s="2">
        <f>F175-E175</f>
        <v>0</v>
      </c>
      <c r="H175" s="2"/>
      <c r="I175" s="23"/>
      <c r="J175" s="2">
        <f>SUMIF('collection only'!D:D,eslam.data!AQ175,'collection only'!E:E)</f>
        <v>1496696.18</v>
      </c>
      <c r="K175" s="26">
        <f>SUMIF('data-from-invoicing'!D:D,eslam.data!AR175,'data-from-invoicing'!F:F)</f>
        <v>0</v>
      </c>
      <c r="L175" s="2">
        <f>K175-J175</f>
        <v>-1496696.18</v>
      </c>
      <c r="M175" s="2"/>
      <c r="Q175" s="23"/>
      <c r="S175" s="1">
        <v>45596</v>
      </c>
      <c r="T175" s="1">
        <v>45595</v>
      </c>
      <c r="U175" s="1">
        <v>45595</v>
      </c>
      <c r="V175">
        <v>42</v>
      </c>
      <c r="W175" s="1">
        <v>45637</v>
      </c>
      <c r="AF175" s="2">
        <v>0</v>
      </c>
      <c r="AG175" s="14">
        <f>SUMIF('consultant-gross'!D:D,eslam.data!AQ175,'consultant-gross'!F:F)</f>
        <v>0</v>
      </c>
      <c r="AH175" s="14">
        <f>SUMIF('consultant-gross'!D:D,eslam.data!AQ175,'consultant-gross'!G:G)</f>
        <v>0</v>
      </c>
      <c r="AI175" s="14">
        <f>SUMIF('consultant-net'!D:D,eslam.data!AQ175,'consultant-net'!F:F)</f>
        <v>0</v>
      </c>
      <c r="AJ175" s="2" t="str">
        <f>VLOOKUP(A175,'eslam-to-invoicing'!A:B,2,0)</f>
        <v>Damietta Container Termin</v>
      </c>
      <c r="AQ175" s="2" t="str">
        <f>A175&amp;C175</f>
        <v>Damietta Port - Civil3</v>
      </c>
      <c r="AR175" s="2" t="str">
        <f>AJ175&amp;C175</f>
        <v>Damietta Container Termin3</v>
      </c>
    </row>
    <row r="176" spans="1:44" x14ac:dyDescent="0.3">
      <c r="A176" s="6" t="s">
        <v>150</v>
      </c>
      <c r="B176" s="35">
        <f>VLOOKUP(A176,operation!A:B,2,0)</f>
        <v>1</v>
      </c>
      <c r="C176" s="6">
        <v>1</v>
      </c>
      <c r="D176" s="25"/>
      <c r="F176" s="26">
        <f>_xlfn.MAXIFS('data-from-invoicing'!E:E,'data-from-invoicing'!D:D,eslam.data!AR176)</f>
        <v>1617841.39</v>
      </c>
      <c r="G176" s="2">
        <f>F176-E176</f>
        <v>1617841.39</v>
      </c>
      <c r="I176" s="23"/>
      <c r="J176" s="2">
        <f>SUMIF('collection only'!D:D,eslam.data!AQ176,'collection only'!E:E)</f>
        <v>4058690.9</v>
      </c>
      <c r="K176" s="26">
        <f>SUMIF('data-from-invoicing'!D:D,eslam.data!AR176,'data-from-invoicing'!F:F)</f>
        <v>1520770.9061</v>
      </c>
      <c r="L176" s="2">
        <f>K176-J176</f>
        <v>-2537919.9939000001</v>
      </c>
      <c r="N176" s="2">
        <v>4058690.9</v>
      </c>
      <c r="Q176" s="23"/>
      <c r="S176" s="1">
        <v>45565</v>
      </c>
      <c r="T176" s="1">
        <v>45559</v>
      </c>
      <c r="U176" s="1">
        <v>45610</v>
      </c>
      <c r="V176">
        <v>42</v>
      </c>
      <c r="W176" s="1">
        <v>45652</v>
      </c>
      <c r="AF176" s="2">
        <v>0</v>
      </c>
      <c r="AG176" s="14">
        <f>SUMIF('consultant-gross'!D:D,eslam.data!AQ176,'consultant-gross'!F:F)</f>
        <v>0</v>
      </c>
      <c r="AH176" s="14">
        <f>SUMIF('consultant-gross'!D:D,eslam.data!AQ176,'consultant-gross'!G:G)</f>
        <v>0</v>
      </c>
      <c r="AI176" s="14">
        <f>SUMIF('consultant-net'!D:D,eslam.data!AQ176,'consultant-net'!F:F)</f>
        <v>0</v>
      </c>
      <c r="AJ176" s="2" t="str">
        <f>VLOOKUP(A176,'eslam-to-invoicing'!A:B,2,0)</f>
        <v>Damietta Container Termin</v>
      </c>
      <c r="AQ176" s="2" t="str">
        <f>A176&amp;C176</f>
        <v>Damietta Port - Civil1</v>
      </c>
      <c r="AR176" s="2" t="str">
        <f>AJ176&amp;C176</f>
        <v>Damietta Container Termin1</v>
      </c>
    </row>
    <row r="177" spans="1:44" hidden="1" x14ac:dyDescent="0.3">
      <c r="A177" s="6" t="s">
        <v>248</v>
      </c>
      <c r="B177" s="6" t="e">
        <f>VLOOKUP(A177,operation!A:B,2,0)</f>
        <v>#N/A</v>
      </c>
      <c r="C177" s="6">
        <v>1</v>
      </c>
      <c r="D177" s="25"/>
      <c r="F177" s="26">
        <f>_xlfn.MAXIFS('data-from-invoicing'!E:E,'data-from-invoicing'!D:D,eslam.data!AR177)</f>
        <v>0</v>
      </c>
      <c r="G177" s="2">
        <f>F177-E177</f>
        <v>0</v>
      </c>
      <c r="H177" s="2"/>
      <c r="I177" s="23"/>
      <c r="J177" s="2">
        <f>SUMIF('collection only'!D:D,eslam.data!AQ177,'collection only'!E:E)</f>
        <v>6541975.2199999997</v>
      </c>
      <c r="K177" s="26">
        <f>SUMIF('data-from-invoicing'!D:D,eslam.data!AR177,'data-from-invoicing'!F:F)</f>
        <v>0</v>
      </c>
      <c r="L177" s="2">
        <f>K177-J177</f>
        <v>-6541975.2199999997</v>
      </c>
      <c r="M177" s="2"/>
      <c r="N177" s="2">
        <v>6541975.2199999997</v>
      </c>
      <c r="Q177" s="23"/>
      <c r="S177" s="1">
        <v>45565</v>
      </c>
      <c r="T177" s="1">
        <v>45559</v>
      </c>
      <c r="U177" s="1">
        <v>45610</v>
      </c>
      <c r="V177">
        <v>42</v>
      </c>
      <c r="W177" s="1">
        <v>45652</v>
      </c>
      <c r="AF177" s="2">
        <v>0</v>
      </c>
      <c r="AG177" s="14">
        <f>SUMIF('consultant-gross'!D:D,eslam.data!AQ177,'consultant-gross'!F:F)</f>
        <v>0</v>
      </c>
      <c r="AH177" s="14">
        <f>SUMIF('consultant-gross'!D:D,eslam.data!AQ177,'consultant-gross'!G:G)</f>
        <v>0</v>
      </c>
      <c r="AI177" s="14">
        <f>SUMIF('consultant-net'!D:D,eslam.data!AQ177,'consultant-net'!F:F)</f>
        <v>0</v>
      </c>
      <c r="AJ177" s="2" t="e">
        <f>VLOOKUP(A177,'eslam-to-invoicing'!A:B,2,0)</f>
        <v>#N/A</v>
      </c>
      <c r="AQ177" s="2" t="str">
        <f>A177&amp;C177</f>
        <v>Damietta Port - Infra1</v>
      </c>
      <c r="AR177" s="2" t="e">
        <f>AJ177&amp;C177</f>
        <v>#N/A</v>
      </c>
    </row>
    <row r="178" spans="1:44" x14ac:dyDescent="0.3">
      <c r="B178" s="35"/>
      <c r="D178" s="25"/>
      <c r="F178" s="26">
        <f>_xlfn.MAXIFS('data-from-invoicing'!E:E,'data-from-invoicing'!D:D,eslam.data!AR178)</f>
        <v>0</v>
      </c>
      <c r="I178" s="23"/>
      <c r="K178" s="26"/>
      <c r="Q178" s="23"/>
    </row>
    <row r="179" spans="1:44" hidden="1" x14ac:dyDescent="0.3">
      <c r="A179" s="6" t="s">
        <v>30</v>
      </c>
      <c r="B179" s="6">
        <f>VLOOKUP(A179,operation!A:B,2,0)</f>
        <v>1</v>
      </c>
      <c r="C179" s="6">
        <v>1</v>
      </c>
      <c r="D179" s="25"/>
      <c r="E179" s="2">
        <v>21619523.77</v>
      </c>
      <c r="F179" s="26">
        <f>_xlfn.MAXIFS('data-from-invoicing'!E:E,'data-from-invoicing'!D:D,eslam.data!AR179)</f>
        <v>21619523.77</v>
      </c>
      <c r="G179" s="2">
        <f t="shared" ref="G179:G215" si="32">F179-E179</f>
        <v>0</v>
      </c>
      <c r="H179" s="2"/>
      <c r="I179" s="23"/>
      <c r="J179" s="2">
        <f>SUMIF('collection only'!D:D,eslam.data!AQ179,'collection only'!E:E)</f>
        <v>257561970.68000001</v>
      </c>
      <c r="K179" s="26">
        <f>SUMIF('data-from-invoicing'!D:D,eslam.data!AR179,'data-from-invoicing'!F:F)</f>
        <v>15998139</v>
      </c>
      <c r="L179" s="2">
        <f t="shared" ref="L179:L215" si="33">K179-J179</f>
        <v>-241563831.68000001</v>
      </c>
      <c r="M179" s="2"/>
      <c r="Q179" s="23"/>
      <c r="R179" s="2">
        <v>16214642.83</v>
      </c>
      <c r="S179" s="1">
        <v>43496</v>
      </c>
      <c r="T179" s="1">
        <v>43500</v>
      </c>
      <c r="U179" s="1">
        <v>43500</v>
      </c>
      <c r="V179">
        <v>56</v>
      </c>
      <c r="W179" s="1">
        <v>43556</v>
      </c>
      <c r="X179" s="1">
        <v>43507</v>
      </c>
      <c r="Y179" s="2">
        <v>21619523.77</v>
      </c>
      <c r="Z179" s="2">
        <v>0</v>
      </c>
      <c r="AF179" s="2">
        <v>0</v>
      </c>
      <c r="AG179" s="14">
        <f>SUMIF('consultant-gross'!D:D,eslam.data!AQ179,'consultant-gross'!F:F)</f>
        <v>0</v>
      </c>
      <c r="AH179" s="14">
        <f>SUMIF('consultant-gross'!D:D,eslam.data!AQ179,'consultant-gross'!G:G)</f>
        <v>0</v>
      </c>
      <c r="AI179" s="14">
        <f>SUMIF('consultant-net'!D:D,eslam.data!AQ179,'consultant-net'!F:F)</f>
        <v>0</v>
      </c>
      <c r="AJ179" s="2" t="str">
        <f>VLOOKUP(A179,'eslam-to-invoicing'!A:B,2,0)</f>
        <v>DPW Onshore Port &amp; Terminal</v>
      </c>
      <c r="AQ179" s="2" t="str">
        <f t="shared" ref="AQ179:AQ215" si="34">A179&amp;C179</f>
        <v>DP World Sokhna1</v>
      </c>
      <c r="AR179" s="2" t="str">
        <f t="shared" ref="AR179:AR215" si="35">AJ179&amp;C179</f>
        <v>DPW Onshore Port &amp; Terminal1</v>
      </c>
    </row>
    <row r="180" spans="1:44" hidden="1" x14ac:dyDescent="0.3">
      <c r="A180" s="6" t="s">
        <v>30</v>
      </c>
      <c r="B180" s="6">
        <f>VLOOKUP(A180,operation!A:B,2,0)</f>
        <v>1</v>
      </c>
      <c r="C180" s="6">
        <v>2</v>
      </c>
      <c r="D180" s="25"/>
      <c r="E180" s="2">
        <v>24408793.91</v>
      </c>
      <c r="F180" s="26">
        <f>_xlfn.MAXIFS('data-from-invoicing'!E:E,'data-from-invoicing'!D:D,eslam.data!AR180)</f>
        <v>24408793.920000002</v>
      </c>
      <c r="G180" s="2">
        <f t="shared" si="32"/>
        <v>1.0000001639127731E-2</v>
      </c>
      <c r="H180" s="2"/>
      <c r="I180" s="23"/>
      <c r="J180" s="2">
        <f>SUMIF('collection only'!D:D,eslam.data!AQ180,'collection only'!E:E)</f>
        <v>18062199.23</v>
      </c>
      <c r="K180" s="26">
        <f>SUMIF('data-from-invoicing'!D:D,eslam.data!AR180,'data-from-invoicing'!F:F)</f>
        <v>18062199.23</v>
      </c>
      <c r="L180" s="2">
        <f t="shared" si="33"/>
        <v>0</v>
      </c>
      <c r="M180" s="2"/>
      <c r="Q180" s="23"/>
      <c r="R180" s="2">
        <v>18306595.43</v>
      </c>
      <c r="S180" s="1">
        <v>43524</v>
      </c>
      <c r="T180" s="1">
        <v>43524</v>
      </c>
      <c r="U180" s="1">
        <v>43528</v>
      </c>
      <c r="V180">
        <v>56</v>
      </c>
      <c r="W180" s="1">
        <v>43584</v>
      </c>
      <c r="X180" s="1">
        <v>43529</v>
      </c>
      <c r="Y180" s="2">
        <v>46028317.68</v>
      </c>
      <c r="AF180" s="2">
        <v>0</v>
      </c>
      <c r="AG180" s="14">
        <f>SUMIF('consultant-gross'!D:D,eslam.data!AQ180,'consultant-gross'!F:F)</f>
        <v>0</v>
      </c>
      <c r="AH180" s="14">
        <f>SUMIF('consultant-gross'!D:D,eslam.data!AQ180,'consultant-gross'!G:G)</f>
        <v>0</v>
      </c>
      <c r="AI180" s="14">
        <f>SUMIF('consultant-net'!D:D,eslam.data!AQ180,'consultant-net'!F:F)</f>
        <v>0</v>
      </c>
      <c r="AJ180" s="2" t="str">
        <f>VLOOKUP(A180,'eslam-to-invoicing'!A:B,2,0)</f>
        <v>DPW Onshore Port &amp; Terminal</v>
      </c>
      <c r="AQ180" s="2" t="str">
        <f t="shared" si="34"/>
        <v>DP World Sokhna2</v>
      </c>
      <c r="AR180" s="2" t="str">
        <f t="shared" si="35"/>
        <v>DPW Onshore Port &amp; Terminal2</v>
      </c>
    </row>
    <row r="181" spans="1:44" x14ac:dyDescent="0.3">
      <c r="A181" s="6" t="s">
        <v>30</v>
      </c>
      <c r="B181" s="35">
        <f>VLOOKUP(A181,operation!A:B,2,0)</f>
        <v>1</v>
      </c>
      <c r="C181" s="6">
        <v>3</v>
      </c>
      <c r="D181" s="25"/>
      <c r="E181" s="2">
        <v>20754393.510000002</v>
      </c>
      <c r="F181" s="26">
        <f>_xlfn.MAXIFS('data-from-invoicing'!E:E,'data-from-invoicing'!D:D,eslam.data!AR181)</f>
        <v>0</v>
      </c>
      <c r="G181" s="2">
        <f t="shared" si="32"/>
        <v>-20754393.510000002</v>
      </c>
      <c r="I181" s="23"/>
      <c r="J181" s="2">
        <f>SUMIF('collection only'!D:D,eslam.data!AQ181,'collection only'!E:E)</f>
        <v>15357944.029999999</v>
      </c>
      <c r="K181" s="26">
        <f>SUMIF('data-from-invoicing'!D:D,eslam.data!AR181,'data-from-invoicing'!F:F)</f>
        <v>0</v>
      </c>
      <c r="L181" s="2">
        <f t="shared" si="33"/>
        <v>-15357944.029999999</v>
      </c>
      <c r="Q181" s="23"/>
      <c r="R181" s="2">
        <v>15565795.140000001</v>
      </c>
      <c r="S181" s="1">
        <v>43555</v>
      </c>
      <c r="T181" s="1">
        <v>43555</v>
      </c>
      <c r="U181" s="1">
        <v>43557</v>
      </c>
      <c r="V181">
        <v>56</v>
      </c>
      <c r="W181" s="1">
        <v>43613</v>
      </c>
      <c r="X181" s="1">
        <v>43566</v>
      </c>
      <c r="Y181" s="2">
        <v>66782711.189999998</v>
      </c>
      <c r="AF181" s="2">
        <v>0</v>
      </c>
      <c r="AG181" s="14">
        <f>SUMIF('consultant-gross'!D:D,eslam.data!AQ181,'consultant-gross'!F:F)</f>
        <v>0</v>
      </c>
      <c r="AH181" s="14">
        <f>SUMIF('consultant-gross'!D:D,eslam.data!AQ181,'consultant-gross'!G:G)</f>
        <v>0</v>
      </c>
      <c r="AI181" s="14">
        <f>SUMIF('consultant-net'!D:D,eslam.data!AQ181,'consultant-net'!F:F)</f>
        <v>0</v>
      </c>
      <c r="AJ181" s="2" t="str">
        <f>VLOOKUP(A181,'eslam-to-invoicing'!A:B,2,0)</f>
        <v>DPW Onshore Port &amp; Terminal</v>
      </c>
      <c r="AQ181" s="2" t="str">
        <f t="shared" si="34"/>
        <v>DP World Sokhna3</v>
      </c>
      <c r="AR181" s="2" t="str">
        <f t="shared" si="35"/>
        <v>DPW Onshore Port &amp; Terminal3</v>
      </c>
    </row>
    <row r="182" spans="1:44" x14ac:dyDescent="0.3">
      <c r="A182" s="6" t="s">
        <v>30</v>
      </c>
      <c r="B182" s="35">
        <f>VLOOKUP(A182,operation!A:B,2,0)</f>
        <v>1</v>
      </c>
      <c r="C182" s="6">
        <v>4</v>
      </c>
      <c r="D182" s="25"/>
      <c r="E182" s="2">
        <v>37757872.090000004</v>
      </c>
      <c r="F182" s="26">
        <f>_xlfn.MAXIFS('data-from-invoicing'!E:E,'data-from-invoicing'!D:D,eslam.data!AR182)</f>
        <v>20754393.510000002</v>
      </c>
      <c r="G182" s="2">
        <f t="shared" si="32"/>
        <v>-17003478.580000002</v>
      </c>
      <c r="I182" s="23"/>
      <c r="J182" s="2">
        <f>SUMIF('collection only'!D:D,eslam.data!AQ182,'collection only'!E:E)</f>
        <v>27940477.280000001</v>
      </c>
      <c r="K182" s="26">
        <f>SUMIF('data-from-invoicing'!D:D,eslam.data!AR182,'data-from-invoicing'!F:F)</f>
        <v>15357944.029999999</v>
      </c>
      <c r="L182" s="2">
        <f t="shared" si="33"/>
        <v>-12582533.250000002</v>
      </c>
      <c r="Q182" s="23"/>
      <c r="R182" s="2">
        <v>28318404.079999998</v>
      </c>
      <c r="S182" s="1">
        <v>43585</v>
      </c>
      <c r="T182" s="1">
        <v>43585</v>
      </c>
      <c r="U182" s="1">
        <v>43590</v>
      </c>
      <c r="V182">
        <v>56</v>
      </c>
      <c r="W182" s="1">
        <v>43646</v>
      </c>
      <c r="X182" s="1">
        <v>43601</v>
      </c>
      <c r="Y182" s="2">
        <v>104540583.28</v>
      </c>
      <c r="AF182" s="2">
        <v>0</v>
      </c>
      <c r="AG182" s="14">
        <f>SUMIF('consultant-gross'!D:D,eslam.data!AQ182,'consultant-gross'!F:F)</f>
        <v>0</v>
      </c>
      <c r="AH182" s="14">
        <f>SUMIF('consultant-gross'!D:D,eslam.data!AQ182,'consultant-gross'!G:G)</f>
        <v>0</v>
      </c>
      <c r="AI182" s="14">
        <f>SUMIF('consultant-net'!D:D,eslam.data!AQ182,'consultant-net'!F:F)</f>
        <v>0</v>
      </c>
      <c r="AJ182" s="2" t="str">
        <f>VLOOKUP(A182,'eslam-to-invoicing'!A:B,2,0)</f>
        <v>DPW Onshore Port &amp; Terminal</v>
      </c>
      <c r="AQ182" s="2" t="str">
        <f t="shared" si="34"/>
        <v>DP World Sokhna4</v>
      </c>
      <c r="AR182" s="2" t="str">
        <f t="shared" si="35"/>
        <v>DPW Onshore Port &amp; Terminal4</v>
      </c>
    </row>
    <row r="183" spans="1:44" x14ac:dyDescent="0.3">
      <c r="A183" s="6" t="s">
        <v>30</v>
      </c>
      <c r="B183" s="35">
        <f>VLOOKUP(A183,operation!A:B,2,0)</f>
        <v>1</v>
      </c>
      <c r="C183" s="6">
        <v>5</v>
      </c>
      <c r="D183" s="25"/>
      <c r="E183" s="2">
        <v>17786446.66</v>
      </c>
      <c r="F183" s="26">
        <f>_xlfn.MAXIFS('data-from-invoicing'!E:E,'data-from-invoicing'!D:D,eslam.data!AR183)</f>
        <v>37757872.100000001</v>
      </c>
      <c r="G183" s="2">
        <f t="shared" si="32"/>
        <v>19971425.440000001</v>
      </c>
      <c r="I183" s="23"/>
      <c r="J183" s="2">
        <f>SUMIF('collection only'!D:D,eslam.data!AQ183,'collection only'!E:E)</f>
        <v>13161622.85</v>
      </c>
      <c r="K183" s="26">
        <f>SUMIF('data-from-invoicing'!D:D,eslam.data!AR183,'data-from-invoicing'!F:F)</f>
        <v>27940477.280000001</v>
      </c>
      <c r="L183" s="2">
        <f t="shared" si="33"/>
        <v>14778854.430000002</v>
      </c>
      <c r="Q183" s="23"/>
      <c r="R183" s="2">
        <v>13339835</v>
      </c>
      <c r="S183" s="1">
        <v>43616</v>
      </c>
      <c r="T183" s="1">
        <v>43616</v>
      </c>
      <c r="U183" s="1">
        <v>43618</v>
      </c>
      <c r="V183">
        <v>56</v>
      </c>
      <c r="W183" s="1">
        <v>43674</v>
      </c>
      <c r="X183" s="1">
        <v>43632</v>
      </c>
      <c r="Y183" s="2">
        <v>122327029.94</v>
      </c>
      <c r="AF183" s="2">
        <v>0</v>
      </c>
      <c r="AG183" s="14">
        <f>SUMIF('consultant-gross'!D:D,eslam.data!AQ183,'consultant-gross'!F:F)</f>
        <v>0</v>
      </c>
      <c r="AH183" s="14">
        <f>SUMIF('consultant-gross'!D:D,eslam.data!AQ183,'consultant-gross'!G:G)</f>
        <v>0</v>
      </c>
      <c r="AI183" s="14">
        <f>SUMIF('consultant-net'!D:D,eslam.data!AQ183,'consultant-net'!F:F)</f>
        <v>0</v>
      </c>
      <c r="AJ183" s="2" t="str">
        <f>VLOOKUP(A183,'eslam-to-invoicing'!A:B,2,0)</f>
        <v>DPW Onshore Port &amp; Terminal</v>
      </c>
      <c r="AQ183" s="2" t="str">
        <f t="shared" si="34"/>
        <v>DP World Sokhna5</v>
      </c>
      <c r="AR183" s="2" t="str">
        <f t="shared" si="35"/>
        <v>DPW Onshore Port &amp; Terminal5</v>
      </c>
    </row>
    <row r="184" spans="1:44" x14ac:dyDescent="0.3">
      <c r="A184" s="6" t="s">
        <v>30</v>
      </c>
      <c r="B184" s="35">
        <f>VLOOKUP(A184,operation!A:B,2,0)</f>
        <v>1</v>
      </c>
      <c r="C184" s="6">
        <v>6</v>
      </c>
      <c r="D184" s="25"/>
      <c r="E184" s="2">
        <v>33097932.280000001</v>
      </c>
      <c r="F184" s="26">
        <f>_xlfn.MAXIFS('data-from-invoicing'!E:E,'data-from-invoicing'!D:D,eslam.data!AR184)</f>
        <v>66782711.189999998</v>
      </c>
      <c r="G184" s="2">
        <f t="shared" si="32"/>
        <v>33684778.909999996</v>
      </c>
      <c r="I184" s="23"/>
      <c r="J184" s="2">
        <f>SUMIF('collection only'!D:D,eslam.data!AQ184,'collection only'!E:E)</f>
        <v>24492163.719999999</v>
      </c>
      <c r="K184" s="26">
        <f>SUMIF('data-from-invoicing'!D:D,eslam.data!AR184,'data-from-invoicing'!F:F)</f>
        <v>13161622.85</v>
      </c>
      <c r="L184" s="2">
        <f t="shared" si="33"/>
        <v>-11330540.869999999</v>
      </c>
      <c r="Q184" s="23"/>
      <c r="R184" s="2">
        <v>24823449.219999999</v>
      </c>
      <c r="S184" s="1">
        <v>43646</v>
      </c>
      <c r="T184" s="1">
        <v>43659</v>
      </c>
      <c r="U184" s="1">
        <v>43659</v>
      </c>
      <c r="V184">
        <v>56</v>
      </c>
      <c r="W184" s="1">
        <v>43715</v>
      </c>
      <c r="X184" s="1">
        <v>43683</v>
      </c>
      <c r="Y184" s="2">
        <v>155424962.22</v>
      </c>
      <c r="AF184" s="2">
        <v>0</v>
      </c>
      <c r="AG184" s="14">
        <f>SUMIF('consultant-gross'!D:D,eslam.data!AQ184,'consultant-gross'!F:F)</f>
        <v>0</v>
      </c>
      <c r="AH184" s="14">
        <f>SUMIF('consultant-gross'!D:D,eslam.data!AQ184,'consultant-gross'!G:G)</f>
        <v>0</v>
      </c>
      <c r="AI184" s="14">
        <f>SUMIF('consultant-net'!D:D,eslam.data!AQ184,'consultant-net'!F:F)</f>
        <v>0</v>
      </c>
      <c r="AJ184" s="2" t="str">
        <f>VLOOKUP(A184,'eslam-to-invoicing'!A:B,2,0)</f>
        <v>DPW Onshore Port &amp; Terminal</v>
      </c>
      <c r="AQ184" s="2" t="str">
        <f t="shared" si="34"/>
        <v>DP World Sokhna6</v>
      </c>
      <c r="AR184" s="2" t="str">
        <f t="shared" si="35"/>
        <v>DPW Onshore Port &amp; Terminal6</v>
      </c>
    </row>
    <row r="185" spans="1:44" x14ac:dyDescent="0.3">
      <c r="A185" s="6" t="s">
        <v>30</v>
      </c>
      <c r="B185" s="35">
        <f>VLOOKUP(A185,operation!A:B,2,0)</f>
        <v>1</v>
      </c>
      <c r="C185" s="6">
        <v>7</v>
      </c>
      <c r="D185" s="25"/>
      <c r="E185" s="2">
        <v>40506959.469999999</v>
      </c>
      <c r="F185" s="26">
        <f>_xlfn.MAXIFS('data-from-invoicing'!E:E,'data-from-invoicing'!D:D,eslam.data!AR185)</f>
        <v>33097932.280000001</v>
      </c>
      <c r="G185" s="2">
        <f t="shared" si="32"/>
        <v>-7409027.1899999976</v>
      </c>
      <c r="I185" s="23"/>
      <c r="J185" s="2">
        <f>SUMIF('collection only'!D:D,eslam.data!AQ185,'collection only'!E:E)</f>
        <v>29974844.16</v>
      </c>
      <c r="K185" s="26">
        <f>SUMIF('data-from-invoicing'!D:D,eslam.data!AR185,'data-from-invoicing'!F:F)</f>
        <v>24492163.719999999</v>
      </c>
      <c r="L185" s="2">
        <f t="shared" si="33"/>
        <v>-5482680.4400000013</v>
      </c>
      <c r="Q185" s="23"/>
      <c r="R185" s="2">
        <v>30380219.600000001</v>
      </c>
      <c r="S185" s="1">
        <v>43677</v>
      </c>
      <c r="T185" s="1">
        <v>43677</v>
      </c>
      <c r="U185" s="1">
        <v>43683</v>
      </c>
      <c r="V185">
        <v>56</v>
      </c>
      <c r="W185" s="1">
        <v>43739</v>
      </c>
      <c r="X185" s="1">
        <v>43699</v>
      </c>
      <c r="Y185" s="2">
        <v>195931921.69</v>
      </c>
      <c r="AF185" s="2">
        <v>0</v>
      </c>
      <c r="AG185" s="14">
        <f>SUMIF('consultant-gross'!D:D,eslam.data!AQ185,'consultant-gross'!F:F)</f>
        <v>0</v>
      </c>
      <c r="AH185" s="14">
        <f>SUMIF('consultant-gross'!D:D,eslam.data!AQ185,'consultant-gross'!G:G)</f>
        <v>0</v>
      </c>
      <c r="AI185" s="14">
        <f>SUMIF('consultant-net'!D:D,eslam.data!AQ185,'consultant-net'!F:F)</f>
        <v>0</v>
      </c>
      <c r="AJ185" s="2" t="str">
        <f>VLOOKUP(A185,'eslam-to-invoicing'!A:B,2,0)</f>
        <v>DPW Onshore Port &amp; Terminal</v>
      </c>
      <c r="AQ185" s="2" t="str">
        <f t="shared" si="34"/>
        <v>DP World Sokhna7</v>
      </c>
      <c r="AR185" s="2" t="str">
        <f t="shared" si="35"/>
        <v>DPW Onshore Port &amp; Terminal7</v>
      </c>
    </row>
    <row r="186" spans="1:44" x14ac:dyDescent="0.3">
      <c r="A186" s="6" t="s">
        <v>30</v>
      </c>
      <c r="B186" s="35">
        <f>VLOOKUP(A186,operation!A:B,2,0)</f>
        <v>1</v>
      </c>
      <c r="C186" s="6">
        <v>8</v>
      </c>
      <c r="D186" s="25"/>
      <c r="E186" s="2">
        <v>39363674.800000012</v>
      </c>
      <c r="F186" s="26">
        <f>_xlfn.MAXIFS('data-from-invoicing'!E:E,'data-from-invoicing'!D:D,eslam.data!AR186)</f>
        <v>40506959.460000001</v>
      </c>
      <c r="G186" s="2">
        <f t="shared" si="32"/>
        <v>1143284.659999989</v>
      </c>
      <c r="I186" s="23"/>
      <c r="J186" s="2">
        <f>SUMIF('collection only'!D:D,eslam.data!AQ186,'collection only'!E:E)</f>
        <v>29128813.98</v>
      </c>
      <c r="K186" s="26">
        <f>SUMIF('data-from-invoicing'!D:D,eslam.data!AR186,'data-from-invoicing'!F:F)</f>
        <v>59103658.140000001</v>
      </c>
      <c r="L186" s="2">
        <f t="shared" si="33"/>
        <v>29974844.16</v>
      </c>
      <c r="Q186" s="23"/>
      <c r="R186" s="2">
        <v>29522756.109999999</v>
      </c>
      <c r="S186" s="1">
        <v>43708</v>
      </c>
      <c r="T186" s="1">
        <v>43713</v>
      </c>
      <c r="U186" s="1">
        <v>43713</v>
      </c>
      <c r="V186">
        <v>56</v>
      </c>
      <c r="W186" s="1">
        <v>43769</v>
      </c>
      <c r="X186" s="1">
        <v>43725</v>
      </c>
      <c r="Y186" s="2">
        <v>235295596.49000001</v>
      </c>
      <c r="AF186" s="2">
        <v>0</v>
      </c>
      <c r="AG186" s="14">
        <f>SUMIF('consultant-gross'!D:D,eslam.data!AQ186,'consultant-gross'!F:F)</f>
        <v>0</v>
      </c>
      <c r="AH186" s="14">
        <f>SUMIF('consultant-gross'!D:D,eslam.data!AQ186,'consultant-gross'!G:G)</f>
        <v>0</v>
      </c>
      <c r="AI186" s="14">
        <f>SUMIF('consultant-net'!D:D,eslam.data!AQ186,'consultant-net'!F:F)</f>
        <v>0</v>
      </c>
      <c r="AJ186" s="2" t="str">
        <f>VLOOKUP(A186,'eslam-to-invoicing'!A:B,2,0)</f>
        <v>DPW Onshore Port &amp; Terminal</v>
      </c>
      <c r="AQ186" s="2" t="str">
        <f t="shared" si="34"/>
        <v>DP World Sokhna8</v>
      </c>
      <c r="AR186" s="2" t="str">
        <f t="shared" si="35"/>
        <v>DPW Onshore Port &amp; Terminal8</v>
      </c>
    </row>
    <row r="187" spans="1:44" hidden="1" x14ac:dyDescent="0.3">
      <c r="A187" s="6" t="s">
        <v>30</v>
      </c>
      <c r="B187" s="6">
        <f>VLOOKUP(A187,operation!A:B,2,0)</f>
        <v>1</v>
      </c>
      <c r="C187" s="6">
        <v>9</v>
      </c>
      <c r="D187" s="25"/>
      <c r="E187" s="2">
        <v>54097551.550000012</v>
      </c>
      <c r="F187" s="26">
        <f>_xlfn.MAXIFS('data-from-invoicing'!E:E,'data-from-invoicing'!D:D,eslam.data!AR187)</f>
        <v>54097551.549999997</v>
      </c>
      <c r="G187" s="2">
        <f t="shared" si="32"/>
        <v>0</v>
      </c>
      <c r="H187" s="2"/>
      <c r="I187" s="23"/>
      <c r="J187" s="2">
        <f>SUMIF('collection only'!D:D,eslam.data!AQ187,'collection only'!E:E)</f>
        <v>40031882.729999997</v>
      </c>
      <c r="K187" s="26">
        <f>SUMIF('data-from-invoicing'!D:D,eslam.data!AR187,'data-from-invoicing'!F:F)</f>
        <v>40031882.729999997</v>
      </c>
      <c r="L187" s="2">
        <f t="shared" si="33"/>
        <v>0</v>
      </c>
      <c r="M187" s="2"/>
      <c r="Q187" s="23"/>
      <c r="R187" s="2">
        <v>40573163.659999996</v>
      </c>
      <c r="S187" s="1">
        <v>43738</v>
      </c>
      <c r="T187" s="1">
        <v>43744</v>
      </c>
      <c r="U187" s="1">
        <v>43746</v>
      </c>
      <c r="V187">
        <v>56</v>
      </c>
      <c r="W187" s="1">
        <v>43802</v>
      </c>
      <c r="X187" s="1">
        <v>43761</v>
      </c>
      <c r="Y187" s="2">
        <v>289393148.04000002</v>
      </c>
      <c r="AF187" s="2">
        <v>0</v>
      </c>
      <c r="AG187" s="14">
        <f>SUMIF('consultant-gross'!D:D,eslam.data!AQ187,'consultant-gross'!F:F)</f>
        <v>0</v>
      </c>
      <c r="AH187" s="14">
        <f>SUMIF('consultant-gross'!D:D,eslam.data!AQ187,'consultant-gross'!G:G)</f>
        <v>0</v>
      </c>
      <c r="AI187" s="14">
        <f>SUMIF('consultant-net'!D:D,eslam.data!AQ187,'consultant-net'!F:F)</f>
        <v>0</v>
      </c>
      <c r="AJ187" s="2" t="str">
        <f>VLOOKUP(A187,'eslam-to-invoicing'!A:B,2,0)</f>
        <v>DPW Onshore Port &amp; Terminal</v>
      </c>
      <c r="AQ187" s="2" t="str">
        <f t="shared" si="34"/>
        <v>DP World Sokhna9</v>
      </c>
      <c r="AR187" s="2" t="str">
        <f t="shared" si="35"/>
        <v>DPW Onshore Port &amp; Terminal9</v>
      </c>
    </row>
    <row r="188" spans="1:44" hidden="1" x14ac:dyDescent="0.3">
      <c r="A188" s="6" t="s">
        <v>30</v>
      </c>
      <c r="B188" s="6">
        <f>VLOOKUP(A188,operation!A:B,2,0)</f>
        <v>1</v>
      </c>
      <c r="C188" s="6">
        <v>10</v>
      </c>
      <c r="D188" s="25"/>
      <c r="E188" s="2">
        <v>90533235.469999969</v>
      </c>
      <c r="F188" s="26">
        <f>_xlfn.MAXIFS('data-from-invoicing'!E:E,'data-from-invoicing'!D:D,eslam.data!AR188)</f>
        <v>90533235.469999999</v>
      </c>
      <c r="G188" s="2">
        <f t="shared" si="32"/>
        <v>0</v>
      </c>
      <c r="H188" s="2"/>
      <c r="I188" s="23"/>
      <c r="J188" s="2">
        <f>SUMIF('collection only'!D:D,eslam.data!AQ188,'collection only'!E:E)</f>
        <v>66994289.299999997</v>
      </c>
      <c r="K188" s="26">
        <f>SUMIF('data-from-invoicing'!D:D,eslam.data!AR188,'data-from-invoicing'!F:F)</f>
        <v>66994289.299999997</v>
      </c>
      <c r="L188" s="2">
        <f t="shared" si="33"/>
        <v>0</v>
      </c>
      <c r="M188" s="2"/>
      <c r="Q188" s="23"/>
      <c r="R188" s="2">
        <v>67899926.599999994</v>
      </c>
      <c r="S188" s="1">
        <v>43769</v>
      </c>
      <c r="T188" s="1">
        <v>43786</v>
      </c>
      <c r="U188" s="1">
        <v>43780</v>
      </c>
      <c r="V188">
        <v>56</v>
      </c>
      <c r="W188" s="1">
        <v>43836</v>
      </c>
      <c r="X188" s="1">
        <v>43793</v>
      </c>
      <c r="Y188" s="2">
        <v>379926383.50999999</v>
      </c>
      <c r="AF188" s="2">
        <v>0</v>
      </c>
      <c r="AG188" s="14">
        <f>SUMIF('consultant-gross'!D:D,eslam.data!AQ188,'consultant-gross'!F:F)</f>
        <v>0</v>
      </c>
      <c r="AH188" s="14">
        <f>SUMIF('consultant-gross'!D:D,eslam.data!AQ188,'consultant-gross'!G:G)</f>
        <v>0</v>
      </c>
      <c r="AI188" s="14">
        <f>SUMIF('consultant-net'!D:D,eslam.data!AQ188,'consultant-net'!F:F)</f>
        <v>0</v>
      </c>
      <c r="AJ188" s="2" t="str">
        <f>VLOOKUP(A188,'eslam-to-invoicing'!A:B,2,0)</f>
        <v>DPW Onshore Port &amp; Terminal</v>
      </c>
      <c r="AQ188" s="2" t="str">
        <f t="shared" si="34"/>
        <v>DP World Sokhna10</v>
      </c>
      <c r="AR188" s="2" t="str">
        <f t="shared" si="35"/>
        <v>DPW Onshore Port &amp; Terminal10</v>
      </c>
    </row>
    <row r="189" spans="1:44" hidden="1" x14ac:dyDescent="0.3">
      <c r="A189" s="6" t="s">
        <v>30</v>
      </c>
      <c r="B189" s="6">
        <f>VLOOKUP(A189,operation!A:B,2,0)</f>
        <v>1</v>
      </c>
      <c r="C189" s="6">
        <v>11</v>
      </c>
      <c r="D189" s="25"/>
      <c r="E189" s="2">
        <v>102020049.91</v>
      </c>
      <c r="F189" s="26">
        <f>_xlfn.MAXIFS('data-from-invoicing'!E:E,'data-from-invoicing'!D:D,eslam.data!AR189)</f>
        <v>102020049.91</v>
      </c>
      <c r="G189" s="2">
        <f t="shared" si="32"/>
        <v>0</v>
      </c>
      <c r="H189" s="2"/>
      <c r="I189" s="23"/>
      <c r="J189" s="2">
        <f>SUMIF('collection only'!D:D,eslam.data!AQ189,'collection only'!E:E)</f>
        <v>76494532.329999998</v>
      </c>
      <c r="K189" s="26">
        <f>SUMIF('data-from-invoicing'!D:D,eslam.data!AR189,'data-from-invoicing'!F:F)</f>
        <v>75494532.329999998</v>
      </c>
      <c r="L189" s="2">
        <f t="shared" si="33"/>
        <v>-1000000</v>
      </c>
      <c r="M189" s="2"/>
      <c r="Q189" s="23"/>
      <c r="R189" s="2">
        <v>76515037.439999998</v>
      </c>
      <c r="S189" s="1">
        <v>43799</v>
      </c>
      <c r="T189" s="1">
        <v>43811</v>
      </c>
      <c r="U189" s="1">
        <v>43811</v>
      </c>
      <c r="V189">
        <v>56</v>
      </c>
      <c r="W189" s="1">
        <v>43867</v>
      </c>
      <c r="X189" s="1">
        <v>43821</v>
      </c>
      <c r="Y189" s="2">
        <v>481946433.42000002</v>
      </c>
      <c r="AF189" s="2">
        <v>0</v>
      </c>
      <c r="AG189" s="14">
        <f>SUMIF('consultant-gross'!D:D,eslam.data!AQ189,'consultant-gross'!F:F)</f>
        <v>0</v>
      </c>
      <c r="AH189" s="14">
        <f>SUMIF('consultant-gross'!D:D,eslam.data!AQ189,'consultant-gross'!G:G)</f>
        <v>0</v>
      </c>
      <c r="AI189" s="14">
        <f>SUMIF('consultant-net'!D:D,eslam.data!AQ189,'consultant-net'!F:F)</f>
        <v>0</v>
      </c>
      <c r="AJ189" s="2" t="str">
        <f>VLOOKUP(A189,'eslam-to-invoicing'!A:B,2,0)</f>
        <v>DPW Onshore Port &amp; Terminal</v>
      </c>
      <c r="AQ189" s="2" t="str">
        <f t="shared" si="34"/>
        <v>DP World Sokhna11</v>
      </c>
      <c r="AR189" s="2" t="str">
        <f t="shared" si="35"/>
        <v>DPW Onshore Port &amp; Terminal11</v>
      </c>
    </row>
    <row r="190" spans="1:44" hidden="1" x14ac:dyDescent="0.3">
      <c r="A190" s="6" t="s">
        <v>30</v>
      </c>
      <c r="B190" s="6">
        <f>VLOOKUP(A190,operation!A:B,2,0)</f>
        <v>1</v>
      </c>
      <c r="C190" s="6">
        <v>12</v>
      </c>
      <c r="D190" s="25"/>
      <c r="E190" s="2">
        <v>148210852.69999999</v>
      </c>
      <c r="F190" s="26">
        <f>_xlfn.MAXIFS('data-from-invoicing'!E:E,'data-from-invoicing'!D:D,eslam.data!AR190)</f>
        <v>148210852.69</v>
      </c>
      <c r="G190" s="2">
        <f t="shared" si="32"/>
        <v>-9.9999904632568359E-3</v>
      </c>
      <c r="H190" s="2"/>
      <c r="I190" s="23"/>
      <c r="J190" s="2">
        <f>SUMIF('collection only'!D:D,eslam.data!AQ190,'collection only'!E:E)</f>
        <v>109675422.28</v>
      </c>
      <c r="K190" s="26">
        <f>SUMIF('data-from-invoicing'!D:D,eslam.data!AR190,'data-from-invoicing'!F:F)</f>
        <v>109675422.28</v>
      </c>
      <c r="L190" s="2">
        <f t="shared" si="33"/>
        <v>0</v>
      </c>
      <c r="M190" s="2"/>
      <c r="Q190" s="23"/>
      <c r="R190" s="2">
        <v>111158139.52</v>
      </c>
      <c r="S190" s="1">
        <v>43830</v>
      </c>
      <c r="T190" s="1">
        <v>43845</v>
      </c>
      <c r="U190" s="1">
        <v>43845</v>
      </c>
      <c r="V190">
        <v>56</v>
      </c>
      <c r="W190" s="1">
        <v>43901</v>
      </c>
      <c r="X190" s="1">
        <v>43877</v>
      </c>
      <c r="Y190" s="2">
        <v>630157286.12</v>
      </c>
      <c r="AF190" s="2">
        <v>0</v>
      </c>
      <c r="AG190" s="14">
        <f>SUMIF('consultant-gross'!D:D,eslam.data!AQ190,'consultant-gross'!F:F)</f>
        <v>0</v>
      </c>
      <c r="AH190" s="14">
        <f>SUMIF('consultant-gross'!D:D,eslam.data!AQ190,'consultant-gross'!G:G)</f>
        <v>0</v>
      </c>
      <c r="AI190" s="14">
        <f>SUMIF('consultant-net'!D:D,eslam.data!AQ190,'consultant-net'!F:F)</f>
        <v>0</v>
      </c>
      <c r="AJ190" s="2" t="str">
        <f>VLOOKUP(A190,'eslam-to-invoicing'!A:B,2,0)</f>
        <v>DPW Onshore Port &amp; Terminal</v>
      </c>
      <c r="AQ190" s="2" t="str">
        <f t="shared" si="34"/>
        <v>DP World Sokhna12</v>
      </c>
      <c r="AR190" s="2" t="str">
        <f t="shared" si="35"/>
        <v>DPW Onshore Port &amp; Terminal12</v>
      </c>
    </row>
    <row r="191" spans="1:44" hidden="1" x14ac:dyDescent="0.3">
      <c r="A191" s="6" t="s">
        <v>30</v>
      </c>
      <c r="B191" s="6">
        <f>VLOOKUP(A191,operation!A:B,2,0)</f>
        <v>1</v>
      </c>
      <c r="C191" s="6">
        <v>13</v>
      </c>
      <c r="D191" s="25"/>
      <c r="E191" s="2">
        <v>124566872.95999999</v>
      </c>
      <c r="F191" s="26">
        <f>_xlfn.MAXIFS('data-from-invoicing'!E:E,'data-from-invoicing'!D:D,eslam.data!AR191)</f>
        <v>124566873.87</v>
      </c>
      <c r="G191" s="2">
        <f t="shared" si="32"/>
        <v>0.91000001132488251</v>
      </c>
      <c r="H191" s="2"/>
      <c r="I191" s="23"/>
      <c r="J191" s="2">
        <f>SUMIF('collection only'!D:D,eslam.data!AQ191,'collection only'!E:E)</f>
        <v>92179486</v>
      </c>
      <c r="K191" s="26">
        <f>SUMIF('data-from-invoicing'!D:D,eslam.data!AR191,'data-from-invoicing'!F:F)</f>
        <v>92179486</v>
      </c>
      <c r="L191" s="2">
        <f t="shared" si="33"/>
        <v>0</v>
      </c>
      <c r="M191" s="2"/>
      <c r="Q191" s="23"/>
      <c r="R191" s="2">
        <v>93425154.719999999</v>
      </c>
      <c r="S191" s="1">
        <v>43861</v>
      </c>
      <c r="T191" s="1">
        <v>43876</v>
      </c>
      <c r="U191" s="1">
        <v>43879</v>
      </c>
      <c r="V191">
        <v>56</v>
      </c>
      <c r="W191" s="1">
        <v>43935</v>
      </c>
      <c r="X191" s="1">
        <v>43906</v>
      </c>
      <c r="Y191" s="2">
        <v>754724159.08000004</v>
      </c>
      <c r="AF191" s="2">
        <v>0</v>
      </c>
      <c r="AG191" s="14">
        <f>SUMIF('consultant-gross'!D:D,eslam.data!AQ191,'consultant-gross'!F:F)</f>
        <v>0</v>
      </c>
      <c r="AH191" s="14">
        <f>SUMIF('consultant-gross'!D:D,eslam.data!AQ191,'consultant-gross'!G:G)</f>
        <v>0</v>
      </c>
      <c r="AI191" s="14">
        <f>SUMIF('consultant-net'!D:D,eslam.data!AQ191,'consultant-net'!F:F)</f>
        <v>0</v>
      </c>
      <c r="AJ191" s="2" t="str">
        <f>VLOOKUP(A191,'eslam-to-invoicing'!A:B,2,0)</f>
        <v>DPW Onshore Port &amp; Terminal</v>
      </c>
      <c r="AQ191" s="2" t="str">
        <f t="shared" si="34"/>
        <v>DP World Sokhna13</v>
      </c>
      <c r="AR191" s="2" t="str">
        <f t="shared" si="35"/>
        <v>DPW Onshore Port &amp; Terminal13</v>
      </c>
    </row>
    <row r="192" spans="1:44" hidden="1" x14ac:dyDescent="0.3">
      <c r="A192" s="6" t="s">
        <v>30</v>
      </c>
      <c r="B192" s="6">
        <f>VLOOKUP(A192,operation!A:B,2,0)</f>
        <v>1</v>
      </c>
      <c r="C192" s="6">
        <v>14</v>
      </c>
      <c r="D192" s="25"/>
      <c r="E192" s="2">
        <v>141052143.07569751</v>
      </c>
      <c r="F192" s="26">
        <f>_xlfn.MAXIFS('data-from-invoicing'!E:E,'data-from-invoicing'!D:D,eslam.data!AR192)</f>
        <v>141052143.06999999</v>
      </c>
      <c r="G192" s="2">
        <f t="shared" si="32"/>
        <v>-5.6975185871124268E-3</v>
      </c>
      <c r="H192" s="2"/>
      <c r="I192" s="23"/>
      <c r="J192" s="2">
        <f>SUMIF('collection only'!D:D,eslam.data!AQ192,'collection only'!E:E)</f>
        <v>104378585.88</v>
      </c>
      <c r="K192" s="26">
        <f>SUMIF('data-from-invoicing'!D:D,eslam.data!AR192,'data-from-invoicing'!F:F)</f>
        <v>104378585.87</v>
      </c>
      <c r="L192" s="2">
        <f t="shared" si="33"/>
        <v>-9.9999904632568359E-3</v>
      </c>
      <c r="M192" s="2"/>
      <c r="Q192" s="23"/>
      <c r="R192" s="2">
        <v>105789107.3060744</v>
      </c>
      <c r="S192" s="1">
        <v>43890</v>
      </c>
      <c r="T192" s="1">
        <v>43907</v>
      </c>
      <c r="U192" s="1">
        <v>43907</v>
      </c>
      <c r="V192">
        <v>56</v>
      </c>
      <c r="W192" s="1">
        <v>43963</v>
      </c>
      <c r="X192" s="1">
        <v>43935</v>
      </c>
      <c r="Y192" s="2">
        <v>895776302.15569758</v>
      </c>
      <c r="AF192" s="2">
        <v>0</v>
      </c>
      <c r="AG192" s="14">
        <f>SUMIF('consultant-gross'!D:D,eslam.data!AQ192,'consultant-gross'!F:F)</f>
        <v>0</v>
      </c>
      <c r="AH192" s="14">
        <f>SUMIF('consultant-gross'!D:D,eslam.data!AQ192,'consultant-gross'!G:G)</f>
        <v>0</v>
      </c>
      <c r="AI192" s="14">
        <f>SUMIF('consultant-net'!D:D,eslam.data!AQ192,'consultant-net'!F:F)</f>
        <v>0</v>
      </c>
      <c r="AJ192" s="2" t="str">
        <f>VLOOKUP(A192,'eslam-to-invoicing'!A:B,2,0)</f>
        <v>DPW Onshore Port &amp; Terminal</v>
      </c>
      <c r="AQ192" s="2" t="str">
        <f t="shared" si="34"/>
        <v>DP World Sokhna14</v>
      </c>
      <c r="AR192" s="2" t="str">
        <f t="shared" si="35"/>
        <v>DPW Onshore Port &amp; Terminal14</v>
      </c>
    </row>
    <row r="193" spans="1:44" hidden="1" x14ac:dyDescent="0.3">
      <c r="A193" s="6" t="s">
        <v>30</v>
      </c>
      <c r="B193" s="6">
        <f>VLOOKUP(A193,operation!A:B,2,0)</f>
        <v>1</v>
      </c>
      <c r="C193" s="6">
        <v>15</v>
      </c>
      <c r="D193" s="25"/>
      <c r="E193" s="2">
        <v>110730132.4543024</v>
      </c>
      <c r="F193" s="26">
        <f>_xlfn.MAXIFS('data-from-invoicing'!E:E,'data-from-invoicing'!D:D,eslam.data!AR193)</f>
        <v>110730132.45</v>
      </c>
      <c r="G193" s="2">
        <f t="shared" si="32"/>
        <v>-4.3023973703384399E-3</v>
      </c>
      <c r="H193" s="2"/>
      <c r="I193" s="23"/>
      <c r="J193" s="2">
        <f>SUMIF('collection only'!D:D,eslam.data!AQ193,'collection only'!E:E)</f>
        <v>81940298.010000005</v>
      </c>
      <c r="K193" s="26">
        <f>SUMIF('data-from-invoicing'!D:D,eslam.data!AR193,'data-from-invoicing'!F:F)</f>
        <v>81940298.010000005</v>
      </c>
      <c r="L193" s="2">
        <f t="shared" si="33"/>
        <v>0</v>
      </c>
      <c r="M193" s="2"/>
      <c r="Q193" s="23"/>
      <c r="R193" s="2">
        <v>83047599.340000004</v>
      </c>
      <c r="S193" s="1">
        <v>43921</v>
      </c>
      <c r="T193" s="1">
        <v>43936</v>
      </c>
      <c r="U193" s="1">
        <v>43940</v>
      </c>
      <c r="V193">
        <v>56</v>
      </c>
      <c r="W193" s="1">
        <v>43996</v>
      </c>
      <c r="X193" s="1">
        <v>43968</v>
      </c>
      <c r="Y193" s="2">
        <v>1006506434.61</v>
      </c>
      <c r="AF193" s="2">
        <v>0</v>
      </c>
      <c r="AG193" s="14">
        <f>SUMIF('consultant-gross'!D:D,eslam.data!AQ193,'consultant-gross'!F:F)</f>
        <v>0</v>
      </c>
      <c r="AH193" s="14">
        <f>SUMIF('consultant-gross'!D:D,eslam.data!AQ193,'consultant-gross'!G:G)</f>
        <v>0</v>
      </c>
      <c r="AI193" s="14">
        <f>SUMIF('consultant-net'!D:D,eslam.data!AQ193,'consultant-net'!F:F)</f>
        <v>0</v>
      </c>
      <c r="AJ193" s="2" t="str">
        <f>VLOOKUP(A193,'eslam-to-invoicing'!A:B,2,0)</f>
        <v>DPW Onshore Port &amp; Terminal</v>
      </c>
      <c r="AQ193" s="2" t="str">
        <f t="shared" si="34"/>
        <v>DP World Sokhna15</v>
      </c>
      <c r="AR193" s="2" t="str">
        <f t="shared" si="35"/>
        <v>DPW Onshore Port &amp; Terminal15</v>
      </c>
    </row>
    <row r="194" spans="1:44" hidden="1" x14ac:dyDescent="0.3">
      <c r="A194" s="6" t="s">
        <v>30</v>
      </c>
      <c r="B194" s="6">
        <f>VLOOKUP(A194,operation!A:B,2,0)</f>
        <v>1</v>
      </c>
      <c r="C194" s="6">
        <v>16</v>
      </c>
      <c r="D194" s="25"/>
      <c r="E194" s="2">
        <v>86484919.879999995</v>
      </c>
      <c r="F194" s="26">
        <f>_xlfn.MAXIFS('data-from-invoicing'!E:E,'data-from-invoicing'!D:D,eslam.data!AR194)</f>
        <v>86484919.879999995</v>
      </c>
      <c r="G194" s="2">
        <f t="shared" si="32"/>
        <v>0</v>
      </c>
      <c r="H194" s="2"/>
      <c r="I194" s="23"/>
      <c r="J194" s="2">
        <f>SUMIF('collection only'!D:D,eslam.data!AQ194,'collection only'!E:E)</f>
        <v>63998840.710000001</v>
      </c>
      <c r="K194" s="26">
        <f>SUMIF('data-from-invoicing'!D:D,eslam.data!AR194,'data-from-invoicing'!F:F)</f>
        <v>63998840.710000001</v>
      </c>
      <c r="L194" s="2">
        <f t="shared" si="33"/>
        <v>0</v>
      </c>
      <c r="M194" s="2"/>
      <c r="Q194" s="23"/>
      <c r="R194" s="2">
        <v>64863689.909999996</v>
      </c>
      <c r="S194" s="1">
        <v>43951</v>
      </c>
      <c r="T194" s="1">
        <v>43970</v>
      </c>
      <c r="U194" s="1">
        <v>43970</v>
      </c>
      <c r="V194">
        <v>56</v>
      </c>
      <c r="W194" s="1">
        <v>44026</v>
      </c>
      <c r="X194" s="1">
        <v>44003</v>
      </c>
      <c r="Y194" s="2">
        <v>1092991354.49</v>
      </c>
      <c r="AF194" s="2">
        <v>0</v>
      </c>
      <c r="AG194" s="14">
        <f>SUMIF('consultant-gross'!D:D,eslam.data!AQ194,'consultant-gross'!F:F)</f>
        <v>0</v>
      </c>
      <c r="AH194" s="14">
        <f>SUMIF('consultant-gross'!D:D,eslam.data!AQ194,'consultant-gross'!G:G)</f>
        <v>0</v>
      </c>
      <c r="AI194" s="14">
        <f>SUMIF('consultant-net'!D:D,eslam.data!AQ194,'consultant-net'!F:F)</f>
        <v>0</v>
      </c>
      <c r="AJ194" s="2" t="str">
        <f>VLOOKUP(A194,'eslam-to-invoicing'!A:B,2,0)</f>
        <v>DPW Onshore Port &amp; Terminal</v>
      </c>
      <c r="AQ194" s="2" t="str">
        <f t="shared" si="34"/>
        <v>DP World Sokhna16</v>
      </c>
      <c r="AR194" s="2" t="str">
        <f t="shared" si="35"/>
        <v>DPW Onshore Port &amp; Terminal16</v>
      </c>
    </row>
    <row r="195" spans="1:44" hidden="1" x14ac:dyDescent="0.3">
      <c r="A195" s="6" t="s">
        <v>30</v>
      </c>
      <c r="B195" s="6">
        <f>VLOOKUP(A195,operation!A:B,2,0)</f>
        <v>1</v>
      </c>
      <c r="C195" s="6">
        <v>17</v>
      </c>
      <c r="D195" s="25"/>
      <c r="E195" s="2">
        <v>56454657.900000103</v>
      </c>
      <c r="F195" s="26">
        <f>_xlfn.MAXIFS('data-from-invoicing'!E:E,'data-from-invoicing'!D:D,eslam.data!AR195)</f>
        <v>56454657.899999999</v>
      </c>
      <c r="G195" s="2">
        <f t="shared" si="32"/>
        <v>-1.0430812835693359E-7</v>
      </c>
      <c r="H195" s="2"/>
      <c r="I195" s="23"/>
      <c r="J195" s="2">
        <f>SUMIF('collection only'!D:D,eslam.data!AQ195,'collection only'!E:E)</f>
        <v>41776446.850000001</v>
      </c>
      <c r="K195" s="26">
        <f>SUMIF('data-from-invoicing'!D:D,eslam.data!AR195,'data-from-invoicing'!F:F)</f>
        <v>41776446.840000004</v>
      </c>
      <c r="L195" s="2">
        <f t="shared" si="33"/>
        <v>-9.9999979138374329E-3</v>
      </c>
      <c r="M195" s="2"/>
      <c r="Q195" s="23"/>
      <c r="R195" s="2">
        <v>42340993.43</v>
      </c>
      <c r="S195" s="1">
        <v>43982</v>
      </c>
      <c r="T195" s="1">
        <v>44000</v>
      </c>
      <c r="U195" s="1">
        <v>44000</v>
      </c>
      <c r="V195">
        <v>56</v>
      </c>
      <c r="W195" s="1">
        <v>44056</v>
      </c>
      <c r="X195" s="1">
        <v>44034</v>
      </c>
      <c r="Y195" s="2">
        <v>1149446012.3900001</v>
      </c>
      <c r="AF195" s="2">
        <v>0</v>
      </c>
      <c r="AG195" s="14">
        <f>SUMIF('consultant-gross'!D:D,eslam.data!AQ195,'consultant-gross'!F:F)</f>
        <v>0</v>
      </c>
      <c r="AH195" s="14">
        <f>SUMIF('consultant-gross'!D:D,eslam.data!AQ195,'consultant-gross'!G:G)</f>
        <v>0</v>
      </c>
      <c r="AI195" s="14">
        <f>SUMIF('consultant-net'!D:D,eslam.data!AQ195,'consultant-net'!F:F)</f>
        <v>0</v>
      </c>
      <c r="AJ195" s="2" t="str">
        <f>VLOOKUP(A195,'eslam-to-invoicing'!A:B,2,0)</f>
        <v>DPW Onshore Port &amp; Terminal</v>
      </c>
      <c r="AQ195" s="2" t="str">
        <f t="shared" si="34"/>
        <v>DP World Sokhna17</v>
      </c>
      <c r="AR195" s="2" t="str">
        <f t="shared" si="35"/>
        <v>DPW Onshore Port &amp; Terminal17</v>
      </c>
    </row>
    <row r="196" spans="1:44" hidden="1" x14ac:dyDescent="0.3">
      <c r="A196" s="6" t="s">
        <v>30</v>
      </c>
      <c r="B196" s="6">
        <f>VLOOKUP(A196,operation!A:B,2,0)</f>
        <v>1</v>
      </c>
      <c r="C196" s="6">
        <v>18</v>
      </c>
      <c r="D196" s="25"/>
      <c r="E196" s="2">
        <v>59878397.729999781</v>
      </c>
      <c r="F196" s="26">
        <f>_xlfn.MAXIFS('data-from-invoicing'!E:E,'data-from-invoicing'!D:D,eslam.data!AR196)</f>
        <v>59878397.729999997</v>
      </c>
      <c r="G196" s="2">
        <f t="shared" si="32"/>
        <v>2.1606683731079102E-7</v>
      </c>
      <c r="H196" s="2"/>
      <c r="I196" s="23"/>
      <c r="J196" s="2">
        <f>SUMIF('collection only'!D:D,eslam.data!AQ196,'collection only'!E:E)</f>
        <v>44310014.32</v>
      </c>
      <c r="K196" s="26">
        <f>SUMIF('data-from-invoicing'!D:D,eslam.data!AR196,'data-from-invoicing'!F:F)</f>
        <v>44310014.32</v>
      </c>
      <c r="L196" s="2">
        <f t="shared" si="33"/>
        <v>0</v>
      </c>
      <c r="M196" s="2"/>
      <c r="Q196" s="23"/>
      <c r="R196" s="2">
        <v>44908798.299999997</v>
      </c>
      <c r="S196" s="1">
        <v>44012</v>
      </c>
      <c r="T196" s="1">
        <v>44035</v>
      </c>
      <c r="U196" s="1">
        <v>44035</v>
      </c>
      <c r="V196">
        <v>56</v>
      </c>
      <c r="W196" s="1">
        <v>44091</v>
      </c>
      <c r="X196" s="1">
        <v>44062</v>
      </c>
      <c r="Y196" s="2">
        <v>1209324410.1199999</v>
      </c>
      <c r="AF196" s="2">
        <v>0</v>
      </c>
      <c r="AG196" s="14">
        <f>SUMIF('consultant-gross'!D:D,eslam.data!AQ196,'consultant-gross'!F:F)</f>
        <v>0</v>
      </c>
      <c r="AH196" s="14">
        <f>SUMIF('consultant-gross'!D:D,eslam.data!AQ196,'consultant-gross'!G:G)</f>
        <v>0</v>
      </c>
      <c r="AI196" s="14">
        <f>SUMIF('consultant-net'!D:D,eslam.data!AQ196,'consultant-net'!F:F)</f>
        <v>0</v>
      </c>
      <c r="AJ196" s="2" t="str">
        <f>VLOOKUP(A196,'eslam-to-invoicing'!A:B,2,0)</f>
        <v>DPW Onshore Port &amp; Terminal</v>
      </c>
      <c r="AQ196" s="2" t="str">
        <f t="shared" si="34"/>
        <v>DP World Sokhna18</v>
      </c>
      <c r="AR196" s="2" t="str">
        <f t="shared" si="35"/>
        <v>DPW Onshore Port &amp; Terminal18</v>
      </c>
    </row>
    <row r="197" spans="1:44" hidden="1" x14ac:dyDescent="0.3">
      <c r="A197" s="6" t="s">
        <v>30</v>
      </c>
      <c r="B197" s="6">
        <f>VLOOKUP(A197,operation!A:B,2,0)</f>
        <v>1</v>
      </c>
      <c r="C197" s="6">
        <v>19</v>
      </c>
      <c r="D197" s="25"/>
      <c r="E197" s="2">
        <v>34366362.950000048</v>
      </c>
      <c r="F197" s="26">
        <f>_xlfn.MAXIFS('data-from-invoicing'!E:E,'data-from-invoicing'!D:D,eslam.data!AR197)</f>
        <v>34366362.950000003</v>
      </c>
      <c r="G197" s="2">
        <f t="shared" si="32"/>
        <v>0</v>
      </c>
      <c r="H197" s="2"/>
      <c r="I197" s="23"/>
      <c r="J197" s="2">
        <f>SUMIF('collection only'!D:D,eslam.data!AQ197,'collection only'!E:E)</f>
        <v>25431108.579999998</v>
      </c>
      <c r="K197" s="26">
        <f>SUMIF('data-from-invoicing'!D:D,eslam.data!AR197,'data-from-invoicing'!F:F)</f>
        <v>25431108.579999998</v>
      </c>
      <c r="L197" s="2">
        <f t="shared" si="33"/>
        <v>0</v>
      </c>
      <c r="M197" s="2"/>
      <c r="Q197" s="23"/>
      <c r="R197" s="2">
        <v>25774772.210000001</v>
      </c>
      <c r="S197" s="1">
        <v>44043</v>
      </c>
      <c r="T197" s="1">
        <v>44062</v>
      </c>
      <c r="U197" s="1">
        <v>44062</v>
      </c>
      <c r="V197">
        <v>56</v>
      </c>
      <c r="W197" s="1">
        <v>44118</v>
      </c>
      <c r="X197" s="1">
        <v>44090</v>
      </c>
      <c r="Y197" s="2">
        <v>1243690773.0699999</v>
      </c>
      <c r="AF197" s="2">
        <v>0</v>
      </c>
      <c r="AG197" s="14">
        <f>SUMIF('consultant-gross'!D:D,eslam.data!AQ197,'consultant-gross'!F:F)</f>
        <v>0</v>
      </c>
      <c r="AH197" s="14">
        <f>SUMIF('consultant-gross'!D:D,eslam.data!AQ197,'consultant-gross'!G:G)</f>
        <v>0</v>
      </c>
      <c r="AI197" s="14">
        <f>SUMIF('consultant-net'!D:D,eslam.data!AQ197,'consultant-net'!F:F)</f>
        <v>0</v>
      </c>
      <c r="AJ197" s="2" t="str">
        <f>VLOOKUP(A197,'eslam-to-invoicing'!A:B,2,0)</f>
        <v>DPW Onshore Port &amp; Terminal</v>
      </c>
      <c r="AQ197" s="2" t="str">
        <f t="shared" si="34"/>
        <v>DP World Sokhna19</v>
      </c>
      <c r="AR197" s="2" t="str">
        <f t="shared" si="35"/>
        <v>DPW Onshore Port &amp; Terminal19</v>
      </c>
    </row>
    <row r="198" spans="1:44" hidden="1" x14ac:dyDescent="0.3">
      <c r="A198" s="6" t="s">
        <v>30</v>
      </c>
      <c r="B198" s="6">
        <f>VLOOKUP(A198,operation!A:B,2,0)</f>
        <v>1</v>
      </c>
      <c r="C198" s="6">
        <v>20</v>
      </c>
      <c r="D198" s="25"/>
      <c r="E198" s="2">
        <v>42996289.460000038</v>
      </c>
      <c r="F198" s="26">
        <f>_xlfn.MAXIFS('data-from-invoicing'!E:E,'data-from-invoicing'!D:D,eslam.data!AR198)</f>
        <v>42996289.460000001</v>
      </c>
      <c r="G198" s="2">
        <f t="shared" si="32"/>
        <v>0</v>
      </c>
      <c r="H198" s="2"/>
      <c r="I198" s="23"/>
      <c r="J198" s="2">
        <f>SUMIF('collection only'!D:D,eslam.data!AQ198,'collection only'!E:E)</f>
        <v>31817254.199999999</v>
      </c>
      <c r="K198" s="26">
        <f>SUMIF('data-from-invoicing'!D:D,eslam.data!AR198,'data-from-invoicing'!F:F)</f>
        <v>31817254.199999999</v>
      </c>
      <c r="L198" s="2">
        <f t="shared" si="33"/>
        <v>0</v>
      </c>
      <c r="M198" s="2"/>
      <c r="Q198" s="23"/>
      <c r="R198" s="2">
        <v>32247217.100000001</v>
      </c>
      <c r="S198" s="1">
        <v>44074</v>
      </c>
      <c r="T198" s="1">
        <v>44091</v>
      </c>
      <c r="U198" s="1">
        <v>44091</v>
      </c>
      <c r="V198">
        <v>56</v>
      </c>
      <c r="W198" s="1">
        <v>44147</v>
      </c>
      <c r="X198" s="1">
        <v>44117</v>
      </c>
      <c r="Y198" s="2">
        <v>1286687062.53</v>
      </c>
      <c r="AF198" s="2">
        <v>0</v>
      </c>
      <c r="AG198" s="14">
        <f>SUMIF('consultant-gross'!D:D,eslam.data!AQ198,'consultant-gross'!F:F)</f>
        <v>0</v>
      </c>
      <c r="AH198" s="14">
        <f>SUMIF('consultant-gross'!D:D,eslam.data!AQ198,'consultant-gross'!G:G)</f>
        <v>0</v>
      </c>
      <c r="AI198" s="14">
        <f>SUMIF('consultant-net'!D:D,eslam.data!AQ198,'consultant-net'!F:F)</f>
        <v>0</v>
      </c>
      <c r="AJ198" s="2" t="str">
        <f>VLOOKUP(A198,'eslam-to-invoicing'!A:B,2,0)</f>
        <v>DPW Onshore Port &amp; Terminal</v>
      </c>
      <c r="AQ198" s="2" t="str">
        <f t="shared" si="34"/>
        <v>DP World Sokhna20</v>
      </c>
      <c r="AR198" s="2" t="str">
        <f t="shared" si="35"/>
        <v>DPW Onshore Port &amp; Terminal20</v>
      </c>
    </row>
    <row r="199" spans="1:44" hidden="1" x14ac:dyDescent="0.3">
      <c r="A199" s="6" t="s">
        <v>30</v>
      </c>
      <c r="B199" s="6">
        <f>VLOOKUP(A199,operation!A:B,2,0)</f>
        <v>1</v>
      </c>
      <c r="C199" s="6">
        <v>21</v>
      </c>
      <c r="D199" s="25"/>
      <c r="E199" s="2">
        <v>34792442.430000067</v>
      </c>
      <c r="F199" s="26">
        <f>_xlfn.MAXIFS('data-from-invoicing'!E:E,'data-from-invoicing'!D:D,eslam.data!AR199)</f>
        <v>34792442.420000002</v>
      </c>
      <c r="G199" s="2">
        <f t="shared" si="32"/>
        <v>-1.0000064969062805E-2</v>
      </c>
      <c r="H199" s="2"/>
      <c r="I199" s="23"/>
      <c r="J199" s="2">
        <f>SUMIF('collection only'!D:D,eslam.data!AQ199,'collection only'!E:E)</f>
        <v>25746407.390000001</v>
      </c>
      <c r="K199" s="26">
        <f>SUMIF('data-from-invoicing'!D:D,eslam.data!AR199,'data-from-invoicing'!F:F)</f>
        <v>25746407.400000002</v>
      </c>
      <c r="L199" s="2">
        <f t="shared" si="33"/>
        <v>1.0000001639127731E-2</v>
      </c>
      <c r="M199" s="2"/>
      <c r="Q199" s="23"/>
      <c r="R199" s="2">
        <v>26094331.82</v>
      </c>
      <c r="S199" s="1">
        <v>44104</v>
      </c>
      <c r="T199" s="1">
        <v>44119</v>
      </c>
      <c r="U199" s="1">
        <v>44119</v>
      </c>
      <c r="V199">
        <v>56</v>
      </c>
      <c r="W199" s="1">
        <v>44175</v>
      </c>
      <c r="X199" s="1">
        <v>44132</v>
      </c>
      <c r="Y199" s="2">
        <v>1321479504.96</v>
      </c>
      <c r="AF199" s="2">
        <v>0</v>
      </c>
      <c r="AG199" s="14">
        <f>SUMIF('consultant-gross'!D:D,eslam.data!AQ199,'consultant-gross'!F:F)</f>
        <v>0</v>
      </c>
      <c r="AH199" s="14">
        <f>SUMIF('consultant-gross'!D:D,eslam.data!AQ199,'consultant-gross'!G:G)</f>
        <v>0</v>
      </c>
      <c r="AI199" s="14">
        <f>SUMIF('consultant-net'!D:D,eslam.data!AQ199,'consultant-net'!F:F)</f>
        <v>0</v>
      </c>
      <c r="AJ199" s="2" t="str">
        <f>VLOOKUP(A199,'eslam-to-invoicing'!A:B,2,0)</f>
        <v>DPW Onshore Port &amp; Terminal</v>
      </c>
      <c r="AQ199" s="2" t="str">
        <f t="shared" si="34"/>
        <v>DP World Sokhna21</v>
      </c>
      <c r="AR199" s="2" t="str">
        <f t="shared" si="35"/>
        <v>DPW Onshore Port &amp; Terminal21</v>
      </c>
    </row>
    <row r="200" spans="1:44" hidden="1" x14ac:dyDescent="0.3">
      <c r="A200" s="6" t="s">
        <v>30</v>
      </c>
      <c r="B200" s="6">
        <f>VLOOKUP(A200,operation!A:B,2,0)</f>
        <v>1</v>
      </c>
      <c r="C200" s="6">
        <v>22</v>
      </c>
      <c r="D200" s="25"/>
      <c r="E200" s="2">
        <v>23946448.24000001</v>
      </c>
      <c r="F200" s="26">
        <f>_xlfn.MAXIFS('data-from-invoicing'!E:E,'data-from-invoicing'!D:D,eslam.data!AR200)</f>
        <v>23946448.25</v>
      </c>
      <c r="G200" s="2">
        <f t="shared" si="32"/>
        <v>9.9999904632568359E-3</v>
      </c>
      <c r="H200" s="2"/>
      <c r="I200" s="23"/>
      <c r="J200" s="2">
        <f>SUMIF('collection only'!D:D,eslam.data!AQ200,'collection only'!E:E)</f>
        <v>17720371</v>
      </c>
      <c r="K200" s="26">
        <f>SUMIF('data-from-invoicing'!D:D,eslam.data!AR200,'data-from-invoicing'!F:F)</f>
        <v>17720371.699999999</v>
      </c>
      <c r="L200" s="2">
        <f t="shared" si="33"/>
        <v>0.69999999925494194</v>
      </c>
      <c r="M200" s="2"/>
      <c r="Q200" s="23"/>
      <c r="R200" s="2">
        <v>17959836.190000001</v>
      </c>
      <c r="S200" s="1">
        <v>44135</v>
      </c>
      <c r="T200" s="1">
        <v>44148</v>
      </c>
      <c r="U200" s="1">
        <v>44148</v>
      </c>
      <c r="V200">
        <v>56</v>
      </c>
      <c r="W200" s="1">
        <v>44204</v>
      </c>
      <c r="X200" s="1">
        <v>44185</v>
      </c>
      <c r="Y200" s="2">
        <v>1345425953.2</v>
      </c>
      <c r="AF200" s="2">
        <v>0</v>
      </c>
      <c r="AG200" s="14">
        <f>SUMIF('consultant-gross'!D:D,eslam.data!AQ200,'consultant-gross'!F:F)</f>
        <v>0</v>
      </c>
      <c r="AH200" s="14">
        <f>SUMIF('consultant-gross'!D:D,eslam.data!AQ200,'consultant-gross'!G:G)</f>
        <v>0</v>
      </c>
      <c r="AI200" s="14">
        <f>SUMIF('consultant-net'!D:D,eslam.data!AQ200,'consultant-net'!F:F)</f>
        <v>0</v>
      </c>
      <c r="AJ200" s="2" t="str">
        <f>VLOOKUP(A200,'eslam-to-invoicing'!A:B,2,0)</f>
        <v>DPW Onshore Port &amp; Terminal</v>
      </c>
      <c r="AQ200" s="2" t="str">
        <f t="shared" si="34"/>
        <v>DP World Sokhna22</v>
      </c>
      <c r="AR200" s="2" t="str">
        <f t="shared" si="35"/>
        <v>DPW Onshore Port &amp; Terminal22</v>
      </c>
    </row>
    <row r="201" spans="1:44" hidden="1" x14ac:dyDescent="0.3">
      <c r="A201" s="6" t="s">
        <v>30</v>
      </c>
      <c r="B201" s="6">
        <f>VLOOKUP(A201,operation!A:B,2,0)</f>
        <v>1</v>
      </c>
      <c r="C201" s="6">
        <v>23</v>
      </c>
      <c r="D201" s="25"/>
      <c r="E201" s="2">
        <v>35871966.379999883</v>
      </c>
      <c r="F201" s="26">
        <f>_xlfn.MAXIFS('data-from-invoicing'!E:E,'data-from-invoicing'!D:D,eslam.data!AR201)</f>
        <v>35871966.380000003</v>
      </c>
      <c r="G201" s="2">
        <f t="shared" si="32"/>
        <v>1.1920928955078125E-7</v>
      </c>
      <c r="H201" s="2"/>
      <c r="I201" s="23"/>
      <c r="J201" s="2">
        <f>SUMIF('collection only'!D:D,eslam.data!AQ201,'collection only'!E:E)</f>
        <v>26545255.119999997</v>
      </c>
      <c r="K201" s="26">
        <f>SUMIF('data-from-invoicing'!D:D,eslam.data!AR201,'data-from-invoicing'!F:F)</f>
        <v>26545255.119999997</v>
      </c>
      <c r="L201" s="2">
        <f t="shared" si="33"/>
        <v>0</v>
      </c>
      <c r="M201" s="2"/>
      <c r="Q201" s="23"/>
      <c r="R201" s="2">
        <v>26903974.780000001</v>
      </c>
      <c r="S201" s="1">
        <v>44165</v>
      </c>
      <c r="T201" s="1">
        <v>44175</v>
      </c>
      <c r="U201" s="1">
        <v>44180</v>
      </c>
      <c r="V201">
        <v>56</v>
      </c>
      <c r="W201" s="1">
        <v>44236</v>
      </c>
      <c r="X201" s="1">
        <v>44215</v>
      </c>
      <c r="Y201" s="2">
        <v>1381297919.5799999</v>
      </c>
      <c r="AF201" s="2">
        <v>0</v>
      </c>
      <c r="AG201" s="14">
        <f>SUMIF('consultant-gross'!D:D,eslam.data!AQ201,'consultant-gross'!F:F)</f>
        <v>0</v>
      </c>
      <c r="AH201" s="14">
        <f>SUMIF('consultant-gross'!D:D,eslam.data!AQ201,'consultant-gross'!G:G)</f>
        <v>0</v>
      </c>
      <c r="AI201" s="14">
        <f>SUMIF('consultant-net'!D:D,eslam.data!AQ201,'consultant-net'!F:F)</f>
        <v>0</v>
      </c>
      <c r="AJ201" s="2" t="str">
        <f>VLOOKUP(A201,'eslam-to-invoicing'!A:B,2,0)</f>
        <v>DPW Onshore Port &amp; Terminal</v>
      </c>
      <c r="AQ201" s="2" t="str">
        <f t="shared" si="34"/>
        <v>DP World Sokhna23</v>
      </c>
      <c r="AR201" s="2" t="str">
        <f t="shared" si="35"/>
        <v>DPW Onshore Port &amp; Terminal23</v>
      </c>
    </row>
    <row r="202" spans="1:44" hidden="1" x14ac:dyDescent="0.3">
      <c r="A202" s="6" t="s">
        <v>30</v>
      </c>
      <c r="B202" s="6">
        <f>VLOOKUP(A202,operation!A:B,2,0)</f>
        <v>1</v>
      </c>
      <c r="C202" s="6">
        <v>24</v>
      </c>
      <c r="D202" s="25"/>
      <c r="E202" s="2">
        <v>28199021.24000001</v>
      </c>
      <c r="F202" s="26">
        <f>_xlfn.MAXIFS('data-from-invoicing'!E:E,'data-from-invoicing'!D:D,eslam.data!AR202)</f>
        <v>28199021.239999998</v>
      </c>
      <c r="G202" s="2">
        <f t="shared" si="32"/>
        <v>0</v>
      </c>
      <c r="H202" s="2"/>
      <c r="I202" s="23"/>
      <c r="J202" s="2">
        <f>SUMIF('collection only'!D:D,eslam.data!AQ202,'collection only'!E:E)</f>
        <v>20867275.719999999</v>
      </c>
      <c r="K202" s="26">
        <f>SUMIF('data-from-invoicing'!D:D,eslam.data!AR202,'data-from-invoicing'!F:F)</f>
        <v>20867275.719999999</v>
      </c>
      <c r="L202" s="2">
        <f t="shared" si="33"/>
        <v>0</v>
      </c>
      <c r="M202" s="2"/>
      <c r="Q202" s="23"/>
      <c r="R202" s="2">
        <v>21149265.93</v>
      </c>
      <c r="S202" s="1">
        <v>44196</v>
      </c>
      <c r="T202" s="1">
        <v>44206</v>
      </c>
      <c r="U202" s="1">
        <v>44206</v>
      </c>
      <c r="V202">
        <v>56</v>
      </c>
      <c r="W202" s="1">
        <v>44262</v>
      </c>
      <c r="X202" s="1">
        <v>44242</v>
      </c>
      <c r="Y202" s="2">
        <v>1409496940.8199999</v>
      </c>
      <c r="AF202" s="2">
        <v>0</v>
      </c>
      <c r="AG202" s="14">
        <f>SUMIF('consultant-gross'!D:D,eslam.data!AQ202,'consultant-gross'!F:F)</f>
        <v>0</v>
      </c>
      <c r="AH202" s="14">
        <f>SUMIF('consultant-gross'!D:D,eslam.data!AQ202,'consultant-gross'!G:G)</f>
        <v>0</v>
      </c>
      <c r="AI202" s="14">
        <f>SUMIF('consultant-net'!D:D,eslam.data!AQ202,'consultant-net'!F:F)</f>
        <v>0</v>
      </c>
      <c r="AJ202" s="2" t="str">
        <f>VLOOKUP(A202,'eslam-to-invoicing'!A:B,2,0)</f>
        <v>DPW Onshore Port &amp; Terminal</v>
      </c>
      <c r="AQ202" s="2" t="str">
        <f t="shared" si="34"/>
        <v>DP World Sokhna24</v>
      </c>
      <c r="AR202" s="2" t="str">
        <f t="shared" si="35"/>
        <v>DPW Onshore Port &amp; Terminal24</v>
      </c>
    </row>
    <row r="203" spans="1:44" hidden="1" x14ac:dyDescent="0.3">
      <c r="A203" s="6" t="s">
        <v>30</v>
      </c>
      <c r="B203" s="6">
        <f>VLOOKUP(A203,operation!A:B,2,0)</f>
        <v>1</v>
      </c>
      <c r="C203" s="6">
        <v>25</v>
      </c>
      <c r="D203" s="25"/>
      <c r="E203" s="2">
        <v>13937299.50999999</v>
      </c>
      <c r="F203" s="26">
        <f>_xlfn.MAXIFS('data-from-invoicing'!E:E,'data-from-invoicing'!D:D,eslam.data!AR203)</f>
        <v>13937299.51</v>
      </c>
      <c r="G203" s="2">
        <f t="shared" si="32"/>
        <v>0</v>
      </c>
      <c r="H203" s="2"/>
      <c r="I203" s="23"/>
      <c r="J203" s="2">
        <f>SUMIF('collection only'!D:D,eslam.data!AQ203,'collection only'!E:E)</f>
        <v>10313601.640000001</v>
      </c>
      <c r="K203" s="26">
        <f>SUMIF('data-from-invoicing'!D:D,eslam.data!AR203,'data-from-invoicing'!F:F)</f>
        <v>10313601.630000001</v>
      </c>
      <c r="L203" s="2">
        <f t="shared" si="33"/>
        <v>-9.9999997764825821E-3</v>
      </c>
      <c r="M203" s="2"/>
      <c r="Q203" s="23"/>
      <c r="R203" s="2">
        <v>10452974.640000001</v>
      </c>
      <c r="S203" s="1">
        <v>44227</v>
      </c>
      <c r="T203" s="1">
        <v>44243</v>
      </c>
      <c r="U203" s="1">
        <v>44244</v>
      </c>
      <c r="V203">
        <v>56</v>
      </c>
      <c r="W203" s="1">
        <v>44300</v>
      </c>
      <c r="X203" s="1">
        <v>44276</v>
      </c>
      <c r="Y203" s="2">
        <v>1423434240.3299999</v>
      </c>
      <c r="AF203" s="2">
        <v>0</v>
      </c>
      <c r="AG203" s="14">
        <f>SUMIF('consultant-gross'!D:D,eslam.data!AQ203,'consultant-gross'!F:F)</f>
        <v>0</v>
      </c>
      <c r="AH203" s="14">
        <f>SUMIF('consultant-gross'!D:D,eslam.data!AQ203,'consultant-gross'!G:G)</f>
        <v>0</v>
      </c>
      <c r="AI203" s="14">
        <f>SUMIF('consultant-net'!D:D,eslam.data!AQ203,'consultant-net'!F:F)</f>
        <v>0</v>
      </c>
      <c r="AJ203" s="2" t="str">
        <f>VLOOKUP(A203,'eslam-to-invoicing'!A:B,2,0)</f>
        <v>DPW Onshore Port &amp; Terminal</v>
      </c>
      <c r="AQ203" s="2" t="str">
        <f t="shared" si="34"/>
        <v>DP World Sokhna25</v>
      </c>
      <c r="AR203" s="2" t="str">
        <f t="shared" si="35"/>
        <v>DPW Onshore Port &amp; Terminal25</v>
      </c>
    </row>
    <row r="204" spans="1:44" hidden="1" x14ac:dyDescent="0.3">
      <c r="A204" s="6" t="s">
        <v>30</v>
      </c>
      <c r="B204" s="6">
        <f>VLOOKUP(A204,operation!A:B,2,0)</f>
        <v>1</v>
      </c>
      <c r="C204" s="6">
        <v>26</v>
      </c>
      <c r="D204" s="25"/>
      <c r="E204" s="2">
        <v>30564756.18000007</v>
      </c>
      <c r="F204" s="26">
        <f>_xlfn.MAXIFS('data-from-invoicing'!E:E,'data-from-invoicing'!D:D,eslam.data!AR204)</f>
        <v>30564756.18</v>
      </c>
      <c r="G204" s="2">
        <f t="shared" si="32"/>
        <v>-7.0780515670776367E-8</v>
      </c>
      <c r="H204" s="2"/>
      <c r="I204" s="23"/>
      <c r="J204" s="2">
        <f>SUMIF('collection only'!D:D,eslam.data!AQ204,'collection only'!E:E)</f>
        <v>22617919.57</v>
      </c>
      <c r="K204" s="26">
        <f>SUMIF('data-from-invoicing'!D:D,eslam.data!AR204,'data-from-invoicing'!F:F)</f>
        <v>22617919.57</v>
      </c>
      <c r="L204" s="2">
        <f t="shared" si="33"/>
        <v>0</v>
      </c>
      <c r="M204" s="2"/>
      <c r="Q204" s="23"/>
      <c r="R204" s="2">
        <v>22923567.129999999</v>
      </c>
      <c r="S204" s="1">
        <v>44255</v>
      </c>
      <c r="T204" s="1">
        <v>44272</v>
      </c>
      <c r="U204" s="1">
        <v>44280</v>
      </c>
      <c r="V204">
        <v>56</v>
      </c>
      <c r="W204" s="1">
        <v>44336</v>
      </c>
      <c r="X204" s="1">
        <v>44300</v>
      </c>
      <c r="Y204" s="2">
        <v>1453998996.51</v>
      </c>
      <c r="AF204" s="2">
        <v>0</v>
      </c>
      <c r="AG204" s="14">
        <f>SUMIF('consultant-gross'!D:D,eslam.data!AQ204,'consultant-gross'!F:F)</f>
        <v>0</v>
      </c>
      <c r="AH204" s="14">
        <f>SUMIF('consultant-gross'!D:D,eslam.data!AQ204,'consultant-gross'!G:G)</f>
        <v>0</v>
      </c>
      <c r="AI204" s="14">
        <f>SUMIF('consultant-net'!D:D,eslam.data!AQ204,'consultant-net'!F:F)</f>
        <v>0</v>
      </c>
      <c r="AJ204" s="2" t="str">
        <f>VLOOKUP(A204,'eslam-to-invoicing'!A:B,2,0)</f>
        <v>DPW Onshore Port &amp; Terminal</v>
      </c>
      <c r="AQ204" s="2" t="str">
        <f t="shared" si="34"/>
        <v>DP World Sokhna26</v>
      </c>
      <c r="AR204" s="2" t="str">
        <f t="shared" si="35"/>
        <v>DPW Onshore Port &amp; Terminal26</v>
      </c>
    </row>
    <row r="205" spans="1:44" hidden="1" x14ac:dyDescent="0.3">
      <c r="A205" s="6" t="s">
        <v>30</v>
      </c>
      <c r="B205" s="6">
        <f>VLOOKUP(A205,operation!A:B,2,0)</f>
        <v>1</v>
      </c>
      <c r="C205" s="6">
        <v>27</v>
      </c>
      <c r="D205" s="25"/>
      <c r="E205" s="2">
        <v>21307969.75999999</v>
      </c>
      <c r="F205" s="26">
        <f>_xlfn.MAXIFS('data-from-invoicing'!E:E,'data-from-invoicing'!D:D,eslam.data!AR205)</f>
        <v>21307969.760000002</v>
      </c>
      <c r="G205" s="2">
        <f t="shared" si="32"/>
        <v>0</v>
      </c>
      <c r="H205" s="2"/>
      <c r="I205" s="23"/>
      <c r="J205" s="2">
        <f>SUMIF('collection only'!D:D,eslam.data!AQ205,'collection only'!E:E)</f>
        <v>15718793.619999999</v>
      </c>
      <c r="K205" s="26">
        <f>SUMIF('data-from-invoicing'!D:D,eslam.data!AR205,'data-from-invoicing'!F:F)</f>
        <v>15718793.619999999</v>
      </c>
      <c r="L205" s="2">
        <f t="shared" si="33"/>
        <v>0</v>
      </c>
      <c r="M205" s="2"/>
      <c r="Q205" s="23"/>
      <c r="R205" s="2">
        <v>15980977.32</v>
      </c>
      <c r="S205" s="1">
        <v>44286</v>
      </c>
      <c r="T205" s="1">
        <v>44301</v>
      </c>
      <c r="U205" s="1">
        <v>44301</v>
      </c>
      <c r="V205">
        <v>56</v>
      </c>
      <c r="W205" s="1">
        <v>44357</v>
      </c>
      <c r="X205" s="1">
        <v>44335</v>
      </c>
      <c r="Y205" s="2">
        <v>1475306966.27</v>
      </c>
      <c r="AF205" s="2">
        <v>0</v>
      </c>
      <c r="AG205" s="14">
        <f>SUMIF('consultant-gross'!D:D,eslam.data!AQ205,'consultant-gross'!F:F)</f>
        <v>0</v>
      </c>
      <c r="AH205" s="14">
        <f>SUMIF('consultant-gross'!D:D,eslam.data!AQ205,'consultant-gross'!G:G)</f>
        <v>0</v>
      </c>
      <c r="AI205" s="14">
        <f>SUMIF('consultant-net'!D:D,eslam.data!AQ205,'consultant-net'!F:F)</f>
        <v>0</v>
      </c>
      <c r="AJ205" s="2" t="str">
        <f>VLOOKUP(A205,'eslam-to-invoicing'!A:B,2,0)</f>
        <v>DPW Onshore Port &amp; Terminal</v>
      </c>
      <c r="AQ205" s="2" t="str">
        <f t="shared" si="34"/>
        <v>DP World Sokhna27</v>
      </c>
      <c r="AR205" s="2" t="str">
        <f t="shared" si="35"/>
        <v>DPW Onshore Port &amp; Terminal27</v>
      </c>
    </row>
    <row r="206" spans="1:44" hidden="1" x14ac:dyDescent="0.3">
      <c r="A206" s="6" t="s">
        <v>30</v>
      </c>
      <c r="B206" s="6">
        <f>VLOOKUP(A206,operation!A:B,2,0)</f>
        <v>1</v>
      </c>
      <c r="C206" s="6">
        <v>28</v>
      </c>
      <c r="D206" s="25"/>
      <c r="E206" s="2">
        <v>27099548.450000051</v>
      </c>
      <c r="F206" s="26">
        <f>_xlfn.MAXIFS('data-from-invoicing'!E:E,'data-from-invoicing'!D:D,eslam.data!AR206)</f>
        <v>27099548.460000001</v>
      </c>
      <c r="G206" s="2">
        <f t="shared" si="32"/>
        <v>9.9999494850635529E-3</v>
      </c>
      <c r="H206" s="2"/>
      <c r="I206" s="23"/>
      <c r="J206" s="2">
        <f>SUMIF('collection only'!D:D,eslam.data!AQ206,'collection only'!E:E)</f>
        <v>19977105.850000001</v>
      </c>
      <c r="K206" s="26">
        <f>SUMIF('data-from-invoicing'!D:D,eslam.data!AR206,'data-from-invoicing'!F:F)</f>
        <v>19977105.850000001</v>
      </c>
      <c r="L206" s="2">
        <f t="shared" si="33"/>
        <v>0</v>
      </c>
      <c r="M206" s="2"/>
      <c r="Q206" s="23"/>
      <c r="R206" s="2">
        <v>20324661.34</v>
      </c>
      <c r="S206" s="1">
        <v>44347</v>
      </c>
      <c r="T206" s="1">
        <v>44339</v>
      </c>
      <c r="U206" s="1">
        <v>44339</v>
      </c>
      <c r="V206">
        <v>56</v>
      </c>
      <c r="W206" s="1">
        <v>44395</v>
      </c>
      <c r="X206" s="1">
        <v>44371</v>
      </c>
      <c r="Y206" s="2">
        <v>1502406514.72</v>
      </c>
      <c r="AF206" s="2">
        <v>0</v>
      </c>
      <c r="AG206" s="14">
        <f>SUMIF('consultant-gross'!D:D,eslam.data!AQ206,'consultant-gross'!F:F)</f>
        <v>0</v>
      </c>
      <c r="AH206" s="14">
        <f>SUMIF('consultant-gross'!D:D,eslam.data!AQ206,'consultant-gross'!G:G)</f>
        <v>0</v>
      </c>
      <c r="AI206" s="14">
        <f>SUMIF('consultant-net'!D:D,eslam.data!AQ206,'consultant-net'!F:F)</f>
        <v>0</v>
      </c>
      <c r="AJ206" s="2" t="str">
        <f>VLOOKUP(A206,'eslam-to-invoicing'!A:B,2,0)</f>
        <v>DPW Onshore Port &amp; Terminal</v>
      </c>
      <c r="AQ206" s="2" t="str">
        <f t="shared" si="34"/>
        <v>DP World Sokhna28</v>
      </c>
      <c r="AR206" s="2" t="str">
        <f t="shared" si="35"/>
        <v>DPW Onshore Port &amp; Terminal28</v>
      </c>
    </row>
    <row r="207" spans="1:44" hidden="1" x14ac:dyDescent="0.3">
      <c r="A207" s="6" t="s">
        <v>30</v>
      </c>
      <c r="B207" s="6">
        <f>VLOOKUP(A207,operation!A:B,2,0)</f>
        <v>1</v>
      </c>
      <c r="C207" s="6">
        <v>29</v>
      </c>
      <c r="D207" s="25"/>
      <c r="E207" s="2">
        <v>27690935.599999901</v>
      </c>
      <c r="F207" s="26">
        <f>_xlfn.MAXIFS('data-from-invoicing'!E:E,'data-from-invoicing'!D:D,eslam.data!AR207)</f>
        <v>27690935.600000001</v>
      </c>
      <c r="G207" s="2">
        <f t="shared" si="32"/>
        <v>1.0058283805847168E-7</v>
      </c>
      <c r="H207" s="2"/>
      <c r="I207" s="23"/>
      <c r="J207" s="2">
        <f>SUMIF('collection only'!D:D,eslam.data!AQ207,'collection only'!E:E)</f>
        <v>20394668.34</v>
      </c>
      <c r="K207" s="26">
        <f>SUMIF('data-from-invoicing'!D:D,eslam.data!AR207,'data-from-invoicing'!F:F)</f>
        <v>20394668.34</v>
      </c>
      <c r="L207" s="2">
        <f t="shared" si="33"/>
        <v>0</v>
      </c>
      <c r="M207" s="2"/>
      <c r="Q207" s="23"/>
      <c r="R207" s="2">
        <v>20768201.699999999</v>
      </c>
      <c r="S207" s="1">
        <v>44377</v>
      </c>
      <c r="T207" s="1">
        <v>44371</v>
      </c>
      <c r="U207" s="1">
        <v>44371</v>
      </c>
      <c r="V207">
        <v>56</v>
      </c>
      <c r="W207" s="1">
        <v>44427</v>
      </c>
      <c r="X207" s="1">
        <v>44407</v>
      </c>
      <c r="Y207" s="2">
        <v>1530097450.3199999</v>
      </c>
      <c r="AF207" s="2">
        <v>0</v>
      </c>
      <c r="AG207" s="14">
        <f>SUMIF('consultant-gross'!D:D,eslam.data!AQ207,'consultant-gross'!F:F)</f>
        <v>0</v>
      </c>
      <c r="AH207" s="14">
        <f>SUMIF('consultant-gross'!D:D,eslam.data!AQ207,'consultant-gross'!G:G)</f>
        <v>0</v>
      </c>
      <c r="AI207" s="14">
        <f>SUMIF('consultant-net'!D:D,eslam.data!AQ207,'consultant-net'!F:F)</f>
        <v>0</v>
      </c>
      <c r="AJ207" s="2" t="str">
        <f>VLOOKUP(A207,'eslam-to-invoicing'!A:B,2,0)</f>
        <v>DPW Onshore Port &amp; Terminal</v>
      </c>
      <c r="AQ207" s="2" t="str">
        <f t="shared" si="34"/>
        <v>DP World Sokhna29</v>
      </c>
      <c r="AR207" s="2" t="str">
        <f t="shared" si="35"/>
        <v>DPW Onshore Port &amp; Terminal29</v>
      </c>
    </row>
    <row r="208" spans="1:44" hidden="1" x14ac:dyDescent="0.3">
      <c r="A208" s="6" t="s">
        <v>30</v>
      </c>
      <c r="B208" s="6">
        <f>VLOOKUP(A208,operation!A:B,2,0)</f>
        <v>1</v>
      </c>
      <c r="C208" s="6">
        <v>30</v>
      </c>
      <c r="D208" s="25"/>
      <c r="E208" s="2">
        <v>14579181.600000139</v>
      </c>
      <c r="F208" s="26">
        <f>_xlfn.MAXIFS('data-from-invoicing'!E:E,'data-from-invoicing'!D:D,eslam.data!AR208)</f>
        <v>14579181.6</v>
      </c>
      <c r="G208" s="2">
        <f t="shared" si="32"/>
        <v>-1.3969838619232178E-7</v>
      </c>
      <c r="H208" s="2"/>
      <c r="I208" s="23"/>
      <c r="J208" s="2">
        <f>SUMIF('collection only'!D:D,eslam.data!AQ208,'collection only'!E:E)</f>
        <v>10739490.380000001</v>
      </c>
      <c r="K208" s="26">
        <f>SUMIF('data-from-invoicing'!D:D,eslam.data!AR208,'data-from-invoicing'!F:F)</f>
        <v>10739490.380000001</v>
      </c>
      <c r="L208" s="2">
        <f t="shared" si="33"/>
        <v>0</v>
      </c>
      <c r="M208" s="2"/>
      <c r="Q208" s="23"/>
      <c r="R208" s="2">
        <v>10934386.199999999</v>
      </c>
      <c r="S208" s="1">
        <v>44408</v>
      </c>
      <c r="T208" s="1">
        <v>44406</v>
      </c>
      <c r="U208" s="1">
        <v>44406</v>
      </c>
      <c r="V208">
        <v>56</v>
      </c>
      <c r="W208" s="1">
        <v>44462</v>
      </c>
      <c r="X208" s="1">
        <v>44446</v>
      </c>
      <c r="Y208" s="2">
        <v>1544676631.9200001</v>
      </c>
      <c r="AF208" s="2">
        <v>0</v>
      </c>
      <c r="AG208" s="14">
        <f>SUMIF('consultant-gross'!D:D,eslam.data!AQ208,'consultant-gross'!F:F)</f>
        <v>0</v>
      </c>
      <c r="AH208" s="14">
        <f>SUMIF('consultant-gross'!D:D,eslam.data!AQ208,'consultant-gross'!G:G)</f>
        <v>0</v>
      </c>
      <c r="AI208" s="14">
        <f>SUMIF('consultant-net'!D:D,eslam.data!AQ208,'consultant-net'!F:F)</f>
        <v>0</v>
      </c>
      <c r="AJ208" s="2" t="str">
        <f>VLOOKUP(A208,'eslam-to-invoicing'!A:B,2,0)</f>
        <v>DPW Onshore Port &amp; Terminal</v>
      </c>
      <c r="AQ208" s="2" t="str">
        <f t="shared" si="34"/>
        <v>DP World Sokhna30</v>
      </c>
      <c r="AR208" s="2" t="str">
        <f t="shared" si="35"/>
        <v>DPW Onshore Port &amp; Terminal30</v>
      </c>
    </row>
    <row r="209" spans="1:44" hidden="1" x14ac:dyDescent="0.3">
      <c r="A209" s="6" t="s">
        <v>30</v>
      </c>
      <c r="B209" s="6">
        <f>VLOOKUP(A209,operation!A:B,2,0)</f>
        <v>1</v>
      </c>
      <c r="C209" s="6">
        <v>31</v>
      </c>
      <c r="D209" s="25"/>
      <c r="E209" s="2">
        <v>13597917.63999987</v>
      </c>
      <c r="F209" s="26">
        <f>_xlfn.MAXIFS('data-from-invoicing'!E:E,'data-from-invoicing'!D:D,eslam.data!AR209)</f>
        <v>13597917.630000001</v>
      </c>
      <c r="G209" s="2">
        <f t="shared" si="32"/>
        <v>-9.9998693913221359E-3</v>
      </c>
      <c r="H209" s="2"/>
      <c r="I209" s="23"/>
      <c r="J209" s="2">
        <f>SUMIF('collection only'!D:D,eslam.data!AQ209,'collection only'!E:E)</f>
        <v>10014939.050000001</v>
      </c>
      <c r="K209" s="26">
        <f>SUMIF('data-from-invoicing'!D:D,eslam.data!AR209,'data-from-invoicing'!F:F)</f>
        <v>10014939.050000001</v>
      </c>
      <c r="L209" s="2">
        <f t="shared" si="33"/>
        <v>0</v>
      </c>
      <c r="M209" s="2"/>
      <c r="Q209" s="23"/>
      <c r="R209" s="2">
        <v>10198438.220000001</v>
      </c>
      <c r="S209" s="1">
        <v>44439</v>
      </c>
      <c r="T209" s="1">
        <v>44441</v>
      </c>
      <c r="U209" s="1">
        <v>44441</v>
      </c>
      <c r="V209">
        <v>56</v>
      </c>
      <c r="W209" s="1">
        <v>44497</v>
      </c>
      <c r="X209" s="1">
        <v>44480</v>
      </c>
      <c r="Y209" s="2">
        <v>1558274549.5599999</v>
      </c>
      <c r="AF209" s="2">
        <v>0</v>
      </c>
      <c r="AG209" s="14">
        <f>SUMIF('consultant-gross'!D:D,eslam.data!AQ209,'consultant-gross'!F:F)</f>
        <v>0</v>
      </c>
      <c r="AH209" s="14">
        <f>SUMIF('consultant-gross'!D:D,eslam.data!AQ209,'consultant-gross'!G:G)</f>
        <v>0</v>
      </c>
      <c r="AI209" s="14">
        <f>SUMIF('consultant-net'!D:D,eslam.data!AQ209,'consultant-net'!F:F)</f>
        <v>0</v>
      </c>
      <c r="AJ209" s="2" t="str">
        <f>VLOOKUP(A209,'eslam-to-invoicing'!A:B,2,0)</f>
        <v>DPW Onshore Port &amp; Terminal</v>
      </c>
      <c r="AQ209" s="2" t="str">
        <f t="shared" si="34"/>
        <v>DP World Sokhna31</v>
      </c>
      <c r="AR209" s="2" t="str">
        <f t="shared" si="35"/>
        <v>DPW Onshore Port &amp; Terminal31</v>
      </c>
    </row>
    <row r="210" spans="1:44" hidden="1" x14ac:dyDescent="0.3">
      <c r="A210" s="6" t="s">
        <v>30</v>
      </c>
      <c r="B210" s="6">
        <f>VLOOKUP(A210,operation!A:B,2,0)</f>
        <v>1</v>
      </c>
      <c r="C210" s="6">
        <v>32</v>
      </c>
      <c r="D210" s="25"/>
      <c r="E210" s="2">
        <v>16694467.33000016</v>
      </c>
      <c r="F210" s="26">
        <f>_xlfn.MAXIFS('data-from-invoicing'!E:E,'data-from-invoicing'!D:D,eslam.data!AR210)</f>
        <v>16694467.33</v>
      </c>
      <c r="G210" s="2">
        <f t="shared" si="32"/>
        <v>-1.601874828338623E-7</v>
      </c>
      <c r="H210" s="2"/>
      <c r="I210" s="23"/>
      <c r="J210" s="2">
        <f>SUMIF('collection only'!D:D,eslam.data!AQ210,'collection only'!E:E)</f>
        <v>12304801.83</v>
      </c>
      <c r="K210" s="26">
        <f>SUMIF('data-from-invoicing'!D:D,eslam.data!AR210,'data-from-invoicing'!F:F)</f>
        <v>12304801.83</v>
      </c>
      <c r="L210" s="2">
        <f t="shared" si="33"/>
        <v>0</v>
      </c>
      <c r="M210" s="2"/>
      <c r="Q210" s="23"/>
      <c r="R210" s="2">
        <v>12520850.5</v>
      </c>
      <c r="S210" s="1">
        <v>44469</v>
      </c>
      <c r="T210" s="1">
        <v>44474</v>
      </c>
      <c r="U210" s="1">
        <v>44482</v>
      </c>
      <c r="V210">
        <v>56</v>
      </c>
      <c r="W210" s="1">
        <v>44538</v>
      </c>
      <c r="X210" s="1">
        <v>44549</v>
      </c>
      <c r="Y210" s="2">
        <v>1574969016.8900001</v>
      </c>
      <c r="AF210" s="2">
        <v>0</v>
      </c>
      <c r="AG210" s="14">
        <f>SUMIF('consultant-gross'!D:D,eslam.data!AQ210,'consultant-gross'!F:F)</f>
        <v>0</v>
      </c>
      <c r="AH210" s="14">
        <f>SUMIF('consultant-gross'!D:D,eslam.data!AQ210,'consultant-gross'!G:G)</f>
        <v>0</v>
      </c>
      <c r="AI210" s="14">
        <f>SUMIF('consultant-net'!D:D,eslam.data!AQ210,'consultant-net'!F:F)</f>
        <v>0</v>
      </c>
      <c r="AJ210" s="2" t="str">
        <f>VLOOKUP(A210,'eslam-to-invoicing'!A:B,2,0)</f>
        <v>DPW Onshore Port &amp; Terminal</v>
      </c>
      <c r="AQ210" s="2" t="str">
        <f t="shared" si="34"/>
        <v>DP World Sokhna32</v>
      </c>
      <c r="AR210" s="2" t="str">
        <f t="shared" si="35"/>
        <v>DPW Onshore Port &amp; Terminal32</v>
      </c>
    </row>
    <row r="211" spans="1:44" hidden="1" x14ac:dyDescent="0.3">
      <c r="A211" s="6" t="s">
        <v>30</v>
      </c>
      <c r="B211" s="6">
        <f>VLOOKUP(A211,operation!A:B,2,0)</f>
        <v>1</v>
      </c>
      <c r="C211" s="6">
        <v>33</v>
      </c>
      <c r="D211" s="25"/>
      <c r="E211" s="2">
        <v>20335452.7099998</v>
      </c>
      <c r="F211" s="26">
        <f>_xlfn.MAXIFS('data-from-invoicing'!E:E,'data-from-invoicing'!D:D,eslam.data!AR211)</f>
        <v>20335452.719999999</v>
      </c>
      <c r="G211" s="2">
        <f t="shared" si="32"/>
        <v>1.000019907951355E-2</v>
      </c>
      <c r="H211" s="2"/>
      <c r="I211" s="23"/>
      <c r="J211" s="2">
        <f>SUMIF('collection only'!D:D,eslam.data!AQ211,'collection only'!E:E)</f>
        <v>15048235.01</v>
      </c>
      <c r="K211" s="26">
        <f>SUMIF('data-from-invoicing'!D:D,eslam.data!AR211,'data-from-invoicing'!F:F)</f>
        <v>15048235.01</v>
      </c>
      <c r="L211" s="2">
        <f t="shared" si="33"/>
        <v>0</v>
      </c>
      <c r="M211" s="2"/>
      <c r="Q211" s="23"/>
      <c r="R211" s="2">
        <v>15251589.539999999</v>
      </c>
      <c r="S211" s="1">
        <v>44561</v>
      </c>
      <c r="T211" s="1">
        <v>44552</v>
      </c>
      <c r="U211" s="1">
        <v>44552</v>
      </c>
      <c r="V211">
        <v>56</v>
      </c>
      <c r="W211" s="1">
        <v>44608</v>
      </c>
      <c r="X211" s="1">
        <v>44572</v>
      </c>
      <c r="Y211" s="2">
        <v>1595304469.5999999</v>
      </c>
      <c r="AF211" s="2">
        <v>0</v>
      </c>
      <c r="AG211" s="14">
        <f>SUMIF('consultant-gross'!D:D,eslam.data!AQ211,'consultant-gross'!F:F)</f>
        <v>0</v>
      </c>
      <c r="AH211" s="14">
        <f>SUMIF('consultant-gross'!D:D,eslam.data!AQ211,'consultant-gross'!G:G)</f>
        <v>0</v>
      </c>
      <c r="AI211" s="14">
        <f>SUMIF('consultant-net'!D:D,eslam.data!AQ211,'consultant-net'!F:F)</f>
        <v>0</v>
      </c>
      <c r="AJ211" s="2" t="str">
        <f>VLOOKUP(A211,'eslam-to-invoicing'!A:B,2,0)</f>
        <v>DPW Onshore Port &amp; Terminal</v>
      </c>
      <c r="AQ211" s="2" t="str">
        <f t="shared" si="34"/>
        <v>DP World Sokhna33</v>
      </c>
      <c r="AR211" s="2" t="str">
        <f t="shared" si="35"/>
        <v>DPW Onshore Port &amp; Terminal33</v>
      </c>
    </row>
    <row r="212" spans="1:44" hidden="1" x14ac:dyDescent="0.3">
      <c r="A212" s="6" t="s">
        <v>30</v>
      </c>
      <c r="B212" s="6">
        <f>VLOOKUP(A212,operation!A:B,2,0)</f>
        <v>1</v>
      </c>
      <c r="C212" s="6">
        <v>34</v>
      </c>
      <c r="D212" s="25"/>
      <c r="E212" s="2">
        <v>12548237.840000151</v>
      </c>
      <c r="F212" s="26">
        <f>_xlfn.MAXIFS('data-from-invoicing'!E:E,'data-from-invoicing'!D:D,eslam.data!AR212)</f>
        <v>12548237.840000002</v>
      </c>
      <c r="G212" s="2">
        <f t="shared" si="32"/>
        <v>-1.4901161193847656E-7</v>
      </c>
      <c r="H212" s="2"/>
      <c r="I212" s="23"/>
      <c r="J212" s="2">
        <f>SUMIF('collection only'!D:D,eslam.data!AQ212,'collection only'!E:E)</f>
        <v>8899770.4399999995</v>
      </c>
      <c r="K212" s="26">
        <f>SUMIF('data-from-invoicing'!D:D,eslam.data!AR212,'data-from-invoicing'!F:F)</f>
        <v>8899770.3499999996</v>
      </c>
      <c r="L212" s="2">
        <f t="shared" si="33"/>
        <v>-8.9999999850988388E-2</v>
      </c>
      <c r="M212" s="2"/>
      <c r="Q212" s="23"/>
      <c r="R212" s="2">
        <v>9025252.8100000005</v>
      </c>
      <c r="S212" s="1">
        <v>44651</v>
      </c>
      <c r="T212" s="1">
        <v>44657</v>
      </c>
      <c r="U212" s="1">
        <v>44657</v>
      </c>
      <c r="V212">
        <v>56</v>
      </c>
      <c r="W212" s="1">
        <v>44713</v>
      </c>
      <c r="X212" s="1">
        <v>44663</v>
      </c>
      <c r="Y212" s="2">
        <v>1607852707.4400001</v>
      </c>
      <c r="AD212" s="2">
        <v>80392635.370000005</v>
      </c>
      <c r="AE212" s="2">
        <v>80392635.370000005</v>
      </c>
      <c r="AF212" s="2">
        <v>0</v>
      </c>
      <c r="AG212" s="14">
        <f>SUMIF('consultant-gross'!D:D,eslam.data!AQ212,'consultant-gross'!F:F)</f>
        <v>0</v>
      </c>
      <c r="AH212" s="14">
        <f>SUMIF('consultant-gross'!D:D,eslam.data!AQ212,'consultant-gross'!G:G)</f>
        <v>0</v>
      </c>
      <c r="AI212" s="14">
        <f>SUMIF('consultant-net'!D:D,eslam.data!AQ212,'consultant-net'!F:F)</f>
        <v>0</v>
      </c>
      <c r="AJ212" s="2" t="str">
        <f>VLOOKUP(A212,'eslam-to-invoicing'!A:B,2,0)</f>
        <v>DPW Onshore Port &amp; Terminal</v>
      </c>
      <c r="AQ212" s="2" t="str">
        <f t="shared" si="34"/>
        <v>DP World Sokhna34</v>
      </c>
      <c r="AR212" s="2" t="str">
        <f t="shared" si="35"/>
        <v>DPW Onshore Port &amp; Terminal34</v>
      </c>
    </row>
    <row r="213" spans="1:44" hidden="1" x14ac:dyDescent="0.3">
      <c r="A213" s="6" t="s">
        <v>30</v>
      </c>
      <c r="B213" s="6">
        <f>VLOOKUP(A213,operation!A:B,2,0)</f>
        <v>1</v>
      </c>
      <c r="C213" s="6">
        <v>35</v>
      </c>
      <c r="D213" s="25"/>
      <c r="E213" s="2">
        <v>3275655.0199999809</v>
      </c>
      <c r="F213" s="26">
        <f>_xlfn.MAXIFS('data-from-invoicing'!E:E,'data-from-invoicing'!D:D,eslam.data!AR213)</f>
        <v>3275655.01</v>
      </c>
      <c r="G213" s="2">
        <f t="shared" si="32"/>
        <v>-9.9999811500310898E-3</v>
      </c>
      <c r="H213" s="2"/>
      <c r="I213" s="23"/>
      <c r="J213" s="2">
        <f>SUMIF('collection only'!D:D,eslam.data!AQ213,'collection only'!E:E)</f>
        <v>2915333</v>
      </c>
      <c r="K213" s="26">
        <f>SUMIF('data-from-invoicing'!D:D,eslam.data!AR213,'data-from-invoicing'!F:F)</f>
        <v>83471391.430000007</v>
      </c>
      <c r="L213" s="2">
        <f t="shared" si="33"/>
        <v>80556058.430000007</v>
      </c>
      <c r="M213" s="2"/>
      <c r="Q213" s="23"/>
      <c r="R213" s="2">
        <v>2948089.53</v>
      </c>
      <c r="S213" s="1">
        <v>44681</v>
      </c>
      <c r="T213" s="1">
        <v>44696</v>
      </c>
      <c r="U213" s="1">
        <v>44696</v>
      </c>
      <c r="V213">
        <v>56</v>
      </c>
      <c r="W213" s="1">
        <v>44752</v>
      </c>
      <c r="X213" s="1">
        <v>44720</v>
      </c>
      <c r="Y213" s="2">
        <v>1611128362.46</v>
      </c>
      <c r="AA213" s="2">
        <v>37040890.719999999</v>
      </c>
      <c r="AD213" s="2">
        <v>80556418.125</v>
      </c>
      <c r="AE213" s="2">
        <v>80556418.125</v>
      </c>
      <c r="AF213" s="2">
        <v>0</v>
      </c>
      <c r="AG213" s="14">
        <f>SUMIF('consultant-gross'!D:D,eslam.data!AQ213,'consultant-gross'!F:F)</f>
        <v>0</v>
      </c>
      <c r="AH213" s="14">
        <f>SUMIF('consultant-gross'!D:D,eslam.data!AQ213,'consultant-gross'!G:G)</f>
        <v>0</v>
      </c>
      <c r="AI213" s="14">
        <f>SUMIF('consultant-net'!D:D,eslam.data!AQ213,'consultant-net'!F:F)</f>
        <v>0</v>
      </c>
      <c r="AJ213" s="2" t="str">
        <f>VLOOKUP(A213,'eslam-to-invoicing'!A:B,2,0)</f>
        <v>DPW Onshore Port &amp; Terminal</v>
      </c>
      <c r="AQ213" s="2" t="str">
        <f t="shared" si="34"/>
        <v>DP World Sokhna35</v>
      </c>
      <c r="AR213" s="2" t="str">
        <f t="shared" si="35"/>
        <v>DPW Onshore Port &amp; Terminal35</v>
      </c>
    </row>
    <row r="214" spans="1:44" hidden="1" x14ac:dyDescent="0.3">
      <c r="A214" s="6" t="s">
        <v>30</v>
      </c>
      <c r="B214" s="6">
        <f>VLOOKUP(A214,operation!A:B,2,0)</f>
        <v>1</v>
      </c>
      <c r="C214" s="6">
        <v>36</v>
      </c>
      <c r="D214" s="25"/>
      <c r="F214" s="26">
        <f>_xlfn.MAXIFS('data-from-invoicing'!E:E,'data-from-invoicing'!D:D,eslam.data!AR214)</f>
        <v>0</v>
      </c>
      <c r="G214" s="2">
        <f t="shared" si="32"/>
        <v>0</v>
      </c>
      <c r="H214" s="2"/>
      <c r="I214" s="23"/>
      <c r="J214" s="2">
        <f>SUMIF('collection only'!D:D,eslam.data!AQ214,'collection only'!E:E)</f>
        <v>80556058.469999999</v>
      </c>
      <c r="K214" s="26">
        <f>SUMIF('data-from-invoicing'!D:D,eslam.data!AR214,'data-from-invoicing'!F:F)</f>
        <v>0</v>
      </c>
      <c r="L214" s="2">
        <f t="shared" si="33"/>
        <v>-80556058.469999999</v>
      </c>
      <c r="M214" s="2"/>
      <c r="Q214" s="23"/>
      <c r="S214" s="1">
        <v>44712</v>
      </c>
      <c r="T214" s="1">
        <v>44720</v>
      </c>
      <c r="U214" s="1">
        <v>44720</v>
      </c>
      <c r="V214">
        <v>56</v>
      </c>
      <c r="W214" s="1">
        <v>44776</v>
      </c>
      <c r="AF214" s="2">
        <v>0</v>
      </c>
      <c r="AG214" s="14">
        <f>SUMIF('consultant-gross'!D:D,eslam.data!AQ214,'consultant-gross'!F:F)</f>
        <v>0</v>
      </c>
      <c r="AH214" s="14">
        <f>SUMIF('consultant-gross'!D:D,eslam.data!AQ214,'consultant-gross'!G:G)</f>
        <v>0</v>
      </c>
      <c r="AI214" s="14">
        <f>SUMIF('consultant-net'!D:D,eslam.data!AQ214,'consultant-net'!F:F)</f>
        <v>0</v>
      </c>
      <c r="AJ214" s="2" t="str">
        <f>VLOOKUP(A214,'eslam-to-invoicing'!A:B,2,0)</f>
        <v>DPW Onshore Port &amp; Terminal</v>
      </c>
      <c r="AQ214" s="2" t="str">
        <f t="shared" si="34"/>
        <v>DP World Sokhna36</v>
      </c>
      <c r="AR214" s="2" t="str">
        <f t="shared" si="35"/>
        <v>DPW Onshore Port &amp; Terminal36</v>
      </c>
    </row>
    <row r="215" spans="1:44" hidden="1" x14ac:dyDescent="0.3">
      <c r="A215" s="6" t="s">
        <v>30</v>
      </c>
      <c r="B215" s="6">
        <f>VLOOKUP(A215,operation!A:B,2,0)</f>
        <v>1</v>
      </c>
      <c r="C215" s="6">
        <v>37</v>
      </c>
      <c r="D215" s="25"/>
      <c r="F215" s="26">
        <f>_xlfn.MAXIFS('data-from-invoicing'!E:E,'data-from-invoicing'!D:D,eslam.data!AR215)</f>
        <v>0</v>
      </c>
      <c r="G215" s="2">
        <f t="shared" si="32"/>
        <v>0</v>
      </c>
      <c r="H215" s="2"/>
      <c r="I215" s="23"/>
      <c r="J215" s="2">
        <f>SUMIF('collection only'!D:D,eslam.data!AQ215,'collection only'!E:E)</f>
        <v>0</v>
      </c>
      <c r="K215" s="26">
        <f>SUMIF('data-from-invoicing'!D:D,eslam.data!AR215,'data-from-invoicing'!F:F)</f>
        <v>0</v>
      </c>
      <c r="L215" s="2">
        <f t="shared" si="33"/>
        <v>0</v>
      </c>
      <c r="M215" s="2"/>
      <c r="Q215" s="23"/>
      <c r="S215" s="1">
        <v>44985</v>
      </c>
      <c r="T215" s="1">
        <v>44976</v>
      </c>
      <c r="U215" s="1">
        <v>44976</v>
      </c>
      <c r="V215">
        <v>56</v>
      </c>
      <c r="W215" s="1">
        <v>45032</v>
      </c>
      <c r="AF215" s="2">
        <v>0</v>
      </c>
      <c r="AG215" s="14">
        <f>SUMIF('consultant-gross'!D:D,eslam.data!AQ215,'consultant-gross'!F:F)</f>
        <v>0</v>
      </c>
      <c r="AH215" s="14">
        <f>SUMIF('consultant-gross'!D:D,eslam.data!AQ215,'consultant-gross'!G:G)</f>
        <v>0</v>
      </c>
      <c r="AI215" s="14">
        <f>SUMIF('consultant-net'!D:D,eslam.data!AQ215,'consultant-net'!F:F)</f>
        <v>0</v>
      </c>
      <c r="AJ215" s="2" t="str">
        <f>VLOOKUP(A215,'eslam-to-invoicing'!A:B,2,0)</f>
        <v>DPW Onshore Port &amp; Terminal</v>
      </c>
      <c r="AQ215" s="2" t="str">
        <f t="shared" si="34"/>
        <v>DP World Sokhna37</v>
      </c>
      <c r="AR215" s="2" t="str">
        <f t="shared" si="35"/>
        <v>DPW Onshore Port &amp; Terminal37</v>
      </c>
    </row>
    <row r="216" spans="1:44" x14ac:dyDescent="0.3">
      <c r="B216" s="35"/>
      <c r="D216" s="25"/>
      <c r="F216" s="26">
        <f>_xlfn.MAXIFS('data-from-invoicing'!E:E,'data-from-invoicing'!D:D,eslam.data!AR216)</f>
        <v>0</v>
      </c>
      <c r="I216" s="23"/>
      <c r="K216" s="26"/>
      <c r="Q216" s="23"/>
    </row>
    <row r="217" spans="1:44" x14ac:dyDescent="0.3">
      <c r="A217" s="6" t="s">
        <v>110</v>
      </c>
      <c r="B217" s="35">
        <f>VLOOKUP(A217,operation!A:B,2,0)</f>
        <v>1</v>
      </c>
      <c r="C217" s="6">
        <v>1</v>
      </c>
      <c r="D217" s="25"/>
      <c r="E217" s="2">
        <v>23907099.300000001</v>
      </c>
      <c r="F217" s="26">
        <f>_xlfn.MAXIFS('data-from-invoicing'!E:E,'data-from-invoicing'!D:D,eslam.data!AR217)</f>
        <v>24448993.550000001</v>
      </c>
      <c r="G217" s="2">
        <f t="shared" ref="G217:G230" si="36">F217-E217</f>
        <v>541894.25</v>
      </c>
      <c r="I217" s="23"/>
      <c r="J217" s="2">
        <f>SUMIF('collection only'!D:D,eslam.data!AQ217,'collection only'!E:E)</f>
        <v>21783711.579999998</v>
      </c>
      <c r="K217" s="26">
        <f>SUMIF('data-from-invoicing'!D:D,eslam.data!AR217,'data-from-invoicing'!F:F)</f>
        <v>21759604.25</v>
      </c>
      <c r="L217" s="2">
        <f t="shared" ref="L217:L230" si="37">K217-J217</f>
        <v>-24107.329999998212</v>
      </c>
      <c r="Q217" s="23"/>
      <c r="R217" s="2">
        <v>21516389.399999999</v>
      </c>
      <c r="S217" s="1">
        <v>44957</v>
      </c>
      <c r="T217" s="1">
        <v>44951</v>
      </c>
      <c r="U217" s="1">
        <v>44957</v>
      </c>
      <c r="V217">
        <v>56</v>
      </c>
      <c r="W217" s="1">
        <v>45013</v>
      </c>
      <c r="X217" s="1">
        <v>44973</v>
      </c>
      <c r="Y217" s="2">
        <v>23907099.300000001</v>
      </c>
      <c r="AD217" s="2">
        <v>1195354.95</v>
      </c>
      <c r="AE217" s="2">
        <v>1195354.95</v>
      </c>
      <c r="AF217" s="2">
        <v>0</v>
      </c>
      <c r="AG217" s="14">
        <f>SUMIF('consultant-gross'!D:D,eslam.data!AQ217,'consultant-gross'!F:F)</f>
        <v>23907099.300000001</v>
      </c>
      <c r="AH217" s="14">
        <f>SUMIF('consultant-gross'!D:D,eslam.data!AQ217,'consultant-gross'!G:G)</f>
        <v>23907099.300000001</v>
      </c>
      <c r="AI217" s="14">
        <f>SUMIF('consultant-net'!D:D,eslam.data!AQ217,'consultant-net'!F:F)</f>
        <v>21516389.399999999</v>
      </c>
      <c r="AJ217" s="2" t="str">
        <f>VLOOKUP(A217,'eslam-to-invoicing'!A:B,2,0)</f>
        <v>DP World Basin 2 Ph2</v>
      </c>
      <c r="AQ217" s="2" t="str">
        <f t="shared" ref="AQ217:AQ230" si="38">A217&amp;C217</f>
        <v>DPW - Ph.021</v>
      </c>
      <c r="AR217" s="2" t="str">
        <f t="shared" ref="AR217:AR230" si="39">AJ217&amp;C217</f>
        <v>DP World Basin 2 Ph21</v>
      </c>
    </row>
    <row r="218" spans="1:44" x14ac:dyDescent="0.3">
      <c r="A218" s="6" t="s">
        <v>110</v>
      </c>
      <c r="B218" s="35">
        <f>VLOOKUP(A218,operation!A:B,2,0)</f>
        <v>1</v>
      </c>
      <c r="C218" s="6">
        <v>2</v>
      </c>
      <c r="D218" s="25"/>
      <c r="E218" s="2">
        <v>30365704.800000001</v>
      </c>
      <c r="F218" s="26">
        <f>_xlfn.MAXIFS('data-from-invoicing'!E:E,'data-from-invoicing'!D:D,eslam.data!AR218)</f>
        <v>31327285.449999999</v>
      </c>
      <c r="G218" s="2">
        <f t="shared" si="36"/>
        <v>961580.64999999851</v>
      </c>
      <c r="I218" s="23"/>
      <c r="J218" s="2">
        <f>SUMIF('collection only'!D:D,eslam.data!AQ218,'collection only'!E:E)</f>
        <v>84506660.859999999</v>
      </c>
      <c r="K218" s="26">
        <f>SUMIF('data-from-invoicing'!D:D,eslam.data!AR218,'data-from-invoicing'!F:F)</f>
        <v>19472869.779999997</v>
      </c>
      <c r="L218" s="2">
        <f t="shared" si="37"/>
        <v>-65033791.079999998</v>
      </c>
      <c r="Q218" s="23"/>
      <c r="R218" s="2">
        <v>19188213.600000001</v>
      </c>
      <c r="S218" s="1">
        <v>44985</v>
      </c>
      <c r="T218" s="1">
        <v>44982</v>
      </c>
      <c r="U218" s="1">
        <v>44987</v>
      </c>
      <c r="V218">
        <v>56</v>
      </c>
      <c r="W218" s="1">
        <v>45043</v>
      </c>
      <c r="X218" s="1">
        <v>45007</v>
      </c>
      <c r="Y218" s="2">
        <v>54272804.100000001</v>
      </c>
      <c r="AD218" s="2">
        <v>2713640.25</v>
      </c>
      <c r="AE218" s="2">
        <v>2713640.25</v>
      </c>
      <c r="AF218" s="2">
        <v>0</v>
      </c>
      <c r="AG218" s="14">
        <f>SUMIF('consultant-gross'!D:D,eslam.data!AQ218,'consultant-gross'!F:F)</f>
        <v>30365704.800000001</v>
      </c>
      <c r="AH218" s="14">
        <f>SUMIF('consultant-gross'!D:D,eslam.data!AQ218,'consultant-gross'!G:G)</f>
        <v>54272804.100000001</v>
      </c>
      <c r="AI218" s="14">
        <f>SUMIF('consultant-net'!D:D,eslam.data!AQ218,'consultant-net'!F:F)</f>
        <v>19188213.600000001</v>
      </c>
      <c r="AJ218" s="2" t="str">
        <f>VLOOKUP(A218,'eslam-to-invoicing'!A:B,2,0)</f>
        <v>DP World Basin 2 Ph2</v>
      </c>
      <c r="AQ218" s="2" t="str">
        <f t="shared" si="38"/>
        <v>DPW - Ph.022</v>
      </c>
      <c r="AR218" s="2" t="str">
        <f t="shared" si="39"/>
        <v>DP World Basin 2 Ph22</v>
      </c>
    </row>
    <row r="219" spans="1:44" x14ac:dyDescent="0.3">
      <c r="A219" s="6" t="s">
        <v>110</v>
      </c>
      <c r="B219" s="35">
        <f>VLOOKUP(A219,operation!A:B,2,0)</f>
        <v>1</v>
      </c>
      <c r="C219" s="6">
        <v>3</v>
      </c>
      <c r="D219" s="25"/>
      <c r="E219" s="2">
        <v>1809093.469999999</v>
      </c>
      <c r="F219" s="26">
        <f>_xlfn.MAXIFS('data-from-invoicing'!E:E,'data-from-invoicing'!D:D,eslam.data!AR219)</f>
        <v>38504541.130000003</v>
      </c>
      <c r="G219" s="2">
        <f t="shared" si="36"/>
        <v>36695447.660000004</v>
      </c>
      <c r="I219" s="23"/>
      <c r="J219" s="2">
        <f>SUMIF('collection only'!D:D,eslam.data!AQ219,'collection only'!E:E)</f>
        <v>28493360.539999999</v>
      </c>
      <c r="K219" s="26">
        <f>SUMIF('data-from-invoicing'!D:D,eslam.data!AR219,'data-from-invoicing'!F:F)</f>
        <v>28493360.438700002</v>
      </c>
      <c r="L219" s="2">
        <f t="shared" si="37"/>
        <v>-0.10129999741911888</v>
      </c>
      <c r="Q219" s="23"/>
      <c r="R219" s="2">
        <v>19827820.719999999</v>
      </c>
      <c r="S219" s="1">
        <v>45016</v>
      </c>
      <c r="T219" s="1">
        <v>45010</v>
      </c>
      <c r="U219" s="1">
        <v>45019</v>
      </c>
      <c r="V219">
        <v>56</v>
      </c>
      <c r="W219" s="1">
        <v>45075</v>
      </c>
      <c r="X219" s="1">
        <v>45012</v>
      </c>
      <c r="Y219" s="2">
        <v>56081897.57</v>
      </c>
      <c r="AD219" s="2">
        <v>2804094.9249999998</v>
      </c>
      <c r="AE219" s="2">
        <v>2804094.9249999998</v>
      </c>
      <c r="AF219" s="2">
        <v>0</v>
      </c>
      <c r="AG219" s="14">
        <f>SUMIF('consultant-gross'!D:D,eslam.data!AQ219,'consultant-gross'!F:F)</f>
        <v>1809093.4699999988</v>
      </c>
      <c r="AH219" s="14">
        <f>SUMIF('consultant-gross'!D:D,eslam.data!AQ219,'consultant-gross'!G:G)</f>
        <v>56081897.57</v>
      </c>
      <c r="AI219" s="14">
        <f>SUMIF('consultant-net'!D:D,eslam.data!AQ219,'consultant-net'!F:F)</f>
        <v>19827820.719999999</v>
      </c>
      <c r="AJ219" s="2" t="str">
        <f>VLOOKUP(A219,'eslam-to-invoicing'!A:B,2,0)</f>
        <v>DP World Basin 2 Ph2</v>
      </c>
      <c r="AQ219" s="2" t="str">
        <f t="shared" si="38"/>
        <v>DPW - Ph.023</v>
      </c>
      <c r="AR219" s="2" t="str">
        <f t="shared" si="39"/>
        <v>DP World Basin 2 Ph23</v>
      </c>
    </row>
    <row r="220" spans="1:44" x14ac:dyDescent="0.3">
      <c r="A220" s="6" t="s">
        <v>110</v>
      </c>
      <c r="B220" s="35">
        <f>VLOOKUP(A220,operation!A:B,2,0)</f>
        <v>1</v>
      </c>
      <c r="C220" s="6">
        <v>4</v>
      </c>
      <c r="D220" s="25"/>
      <c r="E220" s="2">
        <v>38567084.809999987</v>
      </c>
      <c r="F220" s="26">
        <f>_xlfn.MAXIFS('data-from-invoicing'!E:E,'data-from-invoicing'!D:D,eslam.data!AR220)</f>
        <v>37025201.200000003</v>
      </c>
      <c r="G220" s="2">
        <f t="shared" si="36"/>
        <v>-1541883.6099999845</v>
      </c>
      <c r="H220" s="14" t="s">
        <v>8718</v>
      </c>
      <c r="I220" s="23"/>
      <c r="J220" s="2">
        <f>SUMIF('collection only'!D:D,eslam.data!AQ220,'collection only'!E:E)</f>
        <v>27398639.539999999</v>
      </c>
      <c r="K220" s="26">
        <f>SUMIF('data-from-invoicing'!D:D,eslam.data!AR220,'data-from-invoicing'!F:F)</f>
        <v>27398648.888</v>
      </c>
      <c r="L220" s="2">
        <f t="shared" si="37"/>
        <v>9.3480000011622906</v>
      </c>
      <c r="Q220" s="23"/>
      <c r="R220" s="2">
        <v>28925313.530000001</v>
      </c>
      <c r="S220" s="1">
        <v>45046</v>
      </c>
      <c r="T220" s="1">
        <v>45041</v>
      </c>
      <c r="U220" s="1">
        <v>45054</v>
      </c>
      <c r="V220">
        <v>56</v>
      </c>
      <c r="W220" s="1">
        <v>45110</v>
      </c>
      <c r="X220" s="1">
        <v>45085</v>
      </c>
      <c r="Y220" s="2">
        <v>94648982.379999995</v>
      </c>
      <c r="AD220" s="2">
        <v>9464898.2999999989</v>
      </c>
      <c r="AE220" s="2">
        <v>9464898.2999999989</v>
      </c>
      <c r="AF220" s="2">
        <v>0</v>
      </c>
      <c r="AG220" s="14">
        <f>SUMIF('consultant-gross'!D:D,eslam.data!AQ220,'consultant-gross'!F:F)</f>
        <v>38567084.809999995</v>
      </c>
      <c r="AH220" s="14">
        <f>SUMIF('consultant-gross'!D:D,eslam.data!AQ220,'consultant-gross'!G:G)</f>
        <v>94648982.379999995</v>
      </c>
      <c r="AI220" s="14">
        <f>SUMIF('consultant-net'!D:D,eslam.data!AQ220,'consultant-net'!F:F)</f>
        <v>28925313.530000001</v>
      </c>
      <c r="AJ220" s="2" t="str">
        <f>VLOOKUP(A220,'eslam-to-invoicing'!A:B,2,0)</f>
        <v>DP World Basin 2 Ph2</v>
      </c>
      <c r="AQ220" s="2" t="str">
        <f t="shared" si="38"/>
        <v>DPW - Ph.024</v>
      </c>
      <c r="AR220" s="2" t="str">
        <f t="shared" si="39"/>
        <v>DP World Basin 2 Ph24</v>
      </c>
    </row>
    <row r="221" spans="1:44" x14ac:dyDescent="0.3">
      <c r="A221" s="6" t="s">
        <v>110</v>
      </c>
      <c r="B221" s="35">
        <f>VLOOKUP(A221,operation!A:B,2,0)</f>
        <v>1</v>
      </c>
      <c r="C221" s="6">
        <v>5</v>
      </c>
      <c r="D221" s="25"/>
      <c r="E221" s="2">
        <v>77833745.070000023</v>
      </c>
      <c r="F221" s="26">
        <f>_xlfn.MAXIFS('data-from-invoicing'!E:E,'data-from-invoicing'!D:D,eslam.data!AR221)</f>
        <v>40682207.5</v>
      </c>
      <c r="G221" s="2">
        <f t="shared" si="36"/>
        <v>-37151537.570000023</v>
      </c>
      <c r="I221" s="23"/>
      <c r="J221" s="2">
        <f>SUMIF('collection only'!D:D,eslam.data!AQ221,'collection only'!E:E)</f>
        <v>30104833.539999999</v>
      </c>
      <c r="K221" s="26">
        <f>SUMIF('data-from-invoicing'!D:D,eslam.data!AR221,'data-from-invoicing'!F:F)</f>
        <v>30104833.539999999</v>
      </c>
      <c r="L221" s="2">
        <f t="shared" si="37"/>
        <v>0</v>
      </c>
      <c r="Q221" s="23"/>
      <c r="R221" s="2">
        <v>30561302.57</v>
      </c>
      <c r="S221" s="1">
        <v>45077</v>
      </c>
      <c r="T221" s="1">
        <v>45071</v>
      </c>
      <c r="U221" s="1">
        <v>45080</v>
      </c>
      <c r="V221">
        <v>56</v>
      </c>
      <c r="W221" s="1">
        <v>45136</v>
      </c>
      <c r="X221" s="1">
        <v>45102</v>
      </c>
      <c r="Y221" s="2">
        <v>172482727.44999999</v>
      </c>
      <c r="AD221" s="2">
        <v>8624122.5</v>
      </c>
      <c r="AE221" s="2">
        <v>8624122.5</v>
      </c>
      <c r="AF221" s="2">
        <v>0</v>
      </c>
      <c r="AG221" s="14">
        <f>SUMIF('consultant-gross'!D:D,eslam.data!AQ221,'consultant-gross'!F:F)</f>
        <v>77833745.070000023</v>
      </c>
      <c r="AH221" s="14">
        <f>SUMIF('consultant-gross'!D:D,eslam.data!AQ221,'consultant-gross'!G:G)</f>
        <v>172482727.45000002</v>
      </c>
      <c r="AI221" s="14">
        <f>SUMIF('consultant-net'!D:D,eslam.data!AQ221,'consultant-net'!F:F)</f>
        <v>30561302.57</v>
      </c>
      <c r="AJ221" s="2" t="str">
        <f>VLOOKUP(A221,'eslam-to-invoicing'!A:B,2,0)</f>
        <v>DP World Basin 2 Ph2</v>
      </c>
      <c r="AQ221" s="2" t="str">
        <f t="shared" si="38"/>
        <v>DPW - Ph.025</v>
      </c>
      <c r="AR221" s="2" t="str">
        <f t="shared" si="39"/>
        <v>DP World Basin 2 Ph25</v>
      </c>
    </row>
    <row r="222" spans="1:44" x14ac:dyDescent="0.3">
      <c r="A222" s="6" t="s">
        <v>110</v>
      </c>
      <c r="B222" s="35">
        <f>VLOOKUP(A222,operation!A:B,2,0)</f>
        <v>1</v>
      </c>
      <c r="C222" s="6">
        <v>6</v>
      </c>
      <c r="D222" s="25"/>
      <c r="E222" s="2">
        <v>32227821.33999997</v>
      </c>
      <c r="F222" s="26">
        <f>_xlfn.MAXIFS('data-from-invoicing'!E:E,'data-from-invoicing'!D:D,eslam.data!AR222)</f>
        <v>32175841.300000001</v>
      </c>
      <c r="G222" s="2">
        <f t="shared" si="36"/>
        <v>-51980.039999969304</v>
      </c>
      <c r="I222" s="23"/>
      <c r="J222" s="2">
        <f>SUMIF('collection only'!D:D,eslam.data!AQ222,'collection only'!E:E)</f>
        <v>23809772.84</v>
      </c>
      <c r="K222" s="26">
        <f>SUMIF('data-from-invoicing'!D:D,eslam.data!AR222,'data-from-invoicing'!F:F)</f>
        <v>23809772.84</v>
      </c>
      <c r="L222" s="2">
        <f t="shared" si="37"/>
        <v>0</v>
      </c>
      <c r="Q222" s="23"/>
      <c r="R222" s="2">
        <v>24170866.16</v>
      </c>
      <c r="S222" s="1">
        <v>45107</v>
      </c>
      <c r="T222" s="1">
        <v>45102</v>
      </c>
      <c r="U222" s="1">
        <v>45103</v>
      </c>
      <c r="V222">
        <v>56</v>
      </c>
      <c r="W222" s="1">
        <v>45159</v>
      </c>
      <c r="X222" s="1">
        <v>45138</v>
      </c>
      <c r="Y222" s="2">
        <v>204710548.78999999</v>
      </c>
      <c r="AD222" s="2">
        <v>10235527.455</v>
      </c>
      <c r="AE222" s="2">
        <v>10235527.455</v>
      </c>
      <c r="AF222" s="2">
        <v>0</v>
      </c>
      <c r="AG222" s="14">
        <f>SUMIF('consultant-gross'!D:D,eslam.data!AQ222,'consultant-gross'!F:F)</f>
        <v>32227821.339999974</v>
      </c>
      <c r="AH222" s="14">
        <f>SUMIF('consultant-gross'!D:D,eslam.data!AQ222,'consultant-gross'!G:G)</f>
        <v>204710548.78999999</v>
      </c>
      <c r="AI222" s="14">
        <f>SUMIF('consultant-net'!D:D,eslam.data!AQ222,'consultant-net'!F:F)</f>
        <v>24170866.16</v>
      </c>
      <c r="AJ222" s="2" t="str">
        <f>VLOOKUP(A222,'eslam-to-invoicing'!A:B,2,0)</f>
        <v>DP World Basin 2 Ph2</v>
      </c>
      <c r="AQ222" s="2" t="str">
        <f t="shared" si="38"/>
        <v>DPW - Ph.026</v>
      </c>
      <c r="AR222" s="2" t="str">
        <f t="shared" si="39"/>
        <v>DP World Basin 2 Ph26</v>
      </c>
    </row>
    <row r="223" spans="1:44" x14ac:dyDescent="0.3">
      <c r="A223" s="6" t="s">
        <v>110</v>
      </c>
      <c r="B223" s="35">
        <f>VLOOKUP(A223,operation!A:B,2,0)</f>
        <v>1</v>
      </c>
      <c r="C223" s="6">
        <v>7</v>
      </c>
      <c r="D223" s="25"/>
      <c r="E223" s="2">
        <v>21546507.219999999</v>
      </c>
      <c r="F223" s="26">
        <f>_xlfn.MAXIFS('data-from-invoicing'!E:E,'data-from-invoicing'!D:D,eslam.data!AR223)</f>
        <v>21511754.48</v>
      </c>
      <c r="G223" s="2">
        <f t="shared" si="36"/>
        <v>-34752.739999998361</v>
      </c>
      <c r="I223" s="23"/>
      <c r="J223" s="2">
        <f>SUMIF('collection only'!D:D,eslam.data!AQ223,'collection only'!E:E)</f>
        <v>15918348.27</v>
      </c>
      <c r="K223" s="26">
        <f>SUMIF('data-from-invoicing'!D:D,eslam.data!AR223,'data-from-invoicing'!F:F)</f>
        <v>15918423.282</v>
      </c>
      <c r="L223" s="2">
        <f t="shared" si="37"/>
        <v>75.012000000104308</v>
      </c>
      <c r="Q223" s="23"/>
      <c r="R223" s="2">
        <v>16159880.26</v>
      </c>
      <c r="S223" s="1">
        <v>45138</v>
      </c>
      <c r="T223" s="1">
        <v>45132</v>
      </c>
      <c r="U223" s="1">
        <v>45139</v>
      </c>
      <c r="V223">
        <v>56</v>
      </c>
      <c r="W223" s="1">
        <v>45195</v>
      </c>
      <c r="X223" s="1">
        <v>45166</v>
      </c>
      <c r="Y223" s="2">
        <v>226257056.00999999</v>
      </c>
      <c r="AD223" s="2">
        <v>11312852.785</v>
      </c>
      <c r="AE223" s="2">
        <v>11312852.785</v>
      </c>
      <c r="AF223" s="2">
        <v>0</v>
      </c>
      <c r="AG223" s="14">
        <f>SUMIF('consultant-gross'!D:D,eslam.data!AQ223,'consultant-gross'!F:F)</f>
        <v>21546507.219999999</v>
      </c>
      <c r="AH223" s="14">
        <f>SUMIF('consultant-gross'!D:D,eslam.data!AQ223,'consultant-gross'!G:G)</f>
        <v>226257056.00999999</v>
      </c>
      <c r="AI223" s="14">
        <f>SUMIF('consultant-net'!D:D,eslam.data!AQ223,'consultant-net'!F:F)</f>
        <v>16159880.26</v>
      </c>
      <c r="AJ223" s="2" t="str">
        <f>VLOOKUP(A223,'eslam-to-invoicing'!A:B,2,0)</f>
        <v>DP World Basin 2 Ph2</v>
      </c>
      <c r="AQ223" s="2" t="str">
        <f t="shared" si="38"/>
        <v>DPW - Ph.027</v>
      </c>
      <c r="AR223" s="2" t="str">
        <f t="shared" si="39"/>
        <v>DP World Basin 2 Ph27</v>
      </c>
    </row>
    <row r="224" spans="1:44" x14ac:dyDescent="0.3">
      <c r="A224" s="6" t="s">
        <v>110</v>
      </c>
      <c r="B224" s="35">
        <f>VLOOKUP(A224,operation!A:B,2,0)</f>
        <v>1</v>
      </c>
      <c r="C224" s="6">
        <v>8</v>
      </c>
      <c r="D224" s="25"/>
      <c r="E224" s="2">
        <v>27781672.690000031</v>
      </c>
      <c r="F224" s="26">
        <f>_xlfn.MAXIFS('data-from-invoicing'!E:E,'data-from-invoicing'!D:D,eslam.data!AR224)</f>
        <v>0</v>
      </c>
      <c r="G224" s="2">
        <f t="shared" si="36"/>
        <v>-27781672.690000031</v>
      </c>
      <c r="I224" s="23"/>
      <c r="J224" s="2">
        <f>SUMIF('collection only'!D:D,eslam.data!AQ224,'collection only'!E:E)</f>
        <v>20524928.940000001</v>
      </c>
      <c r="K224" s="26">
        <f>SUMIF('data-from-invoicing'!D:D,eslam.data!AR224,'data-from-invoicing'!F:F)</f>
        <v>0</v>
      </c>
      <c r="L224" s="2">
        <f t="shared" si="37"/>
        <v>-20524928.940000001</v>
      </c>
      <c r="Q224" s="23"/>
      <c r="R224" s="2">
        <v>20836254.440000001</v>
      </c>
      <c r="S224" s="1">
        <v>45169</v>
      </c>
      <c r="T224" s="1">
        <v>45163</v>
      </c>
      <c r="U224" s="1">
        <v>45173</v>
      </c>
      <c r="V224">
        <v>56</v>
      </c>
      <c r="W224" s="1">
        <v>45229</v>
      </c>
      <c r="X224" s="1">
        <v>45173</v>
      </c>
      <c r="Y224" s="2">
        <v>254038728.69999999</v>
      </c>
      <c r="AD224" s="2">
        <v>12701936.435000001</v>
      </c>
      <c r="AE224" s="2">
        <v>12701936.435000001</v>
      </c>
      <c r="AF224" s="2">
        <v>0</v>
      </c>
      <c r="AG224" s="14">
        <f>SUMIF('consultant-gross'!D:D,eslam.data!AQ224,'consultant-gross'!F:F)</f>
        <v>27781672.690000027</v>
      </c>
      <c r="AH224" s="14">
        <f>SUMIF('consultant-gross'!D:D,eslam.data!AQ224,'consultant-gross'!G:G)</f>
        <v>254038728.70000002</v>
      </c>
      <c r="AI224" s="14">
        <f>SUMIF('consultant-net'!D:D,eslam.data!AQ224,'consultant-net'!F:F)</f>
        <v>20836254.440000001</v>
      </c>
      <c r="AJ224" s="2" t="str">
        <f>VLOOKUP(A224,'eslam-to-invoicing'!A:B,2,0)</f>
        <v>DP World Basin 2 Ph2</v>
      </c>
      <c r="AQ224" s="2" t="str">
        <f t="shared" si="38"/>
        <v>DPW - Ph.028</v>
      </c>
      <c r="AR224" s="2" t="str">
        <f t="shared" si="39"/>
        <v>DP World Basin 2 Ph28</v>
      </c>
    </row>
    <row r="225" spans="1:44" x14ac:dyDescent="0.3">
      <c r="A225" s="6" t="s">
        <v>110</v>
      </c>
      <c r="B225" s="35">
        <f>VLOOKUP(A225,operation!A:B,2,0)</f>
        <v>1</v>
      </c>
      <c r="C225" s="6">
        <v>9</v>
      </c>
      <c r="D225" s="25"/>
      <c r="E225" s="2">
        <v>66926760.560000032</v>
      </c>
      <c r="F225" s="26">
        <f>_xlfn.MAXIFS('data-from-invoicing'!E:E,'data-from-invoicing'!D:D,eslam.data!AR225)</f>
        <v>27736619.899999999</v>
      </c>
      <c r="G225" s="2">
        <f t="shared" si="36"/>
        <v>-39190140.660000034</v>
      </c>
      <c r="I225" s="23"/>
      <c r="J225" s="2">
        <f>SUMIF('collection only'!D:D,eslam.data!AQ225,'collection only'!E:E)</f>
        <v>49445572.719999999</v>
      </c>
      <c r="K225" s="26">
        <f>SUMIF('data-from-invoicing'!D:D,eslam.data!AR225,'data-from-invoicing'!F:F)</f>
        <v>20524928.940000001</v>
      </c>
      <c r="L225" s="2">
        <f t="shared" si="37"/>
        <v>-28920643.779999997</v>
      </c>
      <c r="Q225" s="23"/>
      <c r="R225" s="2">
        <v>50195070.420000002</v>
      </c>
      <c r="S225" s="1">
        <v>45199</v>
      </c>
      <c r="T225" s="1">
        <v>45199</v>
      </c>
      <c r="U225" s="1">
        <v>45202</v>
      </c>
      <c r="V225">
        <v>56</v>
      </c>
      <c r="W225" s="1">
        <v>45258</v>
      </c>
      <c r="X225" s="1">
        <v>45230</v>
      </c>
      <c r="Y225" s="2">
        <v>320965489.26000011</v>
      </c>
      <c r="AD225" s="2">
        <v>16048266</v>
      </c>
      <c r="AE225" s="2">
        <v>16048266</v>
      </c>
      <c r="AF225" s="2">
        <v>0</v>
      </c>
      <c r="AG225" s="14">
        <f>SUMIF('consultant-gross'!D:D,eslam.data!AQ225,'consultant-gross'!F:F)</f>
        <v>66926760.560000032</v>
      </c>
      <c r="AH225" s="14">
        <f>SUMIF('consultant-gross'!D:D,eslam.data!AQ225,'consultant-gross'!G:G)</f>
        <v>320965489.26000005</v>
      </c>
      <c r="AI225" s="14">
        <f>SUMIF('consultant-net'!D:D,eslam.data!AQ225,'consultant-net'!F:F)</f>
        <v>50195070.420000002</v>
      </c>
      <c r="AJ225" s="2" t="str">
        <f>VLOOKUP(A225,'eslam-to-invoicing'!A:B,2,0)</f>
        <v>DP World Basin 2 Ph2</v>
      </c>
      <c r="AQ225" s="2" t="str">
        <f t="shared" si="38"/>
        <v>DPW - Ph.029</v>
      </c>
      <c r="AR225" s="2" t="str">
        <f t="shared" si="39"/>
        <v>DP World Basin 2 Ph29</v>
      </c>
    </row>
    <row r="226" spans="1:44" x14ac:dyDescent="0.3">
      <c r="A226" s="6" t="s">
        <v>110</v>
      </c>
      <c r="B226" s="35">
        <f>VLOOKUP(A226,operation!A:B,2,0)</f>
        <v>1</v>
      </c>
      <c r="C226" s="6">
        <v>10</v>
      </c>
      <c r="D226" s="25"/>
      <c r="E226" s="2">
        <v>59028304.349999957</v>
      </c>
      <c r="F226" s="26">
        <f>_xlfn.MAXIFS('data-from-invoicing'!E:E,'data-from-invoicing'!D:D,eslam.data!AR226)</f>
        <v>66818227.5</v>
      </c>
      <c r="G226" s="2">
        <f t="shared" si="36"/>
        <v>7789923.1500000432</v>
      </c>
      <c r="I226" s="23"/>
      <c r="J226" s="2">
        <f>SUMIF('collection only'!D:D,eslam.data!AQ226,'collection only'!E:E)</f>
        <v>34610141.799999997</v>
      </c>
      <c r="K226" s="26">
        <f>SUMIF('data-from-invoicing'!D:D,eslam.data!AR226,'data-from-invoicing'!F:F)</f>
        <v>49445488.359999999</v>
      </c>
      <c r="L226" s="2">
        <f t="shared" si="37"/>
        <v>14835346.560000002</v>
      </c>
      <c r="Q226" s="23"/>
      <c r="R226" s="2">
        <v>44271228.340000004</v>
      </c>
      <c r="S226" s="1">
        <v>45230</v>
      </c>
      <c r="T226" s="1">
        <v>45224</v>
      </c>
      <c r="U226" s="1">
        <v>45231</v>
      </c>
      <c r="V226">
        <v>56</v>
      </c>
      <c r="W226" s="1">
        <v>45287</v>
      </c>
      <c r="X226" s="1">
        <v>45259</v>
      </c>
      <c r="Y226" s="2">
        <v>379993793.61000001</v>
      </c>
      <c r="AD226" s="2">
        <v>18999683</v>
      </c>
      <c r="AE226" s="2">
        <v>18999683</v>
      </c>
      <c r="AF226" s="2">
        <v>0</v>
      </c>
      <c r="AG226" s="14">
        <f>SUMIF('consultant-gross'!D:D,eslam.data!AQ226,'consultant-gross'!F:F)</f>
        <v>59028304.349999964</v>
      </c>
      <c r="AH226" s="14">
        <f>SUMIF('consultant-gross'!D:D,eslam.data!AQ226,'consultant-gross'!G:G)</f>
        <v>379993793.61000001</v>
      </c>
      <c r="AI226" s="14">
        <f>SUMIF('consultant-net'!D:D,eslam.data!AQ226,'consultant-net'!F:F)</f>
        <v>44271228.339999996</v>
      </c>
      <c r="AJ226" s="2" t="str">
        <f>VLOOKUP(A226,'eslam-to-invoicing'!A:B,2,0)</f>
        <v>DP World Basin 2 Ph2</v>
      </c>
      <c r="AQ226" s="2" t="str">
        <f t="shared" si="38"/>
        <v>DPW - Ph.0210</v>
      </c>
      <c r="AR226" s="2" t="str">
        <f t="shared" si="39"/>
        <v>DP World Basin 2 Ph210</v>
      </c>
    </row>
    <row r="227" spans="1:44" x14ac:dyDescent="0.3">
      <c r="A227" s="6" t="s">
        <v>110</v>
      </c>
      <c r="B227" s="35">
        <f>VLOOKUP(A227,operation!A:B,2,0)</f>
        <v>1</v>
      </c>
      <c r="C227" s="6">
        <v>11</v>
      </c>
      <c r="D227" s="25"/>
      <c r="E227" s="2">
        <v>54711779.099999957</v>
      </c>
      <c r="F227" s="26">
        <f>_xlfn.MAXIFS('data-from-invoicing'!E:E,'data-from-invoicing'!D:D,eslam.data!AR227)</f>
        <v>58932579.700000003</v>
      </c>
      <c r="G227" s="2">
        <f t="shared" si="36"/>
        <v>4220800.6000000462</v>
      </c>
      <c r="I227" s="23"/>
      <c r="J227" s="2">
        <f>SUMIF('collection only'!D:D,eslam.data!AQ227,'collection only'!E:E)</f>
        <v>40236573.850000001</v>
      </c>
      <c r="K227" s="26">
        <f>SUMIF('data-from-invoicing'!D:D,eslam.data!AR227,'data-from-invoicing'!F:F)</f>
        <v>43610108.979999997</v>
      </c>
      <c r="L227" s="2">
        <f t="shared" si="37"/>
        <v>3373535.1299999952</v>
      </c>
      <c r="Q227" s="23"/>
      <c r="R227" s="2">
        <v>40849045.029999986</v>
      </c>
      <c r="S227" s="1">
        <v>45260</v>
      </c>
      <c r="T227" s="1">
        <v>45255</v>
      </c>
      <c r="U227" s="1">
        <v>45260</v>
      </c>
      <c r="V227">
        <v>56</v>
      </c>
      <c r="W227" s="1">
        <v>45316</v>
      </c>
      <c r="X227" s="1">
        <v>45291</v>
      </c>
      <c r="Y227" s="2">
        <v>434705572.70999998</v>
      </c>
      <c r="AD227" s="2">
        <v>21735278.620000001</v>
      </c>
      <c r="AE227" s="2">
        <v>21735278.620000001</v>
      </c>
      <c r="AF227" s="2">
        <v>0</v>
      </c>
      <c r="AG227" s="14">
        <f>SUMIF('consultant-gross'!D:D,eslam.data!AQ227,'consultant-gross'!F:F)</f>
        <v>54711779.099999964</v>
      </c>
      <c r="AH227" s="14">
        <f>SUMIF('consultant-gross'!D:D,eslam.data!AQ227,'consultant-gross'!G:G)</f>
        <v>434705572.70999998</v>
      </c>
      <c r="AI227" s="14">
        <f>SUMIF('consultant-net'!D:D,eslam.data!AQ227,'consultant-net'!F:F)</f>
        <v>40849045.029999994</v>
      </c>
      <c r="AJ227" s="2" t="str">
        <f>VLOOKUP(A227,'eslam-to-invoicing'!A:B,2,0)</f>
        <v>DP World Basin 2 Ph2</v>
      </c>
      <c r="AQ227" s="2" t="str">
        <f t="shared" si="38"/>
        <v>DPW - Ph.0211</v>
      </c>
      <c r="AR227" s="2" t="str">
        <f t="shared" si="39"/>
        <v>DP World Basin 2 Ph211</v>
      </c>
    </row>
    <row r="228" spans="1:44" x14ac:dyDescent="0.3">
      <c r="A228" s="6" t="s">
        <v>110</v>
      </c>
      <c r="B228" s="35">
        <f>VLOOKUP(A228,operation!A:B,2,0)</f>
        <v>1</v>
      </c>
      <c r="C228" s="6">
        <v>12</v>
      </c>
      <c r="D228" s="25"/>
      <c r="E228" s="2">
        <v>17644384.080000039</v>
      </c>
      <c r="F228" s="26">
        <f>_xlfn.MAXIFS('data-from-invoicing'!E:E,'data-from-invoicing'!D:D,eslam.data!AR228)</f>
        <v>54623534</v>
      </c>
      <c r="G228" s="2">
        <f t="shared" si="36"/>
        <v>36979149.919999957</v>
      </c>
      <c r="I228" s="23"/>
      <c r="J228" s="2">
        <f>SUMIF('collection only'!D:D,eslam.data!AQ228,'collection only'!E:E)</f>
        <v>15678173.877894999</v>
      </c>
      <c r="K228" s="26">
        <f>SUMIF('data-from-invoicing'!D:D,eslam.data!AR228,'data-from-invoicing'!F:F)</f>
        <v>40236573.850000001</v>
      </c>
      <c r="L228" s="2">
        <f t="shared" si="37"/>
        <v>24558399.972105004</v>
      </c>
      <c r="Q228" s="23"/>
      <c r="R228" s="2">
        <v>15879945.92</v>
      </c>
      <c r="S228" s="1">
        <v>45291</v>
      </c>
      <c r="T228" s="1">
        <v>45285</v>
      </c>
      <c r="U228" s="1">
        <v>45292</v>
      </c>
      <c r="V228">
        <v>56</v>
      </c>
      <c r="W228" s="1">
        <v>45348</v>
      </c>
      <c r="X228" s="1">
        <v>45326</v>
      </c>
      <c r="Y228" s="2">
        <v>452349956.79000002</v>
      </c>
      <c r="AA228" s="2">
        <v>25824647.960000001</v>
      </c>
      <c r="AD228" s="2">
        <v>22617497.855</v>
      </c>
      <c r="AE228" s="2">
        <v>22617497.855</v>
      </c>
      <c r="AF228" s="2">
        <v>0</v>
      </c>
      <c r="AG228" s="14">
        <f>SUMIF('consultant-gross'!D:D,eslam.data!AQ228,'consultant-gross'!F:F)</f>
        <v>17644384.080000043</v>
      </c>
      <c r="AH228" s="14">
        <f>SUMIF('consultant-gross'!D:D,eslam.data!AQ228,'consultant-gross'!G:G)</f>
        <v>452349956.79000002</v>
      </c>
      <c r="AI228" s="14">
        <f>SUMIF('consultant-net'!D:D,eslam.data!AQ228,'consultant-net'!F:F)</f>
        <v>15879945.92</v>
      </c>
      <c r="AJ228" s="2" t="str">
        <f>VLOOKUP(A228,'eslam-to-invoicing'!A:B,2,0)</f>
        <v>DP World Basin 2 Ph2</v>
      </c>
      <c r="AQ228" s="2" t="str">
        <f t="shared" si="38"/>
        <v>DPW - Ph.0212</v>
      </c>
      <c r="AR228" s="2" t="str">
        <f t="shared" si="39"/>
        <v>DP World Basin 2 Ph212</v>
      </c>
    </row>
    <row r="229" spans="1:44" x14ac:dyDescent="0.3">
      <c r="A229" s="6" t="s">
        <v>110</v>
      </c>
      <c r="B229" s="35">
        <f>VLOOKUP(A229,operation!A:B,2,0)</f>
        <v>1</v>
      </c>
      <c r="C229" s="6">
        <v>13</v>
      </c>
      <c r="D229" s="25"/>
      <c r="E229" s="2">
        <v>13655091.110000011</v>
      </c>
      <c r="F229" s="26">
        <f>_xlfn.MAXIFS('data-from-invoicing'!E:E,'data-from-invoicing'!D:D,eslam.data!AR229)</f>
        <v>17615925.699999999</v>
      </c>
      <c r="G229" s="2">
        <f t="shared" si="36"/>
        <v>3960834.5899999887</v>
      </c>
      <c r="I229" s="23"/>
      <c r="J229" s="2">
        <f>SUMIF('collection only'!D:D,eslam.data!AQ229,'collection only'!E:E)</f>
        <v>18805485.48</v>
      </c>
      <c r="K229" s="26">
        <f>SUMIF('data-from-invoicing'!D:D,eslam.data!AR229,'data-from-invoicing'!F:F)</f>
        <v>15678173.869999999</v>
      </c>
      <c r="L229" s="2">
        <f t="shared" si="37"/>
        <v>-3127311.6100000013</v>
      </c>
      <c r="Q229" s="23"/>
      <c r="R229" s="2">
        <v>18632592.109999999</v>
      </c>
      <c r="S229" s="1">
        <v>45351</v>
      </c>
      <c r="T229" s="1">
        <v>45360</v>
      </c>
      <c r="U229" s="1">
        <v>45360</v>
      </c>
      <c r="V229">
        <v>56</v>
      </c>
      <c r="W229" s="1">
        <v>45416</v>
      </c>
      <c r="X229" s="1">
        <v>45383</v>
      </c>
      <c r="Y229" s="2">
        <v>466005047.89999998</v>
      </c>
      <c r="AA229" s="2">
        <v>44215690.5</v>
      </c>
      <c r="AD229" s="2">
        <v>33822947.024999999</v>
      </c>
      <c r="AE229" s="2">
        <v>33822947.024999999</v>
      </c>
      <c r="AF229" s="2">
        <v>0</v>
      </c>
      <c r="AG229" s="14">
        <f>SUMIF('consultant-gross'!D:D,eslam.data!AQ229,'consultant-gross'!F:F)</f>
        <v>13655091.110000014</v>
      </c>
      <c r="AH229" s="14">
        <f>SUMIF('consultant-gross'!D:D,eslam.data!AQ229,'consultant-gross'!G:G)</f>
        <v>466005047.90000004</v>
      </c>
      <c r="AI229" s="14">
        <f>SUMIF('consultant-net'!D:D,eslam.data!AQ229,'consultant-net'!F:F)</f>
        <v>18632592.109999999</v>
      </c>
      <c r="AJ229" s="2" t="str">
        <f>VLOOKUP(A229,'eslam-to-invoicing'!A:B,2,0)</f>
        <v>DP World Basin 2 Ph2</v>
      </c>
      <c r="AQ229" s="2" t="str">
        <f t="shared" si="38"/>
        <v>DPW - Ph.0213</v>
      </c>
      <c r="AR229" s="2" t="str">
        <f t="shared" si="39"/>
        <v>DP World Basin 2 Ph213</v>
      </c>
    </row>
    <row r="230" spans="1:44" x14ac:dyDescent="0.3">
      <c r="A230" s="6" t="s">
        <v>110</v>
      </c>
      <c r="B230" s="35">
        <f>VLOOKUP(A230,operation!A:B,2,0)</f>
        <v>1</v>
      </c>
      <c r="C230" s="6">
        <v>14</v>
      </c>
      <c r="D230" s="25"/>
      <c r="E230" s="2">
        <v>-1E-4</v>
      </c>
      <c r="F230" s="26">
        <f>_xlfn.MAXIFS('data-from-invoicing'!E:E,'data-from-invoicing'!D:D,eslam.data!AR230)</f>
        <v>21130152.280000001</v>
      </c>
      <c r="G230" s="2">
        <f t="shared" si="36"/>
        <v>21130152.280100003</v>
      </c>
      <c r="I230" s="23"/>
      <c r="J230" s="2">
        <f>SUMIF('collection only'!D:D,eslam.data!AQ230,'collection only'!E:E)</f>
        <v>35568315.899999999</v>
      </c>
      <c r="K230" s="26">
        <f>SUMIF('data-from-invoicing'!D:D,eslam.data!AR230,'data-from-invoicing'!F:F)</f>
        <v>18805485.48</v>
      </c>
      <c r="L230" s="2">
        <f t="shared" si="37"/>
        <v>-16762830.419999998</v>
      </c>
      <c r="Q230" s="23"/>
      <c r="R230" s="2">
        <v>35418927.399999999</v>
      </c>
      <c r="S230" s="1">
        <v>45351</v>
      </c>
      <c r="T230" s="1">
        <v>45361</v>
      </c>
      <c r="U230" s="1">
        <v>45364</v>
      </c>
      <c r="V230">
        <v>56</v>
      </c>
      <c r="W230" s="1">
        <v>45420</v>
      </c>
      <c r="X230" s="1">
        <v>45426</v>
      </c>
      <c r="Y230" s="2">
        <v>466005047.89999998</v>
      </c>
      <c r="AA230" s="2">
        <v>30459697.899999999</v>
      </c>
      <c r="AD230" s="2">
        <v>23300252.395</v>
      </c>
      <c r="AE230" s="2">
        <v>23300252.395</v>
      </c>
      <c r="AF230" s="2">
        <v>0</v>
      </c>
      <c r="AG230" s="14">
        <f>SUMIF('consultant-gross'!D:D,eslam.data!AQ230,'consultant-gross'!F:F)</f>
        <v>-1E-4</v>
      </c>
      <c r="AH230" s="14">
        <f>SUMIF('consultant-gross'!D:D,eslam.data!AQ230,'consultant-gross'!G:G)</f>
        <v>466005047.90000004</v>
      </c>
      <c r="AI230" s="14">
        <f>SUMIF('consultant-net'!D:D,eslam.data!AQ230,'consultant-net'!F:F)</f>
        <v>35418927.399999999</v>
      </c>
      <c r="AJ230" s="2" t="str">
        <f>VLOOKUP(A230,'eslam-to-invoicing'!A:B,2,0)</f>
        <v>DP World Basin 2 Ph2</v>
      </c>
      <c r="AQ230" s="2" t="str">
        <f t="shared" si="38"/>
        <v>DPW - Ph.0214</v>
      </c>
      <c r="AR230" s="2" t="str">
        <f t="shared" si="39"/>
        <v>DP World Basin 2 Ph214</v>
      </c>
    </row>
    <row r="231" spans="1:44" x14ac:dyDescent="0.3">
      <c r="B231" s="35"/>
      <c r="D231" s="25"/>
      <c r="F231" s="26">
        <f>_xlfn.MAXIFS('data-from-invoicing'!E:E,'data-from-invoicing'!D:D,eslam.data!AR231)</f>
        <v>0</v>
      </c>
      <c r="I231" s="23"/>
      <c r="K231" s="26"/>
      <c r="Q231" s="23"/>
    </row>
    <row r="232" spans="1:44" x14ac:dyDescent="0.3">
      <c r="A232" s="32" t="s">
        <v>71</v>
      </c>
      <c r="B232" s="35">
        <f>VLOOKUP(A232,operation!A:B,2,0)</f>
        <v>1</v>
      </c>
      <c r="C232" s="6">
        <v>1</v>
      </c>
      <c r="D232" s="25"/>
      <c r="E232" s="2">
        <v>5145072.8899999997</v>
      </c>
      <c r="F232" s="26">
        <f>_xlfn.MAXIFS('data-from-invoicing'!E:E,'data-from-invoicing'!D:D,eslam.data!AR232)</f>
        <v>61566718.68</v>
      </c>
      <c r="G232" s="2">
        <f t="shared" ref="G232:G263" si="40">F232-E232</f>
        <v>56421645.789999999</v>
      </c>
      <c r="I232" s="23"/>
      <c r="J232" s="2">
        <f>SUMIF('collection only'!D:D,eslam.data!AQ232,'collection only'!E:E)</f>
        <v>16605643.540000001</v>
      </c>
      <c r="K232" s="26">
        <f>SUMIF('data-from-invoicing'!D:D,eslam.data!AR232,'data-from-invoicing'!F:F)</f>
        <v>83153826.783799991</v>
      </c>
      <c r="L232" s="2">
        <f t="shared" ref="L232:L263" si="41">K232-J232</f>
        <v>66548183.243799992</v>
      </c>
      <c r="N232" s="2">
        <v>10000000</v>
      </c>
      <c r="Q232" s="23"/>
      <c r="R232" s="2">
        <v>4887819.25</v>
      </c>
      <c r="S232" s="1">
        <v>44347</v>
      </c>
      <c r="T232" s="1">
        <v>44347</v>
      </c>
      <c r="U232" s="1">
        <v>44354</v>
      </c>
      <c r="V232">
        <v>42</v>
      </c>
      <c r="W232" s="1">
        <v>44396</v>
      </c>
      <c r="X232" s="1">
        <v>44362</v>
      </c>
      <c r="Y232" s="2">
        <v>5145072.8899999997</v>
      </c>
      <c r="AF232" s="2">
        <v>0</v>
      </c>
      <c r="AG232" s="14">
        <f>SUMIF('consultant-gross'!D:D,eslam.data!AQ232,'consultant-gross'!F:F)</f>
        <v>5145072.8899999997</v>
      </c>
      <c r="AH232" s="14">
        <f>SUMIF('consultant-gross'!D:D,eslam.data!AQ232,'consultant-gross'!G:G)</f>
        <v>5145072.8899999997</v>
      </c>
      <c r="AI232" s="14">
        <f>SUMIF('consultant-net'!D:D,eslam.data!AQ232,'consultant-net'!F:F)</f>
        <v>4887819.25</v>
      </c>
      <c r="AJ232" s="2" t="str">
        <f>VLOOKUP(A232,'eslam-to-invoicing'!A:B,2,0)</f>
        <v>EGAT Pelletizing Plant</v>
      </c>
      <c r="AQ232" s="2" t="str">
        <f t="shared" ref="AQ232:AQ263" si="42">A232&amp;C232</f>
        <v>EGAT Pelletizing Plant1</v>
      </c>
      <c r="AR232" s="2" t="str">
        <f t="shared" ref="AR232:AR263" si="43">AJ232&amp;C232</f>
        <v>EGAT Pelletizing Plant1</v>
      </c>
    </row>
    <row r="233" spans="1:44" x14ac:dyDescent="0.3">
      <c r="A233" s="32" t="s">
        <v>71</v>
      </c>
      <c r="B233" s="35">
        <f>VLOOKUP(A233,operation!A:B,2,0)</f>
        <v>1</v>
      </c>
      <c r="C233" s="6">
        <v>2</v>
      </c>
      <c r="D233" s="25"/>
      <c r="E233" s="2">
        <v>10496612.58</v>
      </c>
      <c r="F233" s="26">
        <f>_xlfn.MAXIFS('data-from-invoicing'!E:E,'data-from-invoicing'!D:D,eslam.data!AR233)</f>
        <v>53673231.5</v>
      </c>
      <c r="G233" s="2">
        <f t="shared" si="40"/>
        <v>43176618.920000002</v>
      </c>
      <c r="I233" s="23"/>
      <c r="J233" s="2">
        <f>SUMIF('collection only'!D:D,eslam.data!AQ233,'collection only'!E:E)</f>
        <v>27019256.259999998</v>
      </c>
      <c r="K233" s="26">
        <f>SUMIF('data-from-invoicing'!D:D,eslam.data!AR233,'data-from-invoicing'!F:F)</f>
        <v>39460085.897199996</v>
      </c>
      <c r="L233" s="2">
        <f t="shared" si="41"/>
        <v>12440829.637199998</v>
      </c>
      <c r="N233" s="2">
        <v>2000000</v>
      </c>
      <c r="Q233" s="23"/>
      <c r="R233" s="2">
        <v>10124222.67</v>
      </c>
      <c r="S233" s="1">
        <v>44377</v>
      </c>
      <c r="T233" s="1">
        <v>44377</v>
      </c>
      <c r="U233" s="1">
        <v>44377</v>
      </c>
      <c r="V233">
        <v>42</v>
      </c>
      <c r="W233" s="1">
        <v>44419</v>
      </c>
      <c r="X233" s="1">
        <v>44389</v>
      </c>
      <c r="Y233" s="2">
        <v>15641685.470000001</v>
      </c>
      <c r="AF233" s="2">
        <v>0</v>
      </c>
      <c r="AG233" s="14">
        <f>SUMIF('consultant-gross'!D:D,eslam.data!AQ233,'consultant-gross'!F:F)</f>
        <v>10496612.580000002</v>
      </c>
      <c r="AH233" s="14">
        <f>SUMIF('consultant-gross'!D:D,eslam.data!AQ233,'consultant-gross'!G:G)</f>
        <v>15641685.470000001</v>
      </c>
      <c r="AI233" s="14">
        <f>SUMIF('consultant-net'!D:D,eslam.data!AQ233,'consultant-net'!F:F)</f>
        <v>10124222.67</v>
      </c>
      <c r="AJ233" s="2" t="str">
        <f>VLOOKUP(A233,'eslam-to-invoicing'!A:B,2,0)</f>
        <v>EGAT Pelletizing Plant</v>
      </c>
      <c r="AQ233" s="2" t="str">
        <f t="shared" si="42"/>
        <v>EGAT Pelletizing Plant2</v>
      </c>
      <c r="AR233" s="2" t="str">
        <f t="shared" si="43"/>
        <v>EGAT Pelletizing Plant2</v>
      </c>
    </row>
    <row r="234" spans="1:44" x14ac:dyDescent="0.3">
      <c r="A234" s="32" t="s">
        <v>71</v>
      </c>
      <c r="B234" s="35">
        <f>VLOOKUP(A234,operation!A:B,2,0)</f>
        <v>1</v>
      </c>
      <c r="C234" s="6">
        <v>3</v>
      </c>
      <c r="D234" s="25"/>
      <c r="E234" s="2">
        <v>4383722.2899999972</v>
      </c>
      <c r="F234" s="26">
        <f>_xlfn.MAXIFS('data-from-invoicing'!E:E,'data-from-invoicing'!D:D,eslam.data!AR234)</f>
        <v>11779040</v>
      </c>
      <c r="G234" s="2">
        <f t="shared" si="40"/>
        <v>7395317.7100000028</v>
      </c>
      <c r="I234" s="23"/>
      <c r="J234" s="2">
        <f>SUMIF('collection only'!D:D,eslam.data!AQ234,'collection only'!E:E)</f>
        <v>59114716.799999997</v>
      </c>
      <c r="K234" s="26">
        <f>SUMIF('data-from-invoicing'!D:D,eslam.data!AR234,'data-from-invoicing'!F:F)</f>
        <v>7687509.5247</v>
      </c>
      <c r="L234" s="2">
        <f t="shared" si="41"/>
        <v>-51427207.275299996</v>
      </c>
      <c r="N234" s="2">
        <v>5000000</v>
      </c>
      <c r="Q234" s="23"/>
      <c r="R234" s="2">
        <v>4165165.88</v>
      </c>
      <c r="S234" s="1">
        <v>44408</v>
      </c>
      <c r="T234" s="1">
        <v>44408</v>
      </c>
      <c r="U234" s="1">
        <v>44413</v>
      </c>
      <c r="V234">
        <v>42</v>
      </c>
      <c r="W234" s="1">
        <v>44455</v>
      </c>
      <c r="X234" s="1">
        <v>44427</v>
      </c>
      <c r="Y234" s="2">
        <v>20025407.760000002</v>
      </c>
      <c r="AF234" s="2">
        <v>0</v>
      </c>
      <c r="AG234" s="14">
        <f>SUMIF('consultant-gross'!D:D,eslam.data!AQ234,'consultant-gross'!F:F)</f>
        <v>4383722.2899999972</v>
      </c>
      <c r="AH234" s="14">
        <f>SUMIF('consultant-gross'!D:D,eslam.data!AQ234,'consultant-gross'!G:G)</f>
        <v>20025407.759999998</v>
      </c>
      <c r="AI234" s="14">
        <f>SUMIF('consultant-net'!D:D,eslam.data!AQ234,'consultant-net'!F:F)</f>
        <v>4165165.88</v>
      </c>
      <c r="AJ234" s="2" t="str">
        <f>VLOOKUP(A234,'eslam-to-invoicing'!A:B,2,0)</f>
        <v>EGAT Pelletizing Plant</v>
      </c>
      <c r="AQ234" s="2" t="str">
        <f t="shared" si="42"/>
        <v>EGAT Pelletizing Plant3</v>
      </c>
      <c r="AR234" s="2" t="str">
        <f t="shared" si="43"/>
        <v>EGAT Pelletizing Plant3</v>
      </c>
    </row>
    <row r="235" spans="1:44" x14ac:dyDescent="0.3">
      <c r="A235" s="32" t="s">
        <v>71</v>
      </c>
      <c r="B235" s="35">
        <f>VLOOKUP(A235,operation!A:B,2,0)</f>
        <v>1</v>
      </c>
      <c r="C235" s="6">
        <v>4</v>
      </c>
      <c r="D235" s="25"/>
      <c r="E235" s="2">
        <v>6320391.6000000006</v>
      </c>
      <c r="F235" s="26">
        <f>_xlfn.MAXIFS('data-from-invoicing'!E:E,'data-from-invoicing'!D:D,eslam.data!AR235)</f>
        <v>7555014.4400000004</v>
      </c>
      <c r="G235" s="2">
        <f t="shared" si="40"/>
        <v>1234622.8399999999</v>
      </c>
      <c r="I235" s="23"/>
      <c r="J235" s="2">
        <f>SUMIF('collection only'!D:D,eslam.data!AQ235,'collection only'!E:E)</f>
        <v>50190590.75</v>
      </c>
      <c r="K235" s="26">
        <f>SUMIF('data-from-invoicing'!D:D,eslam.data!AR235,'data-from-invoicing'!F:F)</f>
        <v>10595646.663800001</v>
      </c>
      <c r="L235" s="2">
        <f t="shared" si="41"/>
        <v>-39594944.086199999</v>
      </c>
      <c r="N235" s="2">
        <v>20500000</v>
      </c>
      <c r="Q235" s="23"/>
      <c r="R235" s="2">
        <v>6104444.1699999999</v>
      </c>
      <c r="S235" s="1">
        <v>44439</v>
      </c>
      <c r="T235" s="1">
        <v>44439</v>
      </c>
      <c r="U235" s="1">
        <v>44440</v>
      </c>
      <c r="V235">
        <v>42</v>
      </c>
      <c r="W235" s="1">
        <v>44482</v>
      </c>
      <c r="X235" s="1">
        <v>44466</v>
      </c>
      <c r="Y235" s="2">
        <v>26345799.359999999</v>
      </c>
      <c r="AF235" s="2">
        <v>0</v>
      </c>
      <c r="AG235" s="14">
        <f>SUMIF('consultant-gross'!D:D,eslam.data!AQ235,'consultant-gross'!F:F)</f>
        <v>6320391.6000000015</v>
      </c>
      <c r="AH235" s="14">
        <f>SUMIF('consultant-gross'!D:D,eslam.data!AQ235,'consultant-gross'!G:G)</f>
        <v>26345799.359999999</v>
      </c>
      <c r="AI235" s="14">
        <f>SUMIF('consultant-net'!D:D,eslam.data!AQ235,'consultant-net'!F:F)</f>
        <v>6104444.1699999999</v>
      </c>
      <c r="AJ235" s="2" t="str">
        <f>VLOOKUP(A235,'eslam-to-invoicing'!A:B,2,0)</f>
        <v>EGAT Pelletizing Plant</v>
      </c>
      <c r="AQ235" s="2" t="str">
        <f t="shared" si="42"/>
        <v>EGAT Pelletizing Plant4</v>
      </c>
      <c r="AR235" s="2" t="str">
        <f t="shared" si="43"/>
        <v>EGAT Pelletizing Plant4</v>
      </c>
    </row>
    <row r="236" spans="1:44" x14ac:dyDescent="0.3">
      <c r="A236" s="32" t="s">
        <v>71</v>
      </c>
      <c r="B236" s="35">
        <f>VLOOKUP(A236,operation!A:B,2,0)</f>
        <v>1</v>
      </c>
      <c r="C236" s="6">
        <v>5</v>
      </c>
      <c r="D236" s="25"/>
      <c r="E236" s="2">
        <v>14624189</v>
      </c>
      <c r="F236" s="26">
        <f>_xlfn.MAXIFS('data-from-invoicing'!E:E,'data-from-invoicing'!D:D,eslam.data!AR236)</f>
        <v>14565397.439999999</v>
      </c>
      <c r="G236" s="2">
        <f t="shared" si="40"/>
        <v>-58791.560000000522</v>
      </c>
      <c r="I236" s="23"/>
      <c r="J236" s="2">
        <f>SUMIF('collection only'!D:D,eslam.data!AQ236,'collection only'!E:E)</f>
        <v>142794796.93000001</v>
      </c>
      <c r="K236" s="26">
        <f>SUMIF('data-from-invoicing'!D:D,eslam.data!AR236,'data-from-invoicing'!F:F)</f>
        <v>14877796.758499999</v>
      </c>
      <c r="L236" s="2">
        <f t="shared" si="41"/>
        <v>-127917000.17150001</v>
      </c>
      <c r="N236" s="2">
        <v>28804143.300000001</v>
      </c>
      <c r="Q236" s="23"/>
      <c r="R236" s="2">
        <v>14109093.060000001</v>
      </c>
      <c r="S236" s="1">
        <v>44469</v>
      </c>
      <c r="T236" s="1">
        <v>44469</v>
      </c>
      <c r="U236" s="1">
        <v>44475</v>
      </c>
      <c r="V236">
        <v>42</v>
      </c>
      <c r="W236" s="1">
        <v>44517</v>
      </c>
      <c r="X236" s="1">
        <v>44489</v>
      </c>
      <c r="Y236" s="2">
        <v>40969988.359999999</v>
      </c>
      <c r="AF236" s="2">
        <v>0</v>
      </c>
      <c r="AG236" s="14">
        <f>SUMIF('consultant-gross'!D:D,eslam.data!AQ236,'consultant-gross'!F:F)</f>
        <v>14624189</v>
      </c>
      <c r="AH236" s="14">
        <f>SUMIF('consultant-gross'!D:D,eslam.data!AQ236,'consultant-gross'!G:G)</f>
        <v>40969988.359999999</v>
      </c>
      <c r="AI236" s="14">
        <f>SUMIF('consultant-net'!D:D,eslam.data!AQ236,'consultant-net'!F:F)</f>
        <v>14109093.060000001</v>
      </c>
      <c r="AJ236" s="2" t="str">
        <f>VLOOKUP(A236,'eslam-to-invoicing'!A:B,2,0)</f>
        <v>EGAT Pelletizing Plant</v>
      </c>
      <c r="AQ236" s="2" t="str">
        <f t="shared" si="42"/>
        <v>EGAT Pelletizing Plant5</v>
      </c>
      <c r="AR236" s="2" t="str">
        <f t="shared" si="43"/>
        <v>EGAT Pelletizing Plant5</v>
      </c>
    </row>
    <row r="237" spans="1:44" hidden="1" x14ac:dyDescent="0.3">
      <c r="A237" s="6" t="s">
        <v>71</v>
      </c>
      <c r="B237" s="6">
        <f>VLOOKUP(A237,operation!A:B,2,0)</f>
        <v>1</v>
      </c>
      <c r="C237" s="6">
        <v>6</v>
      </c>
      <c r="D237" s="25"/>
      <c r="E237" s="2">
        <v>11102739.539999999</v>
      </c>
      <c r="F237" s="26">
        <f>_xlfn.MAXIFS('data-from-invoicing'!E:E,'data-from-invoicing'!D:D,eslam.data!AR237)</f>
        <v>11102739.539999999</v>
      </c>
      <c r="G237" s="2">
        <f t="shared" si="40"/>
        <v>0</v>
      </c>
      <c r="H237" s="2"/>
      <c r="I237" s="23"/>
      <c r="J237" s="2">
        <f>SUMIF('collection only'!D:D,eslam.data!AQ237,'collection only'!E:E)</f>
        <v>160253665.38999999</v>
      </c>
      <c r="K237" s="26">
        <f>SUMIF('data-from-invoicing'!D:D,eslam.data!AR237,'data-from-invoicing'!F:F)</f>
        <v>11723923.506999999</v>
      </c>
      <c r="L237" s="2">
        <f t="shared" si="41"/>
        <v>-148529741.88299999</v>
      </c>
      <c r="M237" s="2"/>
      <c r="N237" s="2">
        <v>100000000</v>
      </c>
      <c r="Q237" s="23"/>
      <c r="R237" s="2">
        <v>10385277.48</v>
      </c>
      <c r="S237" s="1">
        <v>44500</v>
      </c>
      <c r="T237" s="1">
        <v>44506</v>
      </c>
      <c r="U237" s="1">
        <v>44506</v>
      </c>
      <c r="V237">
        <v>42</v>
      </c>
      <c r="W237" s="1">
        <v>44548</v>
      </c>
      <c r="X237" s="1">
        <v>44514</v>
      </c>
      <c r="Y237" s="2">
        <v>52072727.899999999</v>
      </c>
      <c r="AF237" s="2">
        <v>0</v>
      </c>
      <c r="AG237" s="14">
        <f>SUMIF('consultant-gross'!D:D,eslam.data!AQ237,'consultant-gross'!F:F)</f>
        <v>11102739.539999999</v>
      </c>
      <c r="AH237" s="14">
        <f>SUMIF('consultant-gross'!D:D,eslam.data!AQ237,'consultant-gross'!G:G)</f>
        <v>52072727.899999999</v>
      </c>
      <c r="AI237" s="14">
        <f>SUMIF('consultant-net'!D:D,eslam.data!AQ237,'consultant-net'!F:F)</f>
        <v>10385277.48</v>
      </c>
      <c r="AJ237" s="2" t="str">
        <f>VLOOKUP(A237,'eslam-to-invoicing'!A:B,2,0)</f>
        <v>EGAT Pelletizing Plant</v>
      </c>
      <c r="AQ237" s="2" t="str">
        <f t="shared" si="42"/>
        <v>EGAT Pelletizing Plant6</v>
      </c>
      <c r="AR237" s="2" t="str">
        <f t="shared" si="43"/>
        <v>EGAT Pelletizing Plant6</v>
      </c>
    </row>
    <row r="238" spans="1:44" x14ac:dyDescent="0.3">
      <c r="A238" s="32" t="s">
        <v>71</v>
      </c>
      <c r="B238" s="35">
        <f>VLOOKUP(A238,operation!A:B,2,0)</f>
        <v>1</v>
      </c>
      <c r="C238" s="6">
        <v>7</v>
      </c>
      <c r="D238" s="25"/>
      <c r="E238" s="2">
        <v>14005522.66</v>
      </c>
      <c r="F238" s="26">
        <f>_xlfn.MAXIFS('data-from-invoicing'!E:E,'data-from-invoicing'!D:D,eslam.data!AR238)</f>
        <v>12829691.380000001</v>
      </c>
      <c r="G238" s="2">
        <f t="shared" si="40"/>
        <v>-1175831.2799999993</v>
      </c>
      <c r="I238" s="23"/>
      <c r="J238" s="2">
        <f>SUMIF('collection only'!D:D,eslam.data!AQ238,'collection only'!E:E)</f>
        <v>163147791.30000001</v>
      </c>
      <c r="K238" s="26">
        <f>SUMIF('data-from-invoicing'!D:D,eslam.data!AR238,'data-from-invoicing'!F:F)</f>
        <v>13543523.308</v>
      </c>
      <c r="L238" s="2">
        <f t="shared" si="41"/>
        <v>-149604267.99200001</v>
      </c>
      <c r="N238" s="2">
        <v>100000000</v>
      </c>
      <c r="Q238" s="23"/>
      <c r="R238" s="2">
        <v>13304274.449999999</v>
      </c>
      <c r="S238" s="1">
        <v>44530</v>
      </c>
      <c r="T238" s="1">
        <v>44535</v>
      </c>
      <c r="U238" s="1">
        <v>44536</v>
      </c>
      <c r="V238">
        <v>42</v>
      </c>
      <c r="W238" s="1">
        <v>44578</v>
      </c>
      <c r="X238" s="1">
        <v>44550</v>
      </c>
      <c r="Y238" s="2">
        <v>66078250.560000002</v>
      </c>
      <c r="AF238" s="2">
        <v>0</v>
      </c>
      <c r="AG238" s="14">
        <f>SUMIF('consultant-gross'!D:D,eslam.data!AQ238,'consultant-gross'!F:F)</f>
        <v>14005522.660000004</v>
      </c>
      <c r="AH238" s="14">
        <f>SUMIF('consultant-gross'!D:D,eslam.data!AQ238,'consultant-gross'!G:G)</f>
        <v>66078250.560000002</v>
      </c>
      <c r="AI238" s="14">
        <f>SUMIF('consultant-net'!D:D,eslam.data!AQ238,'consultant-net'!F:F)</f>
        <v>13304274.449999999</v>
      </c>
      <c r="AJ238" s="2" t="str">
        <f>VLOOKUP(A238,'eslam-to-invoicing'!A:B,2,0)</f>
        <v>EGAT Pelletizing Plant</v>
      </c>
      <c r="AQ238" s="2" t="str">
        <f t="shared" si="42"/>
        <v>EGAT Pelletizing Plant7</v>
      </c>
      <c r="AR238" s="2" t="str">
        <f t="shared" si="43"/>
        <v>EGAT Pelletizing Plant7</v>
      </c>
    </row>
    <row r="239" spans="1:44" hidden="1" x14ac:dyDescent="0.3">
      <c r="A239" s="6" t="s">
        <v>71</v>
      </c>
      <c r="B239" s="6">
        <f>VLOOKUP(A239,operation!A:B,2,0)</f>
        <v>1</v>
      </c>
      <c r="C239" s="6">
        <v>8</v>
      </c>
      <c r="D239" s="25"/>
      <c r="E239" s="2">
        <v>12121253.25</v>
      </c>
      <c r="F239" s="26">
        <f>_xlfn.MAXIFS('data-from-invoicing'!E:E,'data-from-invoicing'!D:D,eslam.data!AR239)</f>
        <v>12121253.24</v>
      </c>
      <c r="G239" s="2">
        <f t="shared" si="40"/>
        <v>-9.9999997764825821E-3</v>
      </c>
      <c r="H239" s="2"/>
      <c r="I239" s="23"/>
      <c r="J239" s="2">
        <f>SUMIF('collection only'!D:D,eslam.data!AQ239,'collection only'!E:E)</f>
        <v>241455129.94999999</v>
      </c>
      <c r="K239" s="26">
        <f>SUMIF('data-from-invoicing'!D:D,eslam.data!AR239,'data-from-invoicing'!F:F)</f>
        <v>11759283.891999999</v>
      </c>
      <c r="L239" s="2">
        <f t="shared" si="41"/>
        <v>-229695846.058</v>
      </c>
      <c r="M239" s="2"/>
      <c r="N239" s="2">
        <v>200000000</v>
      </c>
      <c r="Q239" s="23"/>
      <c r="R239" s="2">
        <v>11576342.49</v>
      </c>
      <c r="S239" s="1">
        <v>44561</v>
      </c>
      <c r="T239" s="1">
        <v>44566</v>
      </c>
      <c r="U239" s="1">
        <v>44567</v>
      </c>
      <c r="V239">
        <v>42</v>
      </c>
      <c r="W239" s="1">
        <v>44609</v>
      </c>
      <c r="X239" s="1">
        <v>44579</v>
      </c>
      <c r="Y239" s="2">
        <v>78199503.810000002</v>
      </c>
      <c r="AF239" s="2">
        <v>0</v>
      </c>
      <c r="AG239" s="14">
        <f>SUMIF('consultant-gross'!D:D,eslam.data!AQ239,'consultant-gross'!F:F)</f>
        <v>12121253.25</v>
      </c>
      <c r="AH239" s="14">
        <f>SUMIF('consultant-gross'!D:D,eslam.data!AQ239,'consultant-gross'!G:G)</f>
        <v>78199503.810000002</v>
      </c>
      <c r="AI239" s="14">
        <f>SUMIF('consultant-net'!D:D,eslam.data!AQ239,'consultant-net'!F:F)</f>
        <v>11576342.49</v>
      </c>
      <c r="AJ239" s="2" t="str">
        <f>VLOOKUP(A239,'eslam-to-invoicing'!A:B,2,0)</f>
        <v>EGAT Pelletizing Plant</v>
      </c>
      <c r="AQ239" s="2" t="str">
        <f t="shared" si="42"/>
        <v>EGAT Pelletizing Plant8</v>
      </c>
      <c r="AR239" s="2" t="str">
        <f t="shared" si="43"/>
        <v>EGAT Pelletizing Plant8</v>
      </c>
    </row>
    <row r="240" spans="1:44" hidden="1" x14ac:dyDescent="0.3">
      <c r="A240" s="6" t="s">
        <v>71</v>
      </c>
      <c r="B240" s="6">
        <f>VLOOKUP(A240,operation!A:B,2,0)</f>
        <v>1</v>
      </c>
      <c r="C240" s="6">
        <v>9</v>
      </c>
      <c r="D240" s="25"/>
      <c r="E240" s="2">
        <v>15797419.95999999</v>
      </c>
      <c r="F240" s="26">
        <f>_xlfn.MAXIFS('data-from-invoicing'!E:E,'data-from-invoicing'!D:D,eslam.data!AR240)</f>
        <v>15797419.960000001</v>
      </c>
      <c r="G240" s="2">
        <f t="shared" si="40"/>
        <v>0</v>
      </c>
      <c r="H240" s="2"/>
      <c r="I240" s="23"/>
      <c r="J240" s="2">
        <f>SUMIF('collection only'!D:D,eslam.data!AQ240,'collection only'!E:E)</f>
        <v>71197856.25</v>
      </c>
      <c r="K240" s="26">
        <f>SUMIF('data-from-invoicing'!D:D,eslam.data!AR240,'data-from-invoicing'!F:F)</f>
        <v>15809146.998</v>
      </c>
      <c r="L240" s="2">
        <f t="shared" si="41"/>
        <v>-55388709.252000004</v>
      </c>
      <c r="M240" s="2"/>
      <c r="N240" s="2">
        <v>26309409.25</v>
      </c>
      <c r="Q240" s="23"/>
      <c r="R240" s="2">
        <v>15046421.199999999</v>
      </c>
      <c r="S240" s="1">
        <v>44592</v>
      </c>
      <c r="T240" s="1">
        <v>44597</v>
      </c>
      <c r="U240" s="1">
        <v>44600</v>
      </c>
      <c r="V240">
        <v>42</v>
      </c>
      <c r="W240" s="1">
        <v>44642</v>
      </c>
      <c r="X240" s="1">
        <v>44616</v>
      </c>
      <c r="Y240" s="2">
        <v>93996923.769999996</v>
      </c>
      <c r="AF240" s="2">
        <v>0</v>
      </c>
      <c r="AG240" s="14">
        <f>SUMIF('consultant-gross'!D:D,eslam.data!AQ240,'consultant-gross'!F:F)</f>
        <v>15797419.959999993</v>
      </c>
      <c r="AH240" s="14">
        <f>SUMIF('consultant-gross'!D:D,eslam.data!AQ240,'consultant-gross'!G:G)</f>
        <v>93996923.769999996</v>
      </c>
      <c r="AI240" s="14">
        <f>SUMIF('consultant-net'!D:D,eslam.data!AQ240,'consultant-net'!F:F)</f>
        <v>15046421.199999999</v>
      </c>
      <c r="AJ240" s="2" t="str">
        <f>VLOOKUP(A240,'eslam-to-invoicing'!A:B,2,0)</f>
        <v>EGAT Pelletizing Plant</v>
      </c>
      <c r="AQ240" s="2" t="str">
        <f t="shared" si="42"/>
        <v>EGAT Pelletizing Plant9</v>
      </c>
      <c r="AR240" s="2" t="str">
        <f t="shared" si="43"/>
        <v>EGAT Pelletizing Plant9</v>
      </c>
    </row>
    <row r="241" spans="1:44" x14ac:dyDescent="0.3">
      <c r="A241" s="32" t="s">
        <v>71</v>
      </c>
      <c r="B241" s="35">
        <f>VLOOKUP(A241,operation!A:B,2,0)</f>
        <v>1</v>
      </c>
      <c r="C241" s="6">
        <v>10</v>
      </c>
      <c r="D241" s="25"/>
      <c r="E241" s="2">
        <v>13671163.109999999</v>
      </c>
      <c r="F241" s="26">
        <f>_xlfn.MAXIFS('data-from-invoicing'!E:E,'data-from-invoicing'!D:D,eslam.data!AR241)</f>
        <v>17027897.289999999</v>
      </c>
      <c r="G241" s="2">
        <f t="shared" si="40"/>
        <v>3356734.1799999997</v>
      </c>
      <c r="I241" s="23"/>
      <c r="J241" s="2">
        <f>SUMIF('collection only'!D:D,eslam.data!AQ241,'collection only'!E:E)</f>
        <v>41034098.600000001</v>
      </c>
      <c r="K241" s="26">
        <f>SUMIF('data-from-invoicing'!D:D,eslam.data!AR241,'data-from-invoicing'!F:F)</f>
        <v>19539421.100000001</v>
      </c>
      <c r="L241" s="2">
        <f t="shared" si="41"/>
        <v>-21494677.5</v>
      </c>
      <c r="Q241" s="23"/>
      <c r="R241" s="2">
        <v>13017478.470000001</v>
      </c>
      <c r="S241" s="1">
        <v>44620</v>
      </c>
      <c r="T241" s="1">
        <v>44630</v>
      </c>
      <c r="U241" s="1">
        <v>44634</v>
      </c>
      <c r="V241">
        <v>42</v>
      </c>
      <c r="W241" s="1">
        <v>44676</v>
      </c>
      <c r="X241" s="1">
        <v>44663</v>
      </c>
      <c r="Y241" s="2">
        <v>107668086.88</v>
      </c>
      <c r="AF241" s="2">
        <v>0</v>
      </c>
      <c r="AG241" s="14">
        <f>SUMIF('consultant-gross'!D:D,eslam.data!AQ241,'consultant-gross'!F:F)</f>
        <v>13671163.109999999</v>
      </c>
      <c r="AH241" s="14">
        <f>SUMIF('consultant-gross'!D:D,eslam.data!AQ241,'consultant-gross'!G:G)</f>
        <v>107668086.88</v>
      </c>
      <c r="AI241" s="14">
        <f>SUMIF('consultant-net'!D:D,eslam.data!AQ241,'consultant-net'!F:F)</f>
        <v>13017478.470000001</v>
      </c>
      <c r="AJ241" s="2" t="str">
        <f>VLOOKUP(A241,'eslam-to-invoicing'!A:B,2,0)</f>
        <v>EGAT Pelletizing Plant</v>
      </c>
      <c r="AQ241" s="2" t="str">
        <f t="shared" si="42"/>
        <v>EGAT Pelletizing Plant10</v>
      </c>
      <c r="AR241" s="2" t="str">
        <f t="shared" si="43"/>
        <v>EGAT Pelletizing Plant10</v>
      </c>
    </row>
    <row r="242" spans="1:44" hidden="1" x14ac:dyDescent="0.3">
      <c r="A242" s="6" t="s">
        <v>71</v>
      </c>
      <c r="B242" s="6">
        <f>VLOOKUP(A242,operation!A:B,2,0)</f>
        <v>1</v>
      </c>
      <c r="C242" s="6">
        <v>11</v>
      </c>
      <c r="D242" s="25"/>
      <c r="E242" s="2">
        <v>14893958.07000001</v>
      </c>
      <c r="F242" s="26">
        <f>_xlfn.MAXIFS('data-from-invoicing'!E:E,'data-from-invoicing'!D:D,eslam.data!AR242)</f>
        <v>14893958.08</v>
      </c>
      <c r="G242" s="2">
        <f t="shared" si="40"/>
        <v>9.9999904632568359E-3</v>
      </c>
      <c r="H242" s="2"/>
      <c r="I242" s="23"/>
      <c r="J242" s="2">
        <f>SUMIF('collection only'!D:D,eslam.data!AQ242,'collection only'!E:E)</f>
        <v>34151886.789999999</v>
      </c>
      <c r="K242" s="26">
        <f>SUMIF('data-from-invoicing'!D:D,eslam.data!AR242,'data-from-invoicing'!F:F)</f>
        <v>17868099.304499999</v>
      </c>
      <c r="L242" s="2">
        <f t="shared" si="41"/>
        <v>-16283787.4855</v>
      </c>
      <c r="M242" s="2"/>
      <c r="Q242" s="23"/>
      <c r="R242" s="2">
        <v>14300826.369999999</v>
      </c>
      <c r="S242" s="1">
        <v>44651</v>
      </c>
      <c r="T242" s="1">
        <v>44661</v>
      </c>
      <c r="U242" s="1">
        <v>44663</v>
      </c>
      <c r="V242">
        <v>42</v>
      </c>
      <c r="W242" s="1">
        <v>44705</v>
      </c>
      <c r="X242" s="1">
        <v>44672</v>
      </c>
      <c r="Y242" s="2">
        <v>122562044.95</v>
      </c>
      <c r="AF242" s="2">
        <v>0</v>
      </c>
      <c r="AG242" s="14">
        <f>SUMIF('consultant-gross'!D:D,eslam.data!AQ242,'consultant-gross'!F:F)</f>
        <v>14893958.070000008</v>
      </c>
      <c r="AH242" s="14">
        <f>SUMIF('consultant-gross'!D:D,eslam.data!AQ242,'consultant-gross'!G:G)</f>
        <v>122562044.95</v>
      </c>
      <c r="AI242" s="14">
        <f>SUMIF('consultant-net'!D:D,eslam.data!AQ242,'consultant-net'!F:F)</f>
        <v>14300826.369999999</v>
      </c>
      <c r="AJ242" s="2" t="str">
        <f>VLOOKUP(A242,'eslam-to-invoicing'!A:B,2,0)</f>
        <v>EGAT Pelletizing Plant</v>
      </c>
      <c r="AQ242" s="2" t="str">
        <f t="shared" si="42"/>
        <v>EGAT Pelletizing Plant11</v>
      </c>
      <c r="AR242" s="2" t="str">
        <f t="shared" si="43"/>
        <v>EGAT Pelletizing Plant11</v>
      </c>
    </row>
    <row r="243" spans="1:44" hidden="1" x14ac:dyDescent="0.3">
      <c r="A243" s="6" t="s">
        <v>71</v>
      </c>
      <c r="B243" s="6">
        <f>VLOOKUP(A243,operation!A:B,2,0)</f>
        <v>1</v>
      </c>
      <c r="C243" s="6">
        <v>12</v>
      </c>
      <c r="D243" s="25"/>
      <c r="E243" s="2">
        <v>8116943.049999997</v>
      </c>
      <c r="F243" s="26">
        <f>_xlfn.MAXIFS('data-from-invoicing'!E:E,'data-from-invoicing'!D:D,eslam.data!AR243)</f>
        <v>8116942.79</v>
      </c>
      <c r="G243" s="2">
        <f t="shared" si="40"/>
        <v>-0.25999999698251486</v>
      </c>
      <c r="H243" s="2"/>
      <c r="I243" s="23"/>
      <c r="J243" s="2">
        <f>SUMIF('collection only'!D:D,eslam.data!AQ243,'collection only'!E:E)</f>
        <v>23500000</v>
      </c>
      <c r="K243" s="26">
        <f>SUMIF('data-from-invoicing'!D:D,eslam.data!AR243,'data-from-invoicing'!F:F)</f>
        <v>8787503.2355000004</v>
      </c>
      <c r="L243" s="2">
        <f t="shared" si="41"/>
        <v>-14712496.7645</v>
      </c>
      <c r="M243" s="2"/>
      <c r="Q243" s="23"/>
      <c r="R243" s="2">
        <v>7722438.9000000004</v>
      </c>
      <c r="S243" s="1">
        <v>44681</v>
      </c>
      <c r="T243" s="1">
        <v>44679</v>
      </c>
      <c r="U243" s="1">
        <v>44679</v>
      </c>
      <c r="V243">
        <v>42</v>
      </c>
      <c r="W243" s="1">
        <v>44721</v>
      </c>
      <c r="X243" s="1">
        <v>44704</v>
      </c>
      <c r="Y243" s="2">
        <v>130678988</v>
      </c>
      <c r="AA243" s="2">
        <v>5987660</v>
      </c>
      <c r="AF243" s="2">
        <v>0</v>
      </c>
      <c r="AG243" s="14">
        <f>SUMIF('consultant-gross'!D:D,eslam.data!AQ243,'consultant-gross'!F:F)</f>
        <v>8116943.049999997</v>
      </c>
      <c r="AH243" s="14">
        <f>SUMIF('consultant-gross'!D:D,eslam.data!AQ243,'consultant-gross'!G:G)</f>
        <v>130678988</v>
      </c>
      <c r="AI243" s="14">
        <f>SUMIF('consultant-net'!D:D,eslam.data!AQ243,'consultant-net'!F:F)</f>
        <v>7722438.9000000004</v>
      </c>
      <c r="AJ243" s="2" t="str">
        <f>VLOOKUP(A243,'eslam-to-invoicing'!A:B,2,0)</f>
        <v>EGAT Pelletizing Plant</v>
      </c>
      <c r="AQ243" s="2" t="str">
        <f t="shared" si="42"/>
        <v>EGAT Pelletizing Plant12</v>
      </c>
      <c r="AR243" s="2" t="str">
        <f t="shared" si="43"/>
        <v>EGAT Pelletizing Plant12</v>
      </c>
    </row>
    <row r="244" spans="1:44" x14ac:dyDescent="0.3">
      <c r="A244" s="32" t="s">
        <v>71</v>
      </c>
      <c r="B244" s="35">
        <f>VLOOKUP(A244,operation!A:B,2,0)</f>
        <v>1</v>
      </c>
      <c r="C244" s="6">
        <v>13</v>
      </c>
      <c r="D244" s="25"/>
      <c r="E244" s="2">
        <v>13958441.78999999</v>
      </c>
      <c r="F244" s="26">
        <f>_xlfn.MAXIFS('data-from-invoicing'!E:E,'data-from-invoicing'!D:D,eslam.data!AR244)</f>
        <v>22223108.960000001</v>
      </c>
      <c r="G244" s="2">
        <f t="shared" si="40"/>
        <v>8264667.1700000111</v>
      </c>
      <c r="I244" s="23"/>
      <c r="J244" s="2">
        <f>SUMIF('collection only'!D:D,eslam.data!AQ244,'collection only'!E:E)</f>
        <v>53397068.579999998</v>
      </c>
      <c r="K244" s="26">
        <f>SUMIF('data-from-invoicing'!D:D,eslam.data!AR244,'data-from-invoicing'!F:F)</f>
        <v>21971546.517499994</v>
      </c>
      <c r="L244" s="2">
        <f t="shared" si="41"/>
        <v>-31425522.062500004</v>
      </c>
      <c r="Q244" s="23"/>
      <c r="R244" s="2">
        <v>13285393.01</v>
      </c>
      <c r="S244" s="1">
        <v>44712</v>
      </c>
      <c r="T244" s="1">
        <v>44717</v>
      </c>
      <c r="U244" s="1">
        <v>44724</v>
      </c>
      <c r="V244">
        <v>42</v>
      </c>
      <c r="W244" s="1">
        <v>44766</v>
      </c>
      <c r="X244" s="1">
        <v>44747</v>
      </c>
      <c r="Y244" s="2">
        <v>144637429.78999999</v>
      </c>
      <c r="AA244" s="2">
        <v>6236391</v>
      </c>
      <c r="AF244" s="2">
        <v>0</v>
      </c>
      <c r="AG244" s="14">
        <f>SUMIF('consultant-gross'!D:D,eslam.data!AQ244,'consultant-gross'!F:F)</f>
        <v>13958441.789999992</v>
      </c>
      <c r="AH244" s="14">
        <f>SUMIF('consultant-gross'!D:D,eslam.data!AQ244,'consultant-gross'!G:G)</f>
        <v>144637429.78999999</v>
      </c>
      <c r="AI244" s="14">
        <f>SUMIF('consultant-net'!D:D,eslam.data!AQ244,'consultant-net'!F:F)</f>
        <v>13285393.01</v>
      </c>
      <c r="AJ244" s="2" t="str">
        <f>VLOOKUP(A244,'eslam-to-invoicing'!A:B,2,0)</f>
        <v>EGAT Pelletizing Plant</v>
      </c>
      <c r="AQ244" s="2" t="str">
        <f t="shared" si="42"/>
        <v>EGAT Pelletizing Plant13</v>
      </c>
      <c r="AR244" s="2" t="str">
        <f t="shared" si="43"/>
        <v>EGAT Pelletizing Plant13</v>
      </c>
    </row>
    <row r="245" spans="1:44" hidden="1" x14ac:dyDescent="0.3">
      <c r="A245" s="6" t="s">
        <v>71</v>
      </c>
      <c r="B245" s="6">
        <f>VLOOKUP(A245,operation!A:B,2,0)</f>
        <v>1</v>
      </c>
      <c r="C245" s="6">
        <v>14</v>
      </c>
      <c r="D245" s="25"/>
      <c r="E245" s="2">
        <v>8283062.8400000036</v>
      </c>
      <c r="F245" s="26">
        <f>_xlfn.MAXIFS('data-from-invoicing'!E:E,'data-from-invoicing'!D:D,eslam.data!AR245)</f>
        <v>8283062.8600000003</v>
      </c>
      <c r="G245" s="2">
        <f t="shared" si="40"/>
        <v>1.999999675899744E-2</v>
      </c>
      <c r="H245" s="2"/>
      <c r="I245" s="23"/>
      <c r="J245" s="2">
        <f>SUMIF('collection only'!D:D,eslam.data!AQ245,'collection only'!E:E)</f>
        <v>17794639.629999999</v>
      </c>
      <c r="K245" s="26">
        <f>SUMIF('data-from-invoicing'!D:D,eslam.data!AR245,'data-from-invoicing'!F:F)</f>
        <v>10704026.927999999</v>
      </c>
      <c r="L245" s="2">
        <f t="shared" si="41"/>
        <v>-7090612.7019999996</v>
      </c>
      <c r="M245" s="2"/>
      <c r="Q245" s="23"/>
      <c r="R245" s="2">
        <v>7877469.9900000002</v>
      </c>
      <c r="S245" s="1">
        <v>44742</v>
      </c>
      <c r="T245" s="1">
        <v>44747</v>
      </c>
      <c r="U245" s="1">
        <v>44748</v>
      </c>
      <c r="V245">
        <v>42</v>
      </c>
      <c r="W245" s="1">
        <v>44790</v>
      </c>
      <c r="X245" s="1">
        <v>44796</v>
      </c>
      <c r="Y245" s="2">
        <v>152920492.63</v>
      </c>
      <c r="AA245" s="2">
        <v>6321993.8200000003</v>
      </c>
      <c r="AF245" s="2">
        <v>0</v>
      </c>
      <c r="AG245" s="14">
        <f>SUMIF('consultant-gross'!D:D,eslam.data!AQ245,'consultant-gross'!F:F)</f>
        <v>8283062.8400000036</v>
      </c>
      <c r="AH245" s="14">
        <f>SUMIF('consultant-gross'!D:D,eslam.data!AQ245,'consultant-gross'!G:G)</f>
        <v>152920492.63</v>
      </c>
      <c r="AI245" s="14">
        <f>SUMIF('consultant-net'!D:D,eslam.data!AQ245,'consultant-net'!F:F)</f>
        <v>7877469.9900000002</v>
      </c>
      <c r="AJ245" s="2" t="str">
        <f>VLOOKUP(A245,'eslam-to-invoicing'!A:B,2,0)</f>
        <v>EGAT Pelletizing Plant</v>
      </c>
      <c r="AQ245" s="2" t="str">
        <f t="shared" si="42"/>
        <v>EGAT Pelletizing Plant14</v>
      </c>
      <c r="AR245" s="2" t="str">
        <f t="shared" si="43"/>
        <v>EGAT Pelletizing Plant14</v>
      </c>
    </row>
    <row r="246" spans="1:44" hidden="1" x14ac:dyDescent="0.3">
      <c r="A246" s="6" t="s">
        <v>71</v>
      </c>
      <c r="B246" s="6">
        <f>VLOOKUP(A246,operation!A:B,2,0)</f>
        <v>1</v>
      </c>
      <c r="C246" s="6">
        <v>15</v>
      </c>
      <c r="D246" s="25"/>
      <c r="E246" s="2">
        <v>20298475.01000002</v>
      </c>
      <c r="F246" s="26">
        <f>_xlfn.MAXIFS('data-from-invoicing'!E:E,'data-from-invoicing'!D:D,eslam.data!AR246)</f>
        <v>20298475.239999998</v>
      </c>
      <c r="G246" s="2">
        <f t="shared" si="40"/>
        <v>0.22999997809529305</v>
      </c>
      <c r="H246" s="2"/>
      <c r="I246" s="23"/>
      <c r="J246" s="2">
        <f>SUMIF('collection only'!D:D,eslam.data!AQ246,'collection only'!E:E)</f>
        <v>29186530.100000001</v>
      </c>
      <c r="K246" s="26">
        <f>SUMIF('data-from-invoicing'!D:D,eslam.data!AR246,'data-from-invoicing'!F:F)</f>
        <v>19186530.252</v>
      </c>
      <c r="L246" s="2">
        <f t="shared" si="41"/>
        <v>-9999999.8480000012</v>
      </c>
      <c r="M246" s="2"/>
      <c r="Q246" s="23"/>
      <c r="R246" s="2">
        <v>19389514.84</v>
      </c>
      <c r="S246" s="1">
        <v>44773</v>
      </c>
      <c r="T246" s="1">
        <v>44783</v>
      </c>
      <c r="U246" s="1">
        <v>44788</v>
      </c>
      <c r="V246">
        <v>42</v>
      </c>
      <c r="W246" s="1">
        <v>44830</v>
      </c>
      <c r="X246" s="1">
        <v>44797</v>
      </c>
      <c r="Y246" s="2">
        <v>173218967.63999999</v>
      </c>
      <c r="AA246" s="2">
        <v>7381629.6100000003</v>
      </c>
      <c r="AF246" s="2">
        <v>0</v>
      </c>
      <c r="AG246" s="14">
        <f>SUMIF('consultant-gross'!D:D,eslam.data!AQ246,'consultant-gross'!F:F)</f>
        <v>20298475.01000002</v>
      </c>
      <c r="AH246" s="14">
        <f>SUMIF('consultant-gross'!D:D,eslam.data!AQ246,'consultant-gross'!G:G)</f>
        <v>173218967.64000002</v>
      </c>
      <c r="AI246" s="14">
        <f>SUMIF('consultant-net'!D:D,eslam.data!AQ246,'consultant-net'!F:F)</f>
        <v>19389514.84</v>
      </c>
      <c r="AJ246" s="2" t="str">
        <f>VLOOKUP(A246,'eslam-to-invoicing'!A:B,2,0)</f>
        <v>EGAT Pelletizing Plant</v>
      </c>
      <c r="AQ246" s="2" t="str">
        <f t="shared" si="42"/>
        <v>EGAT Pelletizing Plant15</v>
      </c>
      <c r="AR246" s="2" t="str">
        <f t="shared" si="43"/>
        <v>EGAT Pelletizing Plant15</v>
      </c>
    </row>
    <row r="247" spans="1:44" hidden="1" x14ac:dyDescent="0.3">
      <c r="A247" s="6" t="s">
        <v>71</v>
      </c>
      <c r="B247" s="6">
        <f>VLOOKUP(A247,operation!A:B,2,0)</f>
        <v>1</v>
      </c>
      <c r="C247" s="6">
        <v>16</v>
      </c>
      <c r="D247" s="25"/>
      <c r="E247" s="2">
        <v>14282809.34999999</v>
      </c>
      <c r="F247" s="26">
        <f>_xlfn.MAXIFS('data-from-invoicing'!E:E,'data-from-invoicing'!D:D,eslam.data!AR247)</f>
        <v>14282809.35</v>
      </c>
      <c r="G247" s="2">
        <f t="shared" si="40"/>
        <v>0</v>
      </c>
      <c r="H247" s="2"/>
      <c r="I247" s="23"/>
      <c r="J247" s="2">
        <f>SUMIF('collection only'!D:D,eslam.data!AQ247,'collection only'!E:E)</f>
        <v>23336148.649999999</v>
      </c>
      <c r="K247" s="26">
        <f>SUMIF('data-from-invoicing'!D:D,eslam.data!AR247,'data-from-invoicing'!F:F)</f>
        <v>14096166.627500001</v>
      </c>
      <c r="L247" s="2">
        <f t="shared" si="41"/>
        <v>-9239982.0224999972</v>
      </c>
      <c r="M247" s="2"/>
      <c r="Q247" s="23"/>
      <c r="R247" s="2">
        <v>14238994.720000001</v>
      </c>
      <c r="S247" s="1">
        <v>44804</v>
      </c>
      <c r="T247" s="1">
        <v>44814</v>
      </c>
      <c r="U247" s="1">
        <v>44824</v>
      </c>
      <c r="V247">
        <v>42</v>
      </c>
      <c r="W247" s="1">
        <v>44866</v>
      </c>
      <c r="X247" s="1">
        <v>44844</v>
      </c>
      <c r="Y247" s="2">
        <v>187501776.99000001</v>
      </c>
      <c r="AA247" s="2">
        <v>14084887.93</v>
      </c>
      <c r="AF247" s="2">
        <v>0</v>
      </c>
      <c r="AG247" s="14">
        <f>SUMIF('consultant-gross'!D:D,eslam.data!AQ247,'consultant-gross'!F:F)</f>
        <v>14282809.349999994</v>
      </c>
      <c r="AH247" s="14">
        <f>SUMIF('consultant-gross'!D:D,eslam.data!AQ247,'consultant-gross'!G:G)</f>
        <v>187501776.99000001</v>
      </c>
      <c r="AI247" s="14">
        <f>SUMIF('consultant-net'!D:D,eslam.data!AQ247,'consultant-net'!F:F)</f>
        <v>14238994.720000001</v>
      </c>
      <c r="AJ247" s="2" t="str">
        <f>VLOOKUP(A247,'eslam-to-invoicing'!A:B,2,0)</f>
        <v>EGAT Pelletizing Plant</v>
      </c>
      <c r="AQ247" s="2" t="str">
        <f t="shared" si="42"/>
        <v>EGAT Pelletizing Plant16</v>
      </c>
      <c r="AR247" s="2" t="str">
        <f t="shared" si="43"/>
        <v>EGAT Pelletizing Plant16</v>
      </c>
    </row>
    <row r="248" spans="1:44" x14ac:dyDescent="0.3">
      <c r="A248" s="32" t="s">
        <v>71</v>
      </c>
      <c r="B248" s="35">
        <f>VLOOKUP(A248,operation!A:B,2,0)</f>
        <v>1</v>
      </c>
      <c r="C248" s="6">
        <v>17</v>
      </c>
      <c r="D248" s="25"/>
      <c r="E248" s="2">
        <v>16943574.979999989</v>
      </c>
      <c r="F248" s="26">
        <f>_xlfn.MAXIFS('data-from-invoicing'!E:E,'data-from-invoicing'!D:D,eslam.data!AR248)</f>
        <v>20596124.760000002</v>
      </c>
      <c r="G248" s="2">
        <f t="shared" si="40"/>
        <v>3652549.7800000124</v>
      </c>
      <c r="I248" s="23"/>
      <c r="J248" s="2">
        <f>SUMIF('collection only'!D:D,eslam.data!AQ248,'collection only'!E:E)</f>
        <v>39257376.649999999</v>
      </c>
      <c r="K248" s="26">
        <f>SUMIF('data-from-invoicing'!D:D,eslam.data!AR248,'data-from-invoicing'!F:F)</f>
        <v>15969082.719000001</v>
      </c>
      <c r="L248" s="2">
        <f t="shared" si="41"/>
        <v>-23288293.930999998</v>
      </c>
      <c r="Q248" s="23"/>
      <c r="R248" s="2">
        <v>16138518.460000001</v>
      </c>
      <c r="S248" s="1">
        <v>44865</v>
      </c>
      <c r="T248" s="1">
        <v>44859</v>
      </c>
      <c r="U248" s="1">
        <v>44861</v>
      </c>
      <c r="V248">
        <v>42</v>
      </c>
      <c r="W248" s="1">
        <v>44903</v>
      </c>
      <c r="X248" s="1">
        <v>44888</v>
      </c>
      <c r="Y248" s="2">
        <v>204445351.97</v>
      </c>
      <c r="AA248" s="2">
        <v>14506110.34</v>
      </c>
      <c r="AF248" s="2">
        <v>0</v>
      </c>
      <c r="AG248" s="14">
        <f>SUMIF('consultant-gross'!D:D,eslam.data!AQ248,'consultant-gross'!F:F)</f>
        <v>16943574.979999989</v>
      </c>
      <c r="AH248" s="14">
        <f>SUMIF('consultant-gross'!D:D,eslam.data!AQ248,'consultant-gross'!G:G)</f>
        <v>204445351.97</v>
      </c>
      <c r="AI248" s="14">
        <f>SUMIF('consultant-net'!D:D,eslam.data!AQ248,'consultant-net'!F:F)</f>
        <v>16138518.460000001</v>
      </c>
      <c r="AJ248" s="2" t="str">
        <f>VLOOKUP(A248,'eslam-to-invoicing'!A:B,2,0)</f>
        <v>EGAT Pelletizing Plant</v>
      </c>
      <c r="AQ248" s="2" t="str">
        <f t="shared" si="42"/>
        <v>EGAT Pelletizing Plant17</v>
      </c>
      <c r="AR248" s="2" t="str">
        <f t="shared" si="43"/>
        <v>EGAT Pelletizing Plant17</v>
      </c>
    </row>
    <row r="249" spans="1:44" x14ac:dyDescent="0.3">
      <c r="A249" s="32" t="s">
        <v>71</v>
      </c>
      <c r="B249" s="35">
        <f>VLOOKUP(A249,operation!A:B,2,0)</f>
        <v>1</v>
      </c>
      <c r="C249" s="6">
        <v>18</v>
      </c>
      <c r="D249" s="25"/>
      <c r="E249" s="2">
        <v>13727755.25</v>
      </c>
      <c r="F249" s="26">
        <f>_xlfn.MAXIFS('data-from-invoicing'!E:E,'data-from-invoicing'!D:D,eslam.data!AR249)</f>
        <v>930523.4</v>
      </c>
      <c r="G249" s="2">
        <f t="shared" si="40"/>
        <v>-12797231.85</v>
      </c>
      <c r="I249" s="23"/>
      <c r="J249" s="2">
        <f>SUMIF('collection only'!D:D,eslam.data!AQ249,'collection only'!E:E)</f>
        <v>35000000</v>
      </c>
      <c r="K249" s="26">
        <f>SUMIF('data-from-invoicing'!D:D,eslam.data!AR249,'data-from-invoicing'!F:F)</f>
        <v>0</v>
      </c>
      <c r="L249" s="2">
        <f t="shared" si="41"/>
        <v>-35000000</v>
      </c>
      <c r="Q249" s="23"/>
      <c r="R249" s="2">
        <v>12845007.220000001</v>
      </c>
      <c r="S249" s="1">
        <v>44895</v>
      </c>
      <c r="T249" s="1">
        <v>44885</v>
      </c>
      <c r="U249" s="1">
        <v>44889</v>
      </c>
      <c r="V249">
        <v>42</v>
      </c>
      <c r="W249" s="1">
        <v>44931</v>
      </c>
      <c r="X249" s="1">
        <v>44914</v>
      </c>
      <c r="Y249" s="2">
        <v>218173107.22</v>
      </c>
      <c r="AA249" s="2">
        <v>14925857.699999999</v>
      </c>
      <c r="AF249" s="2">
        <v>0</v>
      </c>
      <c r="AG249" s="14">
        <f>SUMIF('consultant-gross'!D:D,eslam.data!AQ249,'consultant-gross'!F:F)</f>
        <v>13727755.25</v>
      </c>
      <c r="AH249" s="14">
        <f>SUMIF('consultant-gross'!D:D,eslam.data!AQ249,'consultant-gross'!G:G)</f>
        <v>218173107.22</v>
      </c>
      <c r="AI249" s="14">
        <f>SUMIF('consultant-net'!D:D,eslam.data!AQ249,'consultant-net'!F:F)</f>
        <v>12845007.220000001</v>
      </c>
      <c r="AJ249" s="2" t="str">
        <f>VLOOKUP(A249,'eslam-to-invoicing'!A:B,2,0)</f>
        <v>EGAT Pelletizing Plant</v>
      </c>
      <c r="AQ249" s="2" t="str">
        <f t="shared" si="42"/>
        <v>EGAT Pelletizing Plant18</v>
      </c>
      <c r="AR249" s="2" t="str">
        <f t="shared" si="43"/>
        <v>EGAT Pelletizing Plant18</v>
      </c>
    </row>
    <row r="250" spans="1:44" hidden="1" x14ac:dyDescent="0.3">
      <c r="A250" s="6" t="s">
        <v>71</v>
      </c>
      <c r="B250" s="6">
        <f>VLOOKUP(A250,operation!A:B,2,0)</f>
        <v>1</v>
      </c>
      <c r="C250" s="6">
        <v>19</v>
      </c>
      <c r="D250" s="25"/>
      <c r="E250" s="2">
        <v>20329650.190000001</v>
      </c>
      <c r="F250" s="26">
        <f>_xlfn.MAXIFS('data-from-invoicing'!E:E,'data-from-invoicing'!D:D,eslam.data!AR250)</f>
        <v>20329650.190000001</v>
      </c>
      <c r="G250" s="2">
        <f t="shared" si="40"/>
        <v>0</v>
      </c>
      <c r="H250" s="2"/>
      <c r="I250" s="23"/>
      <c r="J250" s="2">
        <f>SUMIF('collection only'!D:D,eslam.data!AQ250,'collection only'!E:E)</f>
        <v>42197351.200000003</v>
      </c>
      <c r="K250" s="26">
        <f>SUMIF('data-from-invoicing'!D:D,eslam.data!AR250,'data-from-invoicing'!F:F)</f>
        <v>19169766.1895</v>
      </c>
      <c r="L250" s="2">
        <f t="shared" si="41"/>
        <v>-23027585.010500003</v>
      </c>
      <c r="M250" s="2"/>
      <c r="Q250" s="23"/>
      <c r="R250" s="2">
        <v>19373062.690000001</v>
      </c>
      <c r="S250" s="1">
        <v>44926</v>
      </c>
      <c r="T250" s="1">
        <v>44922</v>
      </c>
      <c r="U250" s="1">
        <v>44922</v>
      </c>
      <c r="V250">
        <v>42</v>
      </c>
      <c r="W250" s="1">
        <v>44964</v>
      </c>
      <c r="X250" s="1">
        <v>44971</v>
      </c>
      <c r="Y250" s="2">
        <v>238502757.41</v>
      </c>
      <c r="AA250" s="2">
        <v>15524807.77</v>
      </c>
      <c r="AF250" s="2">
        <v>0</v>
      </c>
      <c r="AG250" s="14">
        <f>SUMIF('consultant-gross'!D:D,eslam.data!AQ250,'consultant-gross'!F:F)</f>
        <v>20329650.189999998</v>
      </c>
      <c r="AH250" s="14">
        <f>SUMIF('consultant-gross'!D:D,eslam.data!AQ250,'consultant-gross'!G:G)</f>
        <v>238502757.41</v>
      </c>
      <c r="AI250" s="14">
        <f>SUMIF('consultant-net'!D:D,eslam.data!AQ250,'consultant-net'!F:F)</f>
        <v>19373062.690000001</v>
      </c>
      <c r="AJ250" s="2" t="str">
        <f>VLOOKUP(A250,'eslam-to-invoicing'!A:B,2,0)</f>
        <v>EGAT Pelletizing Plant</v>
      </c>
      <c r="AQ250" s="2" t="str">
        <f t="shared" si="42"/>
        <v>EGAT Pelletizing Plant19</v>
      </c>
      <c r="AR250" s="2" t="str">
        <f t="shared" si="43"/>
        <v>EGAT Pelletizing Plant19</v>
      </c>
    </row>
    <row r="251" spans="1:44" hidden="1" x14ac:dyDescent="0.3">
      <c r="A251" s="6" t="s">
        <v>71</v>
      </c>
      <c r="B251" s="6">
        <f>VLOOKUP(A251,operation!A:B,2,0)</f>
        <v>1</v>
      </c>
      <c r="C251" s="6">
        <v>20</v>
      </c>
      <c r="D251" s="25"/>
      <c r="F251" s="26">
        <f>_xlfn.MAXIFS('data-from-invoicing'!E:E,'data-from-invoicing'!D:D,eslam.data!AR251)</f>
        <v>288087581.52999979</v>
      </c>
      <c r="G251" s="2">
        <f t="shared" si="40"/>
        <v>288087581.52999979</v>
      </c>
      <c r="H251" s="2"/>
      <c r="I251" s="23"/>
      <c r="J251" s="2">
        <f>SUMIF('collection only'!D:D,eslam.data!AQ251,'collection only'!E:E)</f>
        <v>40000000.000009999</v>
      </c>
      <c r="K251" s="26">
        <f>SUMIF('data-from-invoicing'!D:D,eslam.data!AR251,'data-from-invoicing'!F:F)</f>
        <v>284426280.45099998</v>
      </c>
      <c r="L251" s="2">
        <f t="shared" si="41"/>
        <v>244426280.45098996</v>
      </c>
      <c r="M251" s="2"/>
      <c r="Q251" s="23"/>
      <c r="S251" s="1">
        <v>45016</v>
      </c>
      <c r="T251" s="1">
        <v>45015</v>
      </c>
      <c r="U251" s="1">
        <v>45015</v>
      </c>
      <c r="V251">
        <v>42</v>
      </c>
      <c r="W251" s="1">
        <v>45057</v>
      </c>
      <c r="AF251" s="2">
        <v>0</v>
      </c>
      <c r="AG251" s="14">
        <f>SUMIF('consultant-gross'!D:D,eslam.data!AQ251,'consultant-gross'!F:F)</f>
        <v>0</v>
      </c>
      <c r="AH251" s="14">
        <f>SUMIF('consultant-gross'!D:D,eslam.data!AQ251,'consultant-gross'!G:G)</f>
        <v>0</v>
      </c>
      <c r="AI251" s="14">
        <f>SUMIF('consultant-net'!D:D,eslam.data!AQ251,'consultant-net'!F:F)</f>
        <v>0</v>
      </c>
      <c r="AJ251" s="2" t="str">
        <f>VLOOKUP(A251,'eslam-to-invoicing'!A:B,2,0)</f>
        <v>EGAT Pelletizing Plant</v>
      </c>
      <c r="AQ251" s="2" t="str">
        <f t="shared" si="42"/>
        <v>EGAT Pelletizing Plant20</v>
      </c>
      <c r="AR251" s="2" t="str">
        <f t="shared" si="43"/>
        <v>EGAT Pelletizing Plant20</v>
      </c>
    </row>
    <row r="252" spans="1:44" x14ac:dyDescent="0.3">
      <c r="A252" s="32" t="s">
        <v>71</v>
      </c>
      <c r="B252" s="35">
        <f>VLOOKUP(A252,operation!A:B,2,0)</f>
        <v>1</v>
      </c>
      <c r="C252" s="6">
        <v>21</v>
      </c>
      <c r="D252" s="25"/>
      <c r="F252" s="26">
        <f>_xlfn.MAXIFS('data-from-invoicing'!E:E,'data-from-invoicing'!D:D,eslam.data!AR252)</f>
        <v>37437141.5</v>
      </c>
      <c r="G252" s="2">
        <f t="shared" si="40"/>
        <v>37437141.5</v>
      </c>
      <c r="I252" s="23"/>
      <c r="J252" s="2">
        <f>SUMIF('collection only'!D:D,eslam.data!AQ252,'collection only'!E:E)</f>
        <v>20000000.000009999</v>
      </c>
      <c r="K252" s="26">
        <f>SUMIF('data-from-invoicing'!D:D,eslam.data!AR252,'data-from-invoicing'!F:F)</f>
        <v>38934627.164999999</v>
      </c>
      <c r="L252" s="2">
        <f t="shared" si="41"/>
        <v>18934627.16499</v>
      </c>
      <c r="Q252" s="23"/>
      <c r="S252" s="1">
        <v>45077</v>
      </c>
      <c r="T252" s="1">
        <v>45077</v>
      </c>
      <c r="U252" s="1">
        <v>45098</v>
      </c>
      <c r="V252">
        <v>42</v>
      </c>
      <c r="W252" s="1">
        <v>45140</v>
      </c>
      <c r="AF252" s="2">
        <v>0</v>
      </c>
      <c r="AG252" s="14">
        <f>SUMIF('consultant-gross'!D:D,eslam.data!AQ252,'consultant-gross'!F:F)</f>
        <v>0</v>
      </c>
      <c r="AH252" s="14">
        <f>SUMIF('consultant-gross'!D:D,eslam.data!AQ252,'consultant-gross'!G:G)</f>
        <v>0</v>
      </c>
      <c r="AI252" s="14">
        <f>SUMIF('consultant-net'!D:D,eslam.data!AQ252,'consultant-net'!F:F)</f>
        <v>0</v>
      </c>
      <c r="AJ252" s="2" t="str">
        <f>VLOOKUP(A252,'eslam-to-invoicing'!A:B,2,0)</f>
        <v>EGAT Pelletizing Plant</v>
      </c>
      <c r="AQ252" s="2" t="str">
        <f t="shared" si="42"/>
        <v>EGAT Pelletizing Plant21</v>
      </c>
      <c r="AR252" s="2" t="str">
        <f t="shared" si="43"/>
        <v>EGAT Pelletizing Plant21</v>
      </c>
    </row>
    <row r="253" spans="1:44" hidden="1" x14ac:dyDescent="0.3">
      <c r="A253" s="6" t="s">
        <v>71</v>
      </c>
      <c r="B253" s="6">
        <f>VLOOKUP(A253,operation!A:B,2,0)</f>
        <v>1</v>
      </c>
      <c r="C253" s="6">
        <v>22</v>
      </c>
      <c r="D253" s="25"/>
      <c r="F253" s="26">
        <f>_xlfn.MAXIFS('data-from-invoicing'!E:E,'data-from-invoicing'!D:D,eslam.data!AR253)</f>
        <v>0</v>
      </c>
      <c r="G253" s="2">
        <f t="shared" si="40"/>
        <v>0</v>
      </c>
      <c r="H253" s="2"/>
      <c r="I253" s="23"/>
      <c r="J253" s="2">
        <f>SUMIF('collection only'!D:D,eslam.data!AQ253,'collection only'!E:E)</f>
        <v>50000000.000009999</v>
      </c>
      <c r="K253" s="26">
        <f>SUMIF('data-from-invoicing'!D:D,eslam.data!AR253,'data-from-invoicing'!F:F)</f>
        <v>0</v>
      </c>
      <c r="L253" s="2">
        <f t="shared" si="41"/>
        <v>-50000000.000009999</v>
      </c>
      <c r="M253" s="2"/>
      <c r="Q253" s="23"/>
      <c r="S253" s="1">
        <v>45107</v>
      </c>
      <c r="T253" s="1">
        <v>45107</v>
      </c>
      <c r="U253" s="1">
        <v>45107</v>
      </c>
      <c r="V253">
        <v>42</v>
      </c>
      <c r="W253" s="1">
        <v>45149</v>
      </c>
      <c r="AF253" s="2">
        <v>0</v>
      </c>
      <c r="AG253" s="14">
        <f>SUMIF('consultant-gross'!D:D,eslam.data!AQ253,'consultant-gross'!F:F)</f>
        <v>0</v>
      </c>
      <c r="AH253" s="14">
        <f>SUMIF('consultant-gross'!D:D,eslam.data!AQ253,'consultant-gross'!G:G)</f>
        <v>0</v>
      </c>
      <c r="AI253" s="14">
        <f>SUMIF('consultant-net'!D:D,eslam.data!AQ253,'consultant-net'!F:F)</f>
        <v>0</v>
      </c>
      <c r="AJ253" s="2" t="str">
        <f>VLOOKUP(A253,'eslam-to-invoicing'!A:B,2,0)</f>
        <v>EGAT Pelletizing Plant</v>
      </c>
      <c r="AQ253" s="2" t="str">
        <f t="shared" si="42"/>
        <v>EGAT Pelletizing Plant22</v>
      </c>
      <c r="AR253" s="2" t="str">
        <f t="shared" si="43"/>
        <v>EGAT Pelletizing Plant22</v>
      </c>
    </row>
    <row r="254" spans="1:44" x14ac:dyDescent="0.3">
      <c r="A254" s="32" t="s">
        <v>71</v>
      </c>
      <c r="B254" s="35">
        <f>VLOOKUP(A254,operation!A:B,2,0)</f>
        <v>1</v>
      </c>
      <c r="C254" s="6">
        <v>23</v>
      </c>
      <c r="D254" s="25"/>
      <c r="E254" s="2">
        <v>165505167.47</v>
      </c>
      <c r="F254" s="26">
        <f>_xlfn.MAXIFS('data-from-invoicing'!E:E,'data-from-invoicing'!D:D,eslam.data!AR254)</f>
        <v>0</v>
      </c>
      <c r="G254" s="2">
        <f t="shared" si="40"/>
        <v>-165505167.47</v>
      </c>
      <c r="I254" s="23"/>
      <c r="J254" s="2">
        <f>SUMIF('collection only'!D:D,eslam.data!AQ254,'collection only'!E:E)</f>
        <v>15000000</v>
      </c>
      <c r="K254" s="26">
        <f>SUMIF('data-from-invoicing'!D:D,eslam.data!AR254,'data-from-invoicing'!F:F)</f>
        <v>0</v>
      </c>
      <c r="L254" s="2">
        <f t="shared" si="41"/>
        <v>-15000000</v>
      </c>
      <c r="Q254" s="23"/>
      <c r="R254" s="2">
        <v>284426280.44999999</v>
      </c>
      <c r="S254" s="1">
        <v>45322</v>
      </c>
      <c r="T254" s="1">
        <v>45322</v>
      </c>
      <c r="U254" s="1">
        <v>45414</v>
      </c>
      <c r="V254">
        <v>42</v>
      </c>
      <c r="W254" s="1">
        <v>45456</v>
      </c>
      <c r="X254" s="1">
        <v>45414</v>
      </c>
      <c r="Y254" s="2">
        <v>533590339.98000002</v>
      </c>
      <c r="AA254" s="2">
        <v>85167648</v>
      </c>
      <c r="AC254" s="2">
        <v>7000000</v>
      </c>
      <c r="AF254" s="2">
        <v>0</v>
      </c>
      <c r="AG254" s="14">
        <f>SUMIF('consultant-gross'!D:D,eslam.data!AQ254,'consultant-gross'!F:F)</f>
        <v>0</v>
      </c>
      <c r="AH254" s="14">
        <f>SUMIF('consultant-gross'!D:D,eslam.data!AQ254,'consultant-gross'!G:G)</f>
        <v>0</v>
      </c>
      <c r="AI254" s="14">
        <f>SUMIF('consultant-net'!D:D,eslam.data!AQ254,'consultant-net'!F:F)</f>
        <v>0</v>
      </c>
      <c r="AJ254" s="2" t="str">
        <f>VLOOKUP(A254,'eslam-to-invoicing'!A:B,2,0)</f>
        <v>EGAT Pelletizing Plant</v>
      </c>
      <c r="AQ254" s="2" t="str">
        <f t="shared" si="42"/>
        <v>EGAT Pelletizing Plant23</v>
      </c>
      <c r="AR254" s="2" t="str">
        <f t="shared" si="43"/>
        <v>EGAT Pelletizing Plant23</v>
      </c>
    </row>
    <row r="255" spans="1:44" x14ac:dyDescent="0.3">
      <c r="A255" s="32" t="s">
        <v>71</v>
      </c>
      <c r="B255" s="35">
        <f>VLOOKUP(A255,operation!A:B,2,0)</f>
        <v>1</v>
      </c>
      <c r="C255" s="6">
        <v>24</v>
      </c>
      <c r="D255" s="25"/>
      <c r="E255" s="2">
        <v>65988515.569999933</v>
      </c>
      <c r="F255" s="26">
        <f>_xlfn.MAXIFS('data-from-invoicing'!E:E,'data-from-invoicing'!D:D,eslam.data!AR255)</f>
        <v>0</v>
      </c>
      <c r="G255" s="2">
        <f t="shared" si="40"/>
        <v>-65988515.569999933</v>
      </c>
      <c r="I255" s="23"/>
      <c r="J255" s="2">
        <f>SUMIF('collection only'!D:D,eslam.data!AQ255,'collection only'!E:E)</f>
        <v>10000000</v>
      </c>
      <c r="K255" s="26">
        <f>SUMIF('data-from-invoicing'!D:D,eslam.data!AR255,'data-from-invoicing'!F:F)</f>
        <v>0</v>
      </c>
      <c r="L255" s="2">
        <f t="shared" si="41"/>
        <v>-10000000</v>
      </c>
      <c r="Q255" s="23"/>
      <c r="R255" s="2">
        <v>38934626.460000001</v>
      </c>
      <c r="S255" s="1">
        <v>45412</v>
      </c>
      <c r="T255" s="1">
        <v>45397</v>
      </c>
      <c r="U255" s="1">
        <v>45413</v>
      </c>
      <c r="V255">
        <v>42</v>
      </c>
      <c r="W255" s="1">
        <v>45455</v>
      </c>
      <c r="X255" s="1">
        <v>45414</v>
      </c>
      <c r="Y255" s="2">
        <v>599578855.54999995</v>
      </c>
      <c r="AA255" s="2">
        <v>96518287.150000006</v>
      </c>
      <c r="AC255" s="2">
        <v>7000000</v>
      </c>
      <c r="AF255" s="2">
        <v>0</v>
      </c>
      <c r="AG255" s="14">
        <f>SUMIF('consultant-gross'!D:D,eslam.data!AQ255,'consultant-gross'!F:F)</f>
        <v>0</v>
      </c>
      <c r="AH255" s="14">
        <f>SUMIF('consultant-gross'!D:D,eslam.data!AQ255,'consultant-gross'!G:G)</f>
        <v>0</v>
      </c>
      <c r="AI255" s="14">
        <f>SUMIF('consultant-net'!D:D,eslam.data!AQ255,'consultant-net'!F:F)</f>
        <v>0</v>
      </c>
      <c r="AJ255" s="2" t="str">
        <f>VLOOKUP(A255,'eslam-to-invoicing'!A:B,2,0)</f>
        <v>EGAT Pelletizing Plant</v>
      </c>
      <c r="AQ255" s="2" t="str">
        <f t="shared" si="42"/>
        <v>EGAT Pelletizing Plant24</v>
      </c>
      <c r="AR255" s="2" t="str">
        <f t="shared" si="43"/>
        <v>EGAT Pelletizing Plant24</v>
      </c>
    </row>
    <row r="256" spans="1:44" hidden="1" x14ac:dyDescent="0.3">
      <c r="A256" s="6" t="s">
        <v>71</v>
      </c>
      <c r="B256" s="6">
        <f>VLOOKUP(A256,operation!A:B,2,0)</f>
        <v>1</v>
      </c>
      <c r="C256" s="6">
        <v>25</v>
      </c>
      <c r="D256" s="25"/>
      <c r="F256" s="26">
        <f>_xlfn.MAXIFS('data-from-invoicing'!E:E,'data-from-invoicing'!D:D,eslam.data!AR256)</f>
        <v>0</v>
      </c>
      <c r="G256" s="2">
        <f t="shared" si="40"/>
        <v>0</v>
      </c>
      <c r="H256" s="2"/>
      <c r="I256" s="23"/>
      <c r="J256" s="2">
        <f>SUMIF('collection only'!D:D,eslam.data!AQ256,'collection only'!E:E)</f>
        <v>10000000</v>
      </c>
      <c r="K256" s="26">
        <f>SUMIF('data-from-invoicing'!D:D,eslam.data!AR256,'data-from-invoicing'!F:F)</f>
        <v>0</v>
      </c>
      <c r="L256" s="2">
        <f t="shared" si="41"/>
        <v>-10000000</v>
      </c>
      <c r="M256" s="2"/>
      <c r="Q256" s="23"/>
      <c r="S256" s="1">
        <v>45473</v>
      </c>
      <c r="T256" s="1">
        <v>45473</v>
      </c>
      <c r="U256" s="1">
        <v>45489</v>
      </c>
      <c r="V256">
        <v>42</v>
      </c>
      <c r="W256" s="1">
        <v>45531</v>
      </c>
      <c r="AF256" s="2">
        <v>0</v>
      </c>
      <c r="AG256" s="14">
        <f>SUMIF('consultant-gross'!D:D,eslam.data!AQ256,'consultant-gross'!F:F)</f>
        <v>0</v>
      </c>
      <c r="AH256" s="14">
        <f>SUMIF('consultant-gross'!D:D,eslam.data!AQ256,'consultant-gross'!G:G)</f>
        <v>0</v>
      </c>
      <c r="AI256" s="14">
        <f>SUMIF('consultant-net'!D:D,eslam.data!AQ256,'consultant-net'!F:F)</f>
        <v>0</v>
      </c>
      <c r="AJ256" s="2" t="str">
        <f>VLOOKUP(A256,'eslam-to-invoicing'!A:B,2,0)</f>
        <v>EGAT Pelletizing Plant</v>
      </c>
      <c r="AQ256" s="2" t="str">
        <f t="shared" si="42"/>
        <v>EGAT Pelletizing Plant25</v>
      </c>
      <c r="AR256" s="2" t="str">
        <f t="shared" si="43"/>
        <v>EGAT Pelletizing Plant25</v>
      </c>
    </row>
    <row r="257" spans="1:44" hidden="1" x14ac:dyDescent="0.3">
      <c r="A257" s="6" t="s">
        <v>140</v>
      </c>
      <c r="B257" s="6">
        <f>VLOOKUP(A257,operation!A:B,2,0)</f>
        <v>1</v>
      </c>
      <c r="C257" s="6">
        <v>1</v>
      </c>
      <c r="D257" s="25"/>
      <c r="E257" s="2">
        <v>61566718.68</v>
      </c>
      <c r="F257" s="26">
        <f>_xlfn.MAXIFS('data-from-invoicing'!E:E,'data-from-invoicing'!D:D,eslam.data!AR257)</f>
        <v>61566718.68</v>
      </c>
      <c r="G257" s="2">
        <f t="shared" si="40"/>
        <v>0</v>
      </c>
      <c r="H257" s="2"/>
      <c r="I257" s="23"/>
      <c r="J257" s="2">
        <f>SUMIF('collection only'!D:D,eslam.data!AQ257,'collection only'!E:E)</f>
        <v>0</v>
      </c>
      <c r="K257" s="26">
        <f>SUMIF('data-from-invoicing'!D:D,eslam.data!AR257,'data-from-invoicing'!F:F)</f>
        <v>83153826.783799991</v>
      </c>
      <c r="L257" s="2">
        <f t="shared" si="41"/>
        <v>83153826.783799991</v>
      </c>
      <c r="M257" s="2"/>
      <c r="Q257" s="23"/>
      <c r="R257" s="2">
        <v>27089356.219999999</v>
      </c>
      <c r="S257" s="1">
        <v>45322</v>
      </c>
      <c r="T257" s="1">
        <v>45322</v>
      </c>
      <c r="U257" s="1">
        <v>45414</v>
      </c>
      <c r="V257">
        <v>42</v>
      </c>
      <c r="W257" s="1">
        <v>45456</v>
      </c>
      <c r="X257" s="1">
        <v>45414</v>
      </c>
      <c r="Y257" s="2">
        <v>61566718.68</v>
      </c>
      <c r="AF257" s="2">
        <v>0</v>
      </c>
      <c r="AG257" s="14">
        <f>SUMIF('consultant-gross'!D:D,eslam.data!AQ257,'consultant-gross'!F:F)</f>
        <v>0</v>
      </c>
      <c r="AH257" s="14">
        <f>SUMIF('consultant-gross'!D:D,eslam.data!AQ257,'consultant-gross'!G:G)</f>
        <v>0</v>
      </c>
      <c r="AI257" s="14">
        <f>SUMIF('consultant-net'!D:D,eslam.data!AQ257,'consultant-net'!F:F)</f>
        <v>0</v>
      </c>
      <c r="AJ257" s="2" t="str">
        <f>VLOOKUP(A257,'eslam-to-invoicing'!A:B,2,0)</f>
        <v>EGAT Pelletizing Plant</v>
      </c>
      <c r="AQ257" s="2" t="str">
        <f t="shared" si="42"/>
        <v>EGAT Pelletizing Plant - Admin Building1</v>
      </c>
      <c r="AR257" s="2" t="str">
        <f t="shared" si="43"/>
        <v>EGAT Pelletizing Plant1</v>
      </c>
    </row>
    <row r="258" spans="1:44" hidden="1" x14ac:dyDescent="0.3">
      <c r="A258" s="6" t="s">
        <v>140</v>
      </c>
      <c r="B258" s="6">
        <f>VLOOKUP(A258,operation!A:B,2,0)</f>
        <v>1</v>
      </c>
      <c r="C258" s="6">
        <v>2</v>
      </c>
      <c r="D258" s="25"/>
      <c r="E258" s="2">
        <v>53673231.500000007</v>
      </c>
      <c r="F258" s="26">
        <f>_xlfn.MAXIFS('data-from-invoicing'!E:E,'data-from-invoicing'!D:D,eslam.data!AR258)</f>
        <v>53673231.5</v>
      </c>
      <c r="G258" s="2">
        <f t="shared" si="40"/>
        <v>0</v>
      </c>
      <c r="H258" s="2"/>
      <c r="I258" s="23"/>
      <c r="J258" s="2">
        <f>SUMIF('collection only'!D:D,eslam.data!AQ258,'collection only'!E:E)</f>
        <v>0</v>
      </c>
      <c r="K258" s="26">
        <f>SUMIF('data-from-invoicing'!D:D,eslam.data!AR258,'data-from-invoicing'!F:F)</f>
        <v>39460085.897199996</v>
      </c>
      <c r="L258" s="2">
        <f t="shared" si="41"/>
        <v>39460085.897199996</v>
      </c>
      <c r="M258" s="2"/>
      <c r="Q258" s="23"/>
      <c r="R258" s="2">
        <v>23616221.859999999</v>
      </c>
      <c r="S258" s="1">
        <v>45412</v>
      </c>
      <c r="T258" s="1">
        <v>45397</v>
      </c>
      <c r="U258" s="1">
        <v>45413</v>
      </c>
      <c r="V258">
        <v>42</v>
      </c>
      <c r="W258" s="1">
        <v>45455</v>
      </c>
      <c r="X258" s="1">
        <v>45414</v>
      </c>
      <c r="Y258" s="2">
        <v>115239950.18000001</v>
      </c>
      <c r="AF258" s="2">
        <v>0</v>
      </c>
      <c r="AG258" s="14">
        <f>SUMIF('consultant-gross'!D:D,eslam.data!AQ258,'consultant-gross'!F:F)</f>
        <v>0</v>
      </c>
      <c r="AH258" s="14">
        <f>SUMIF('consultant-gross'!D:D,eslam.data!AQ258,'consultant-gross'!G:G)</f>
        <v>0</v>
      </c>
      <c r="AI258" s="14">
        <f>SUMIF('consultant-net'!D:D,eslam.data!AQ258,'consultant-net'!F:F)</f>
        <v>0</v>
      </c>
      <c r="AJ258" s="2" t="str">
        <f>VLOOKUP(A258,'eslam-to-invoicing'!A:B,2,0)</f>
        <v>EGAT Pelletizing Plant</v>
      </c>
      <c r="AQ258" s="2" t="str">
        <f t="shared" si="42"/>
        <v>EGAT Pelletizing Plant - Admin Building2</v>
      </c>
      <c r="AR258" s="2" t="str">
        <f t="shared" si="43"/>
        <v>EGAT Pelletizing Plant2</v>
      </c>
    </row>
    <row r="259" spans="1:44" x14ac:dyDescent="0.3">
      <c r="A259" s="32" t="s">
        <v>140</v>
      </c>
      <c r="B259" s="35">
        <f>VLOOKUP(A259,operation!A:B,2,0)</f>
        <v>1</v>
      </c>
      <c r="C259" s="6">
        <v>3</v>
      </c>
      <c r="D259" s="25"/>
      <c r="F259" s="26">
        <f>_xlfn.MAXIFS('data-from-invoicing'!E:E,'data-from-invoicing'!D:D,eslam.data!AR259)</f>
        <v>11779040</v>
      </c>
      <c r="G259" s="2">
        <f t="shared" si="40"/>
        <v>11779040</v>
      </c>
      <c r="I259" s="23"/>
      <c r="J259" s="2">
        <f>SUMIF('collection only'!D:D,eslam.data!AQ259,'collection only'!E:E)</f>
        <v>0</v>
      </c>
      <c r="K259" s="26">
        <f>SUMIF('data-from-invoicing'!D:D,eslam.data!AR259,'data-from-invoicing'!F:F)</f>
        <v>7687509.5247</v>
      </c>
      <c r="L259" s="2">
        <f t="shared" si="41"/>
        <v>7687509.5247</v>
      </c>
      <c r="Q259" s="23"/>
      <c r="S259" s="1">
        <v>45473</v>
      </c>
      <c r="T259" s="1">
        <v>45473</v>
      </c>
      <c r="U259" s="1">
        <v>45489</v>
      </c>
      <c r="V259">
        <v>42</v>
      </c>
      <c r="W259" s="1">
        <v>45531</v>
      </c>
      <c r="AF259" s="2">
        <v>0</v>
      </c>
      <c r="AG259" s="14">
        <f>SUMIF('consultant-gross'!D:D,eslam.data!AQ259,'consultant-gross'!F:F)</f>
        <v>0</v>
      </c>
      <c r="AH259" s="14">
        <f>SUMIF('consultant-gross'!D:D,eslam.data!AQ259,'consultant-gross'!G:G)</f>
        <v>0</v>
      </c>
      <c r="AI259" s="14">
        <f>SUMIF('consultant-net'!D:D,eslam.data!AQ259,'consultant-net'!F:F)</f>
        <v>0</v>
      </c>
      <c r="AJ259" s="2" t="str">
        <f>VLOOKUP(A259,'eslam-to-invoicing'!A:B,2,0)</f>
        <v>EGAT Pelletizing Plant</v>
      </c>
      <c r="AQ259" s="2" t="str">
        <f t="shared" si="42"/>
        <v>EGAT Pelletizing Plant - Admin Building3</v>
      </c>
      <c r="AR259" s="2" t="str">
        <f t="shared" si="43"/>
        <v>EGAT Pelletizing Plant3</v>
      </c>
    </row>
    <row r="260" spans="1:44" x14ac:dyDescent="0.3">
      <c r="A260" s="32" t="s">
        <v>123</v>
      </c>
      <c r="B260" s="35">
        <f>VLOOKUP(A260,operation!A:B,2,0)</f>
        <v>1</v>
      </c>
      <c r="C260" s="6">
        <v>1</v>
      </c>
      <c r="D260" s="25"/>
      <c r="E260" s="2">
        <v>1390180.36</v>
      </c>
      <c r="F260" s="26">
        <f>_xlfn.MAXIFS('data-from-invoicing'!E:E,'data-from-invoicing'!D:D,eslam.data!AR260)</f>
        <v>61566718.68</v>
      </c>
      <c r="G260" s="2">
        <f t="shared" si="40"/>
        <v>60176538.32</v>
      </c>
      <c r="I260" s="23"/>
      <c r="J260" s="2">
        <f>SUMIF('collection only'!D:D,eslam.data!AQ260,'collection only'!E:E)</f>
        <v>1570903.44</v>
      </c>
      <c r="K260" s="26">
        <f>SUMIF('data-from-invoicing'!D:D,eslam.data!AR260,'data-from-invoicing'!F:F)</f>
        <v>83153826.783799991</v>
      </c>
      <c r="L260" s="2">
        <f t="shared" si="41"/>
        <v>81582923.343799993</v>
      </c>
      <c r="Q260" s="23"/>
      <c r="R260" s="2">
        <v>1584805.61</v>
      </c>
      <c r="S260" s="1">
        <v>45138</v>
      </c>
      <c r="T260" s="1">
        <v>45133</v>
      </c>
      <c r="U260" s="1">
        <v>45133</v>
      </c>
      <c r="V260">
        <v>42</v>
      </c>
      <c r="W260" s="1">
        <v>45175</v>
      </c>
      <c r="X260" s="1">
        <v>45133</v>
      </c>
      <c r="Y260" s="2">
        <v>1390180.36</v>
      </c>
      <c r="AF260" s="2">
        <v>0</v>
      </c>
      <c r="AG260" s="14">
        <f>SUMIF('consultant-gross'!D:D,eslam.data!AQ260,'consultant-gross'!F:F)</f>
        <v>0</v>
      </c>
      <c r="AH260" s="14">
        <f>SUMIF('consultant-gross'!D:D,eslam.data!AQ260,'consultant-gross'!G:G)</f>
        <v>0</v>
      </c>
      <c r="AI260" s="14">
        <f>SUMIF('consultant-net'!D:D,eslam.data!AQ260,'consultant-net'!F:F)</f>
        <v>0</v>
      </c>
      <c r="AJ260" s="2" t="str">
        <f>VLOOKUP(A260,'eslam-to-invoicing'!A:B,2,0)</f>
        <v>EGAT Pelletizing Plant</v>
      </c>
      <c r="AQ260" s="2" t="str">
        <f t="shared" si="42"/>
        <v>EGAT Pelletizing Plant - Supply1</v>
      </c>
      <c r="AR260" s="2" t="str">
        <f t="shared" si="43"/>
        <v>EGAT Pelletizing Plant1</v>
      </c>
    </row>
    <row r="261" spans="1:44" x14ac:dyDescent="0.3">
      <c r="A261" s="32" t="s">
        <v>126</v>
      </c>
      <c r="B261" s="35">
        <f>VLOOKUP(A261,operation!A:B,2,0)</f>
        <v>1</v>
      </c>
      <c r="C261" s="6">
        <v>1</v>
      </c>
      <c r="D261" s="25"/>
      <c r="F261" s="26">
        <f>_xlfn.MAXIFS('data-from-invoicing'!E:E,'data-from-invoicing'!D:D,eslam.data!AR261)</f>
        <v>61566718.68</v>
      </c>
      <c r="G261" s="2">
        <f t="shared" si="40"/>
        <v>61566718.68</v>
      </c>
      <c r="I261" s="23"/>
      <c r="J261" s="2">
        <f>SUMIF('collection only'!D:D,eslam.data!AQ261,'collection only'!E:E)</f>
        <v>1.0000000000000001E-5</v>
      </c>
      <c r="K261" s="26">
        <f>SUMIF('data-from-invoicing'!D:D,eslam.data!AR261,'data-from-invoicing'!F:F)</f>
        <v>83153826.783799991</v>
      </c>
      <c r="L261" s="2">
        <f t="shared" si="41"/>
        <v>83153826.783789992</v>
      </c>
      <c r="Q261" s="23"/>
      <c r="S261" s="1">
        <v>45107</v>
      </c>
      <c r="T261" s="1">
        <v>45107</v>
      </c>
      <c r="U261" s="1">
        <v>45107</v>
      </c>
      <c r="V261">
        <v>42</v>
      </c>
      <c r="W261" s="1">
        <v>45149</v>
      </c>
      <c r="AF261" s="2">
        <v>0</v>
      </c>
      <c r="AG261" s="14">
        <f>SUMIF('consultant-gross'!D:D,eslam.data!AQ261,'consultant-gross'!F:F)</f>
        <v>0</v>
      </c>
      <c r="AH261" s="14">
        <f>SUMIF('consultant-gross'!D:D,eslam.data!AQ261,'consultant-gross'!G:G)</f>
        <v>0</v>
      </c>
      <c r="AI261" s="14">
        <f>SUMIF('consultant-net'!D:D,eslam.data!AQ261,'consultant-net'!F:F)</f>
        <v>0</v>
      </c>
      <c r="AJ261" s="2" t="str">
        <f>VLOOKUP(A261,'eslam-to-invoicing'!A:B,2,0)</f>
        <v>EGAT Pelletizing Plant</v>
      </c>
      <c r="AQ261" s="2" t="str">
        <f t="shared" si="42"/>
        <v>EGAT Pelletizing Plant-Concrete Infra1</v>
      </c>
      <c r="AR261" s="2" t="str">
        <f t="shared" si="43"/>
        <v>EGAT Pelletizing Plant1</v>
      </c>
    </row>
    <row r="262" spans="1:44" x14ac:dyDescent="0.3">
      <c r="A262" s="32" t="s">
        <v>125</v>
      </c>
      <c r="B262" s="35">
        <f>VLOOKUP(A262,operation!A:B,2,0)</f>
        <v>1</v>
      </c>
      <c r="C262" s="6">
        <v>1</v>
      </c>
      <c r="D262" s="25"/>
      <c r="F262" s="26">
        <f>_xlfn.MAXIFS('data-from-invoicing'!E:E,'data-from-invoicing'!D:D,eslam.data!AR262)</f>
        <v>61566718.68</v>
      </c>
      <c r="G262" s="2">
        <f t="shared" si="40"/>
        <v>61566718.68</v>
      </c>
      <c r="I262" s="23"/>
      <c r="J262" s="2">
        <f>SUMIF('collection only'!D:D,eslam.data!AQ262,'collection only'!E:E)</f>
        <v>1.0000000000000001E-5</v>
      </c>
      <c r="K262" s="26">
        <f>SUMIF('data-from-invoicing'!D:D,eslam.data!AR262,'data-from-invoicing'!F:F)</f>
        <v>83153826.783799991</v>
      </c>
      <c r="L262" s="2">
        <f t="shared" si="41"/>
        <v>83153826.783789992</v>
      </c>
      <c r="Q262" s="23"/>
      <c r="S262" s="1">
        <v>45107</v>
      </c>
      <c r="T262" s="1">
        <v>45107</v>
      </c>
      <c r="U262" s="1">
        <v>45107</v>
      </c>
      <c r="V262">
        <v>42</v>
      </c>
      <c r="W262" s="1">
        <v>45149</v>
      </c>
      <c r="AF262" s="2">
        <v>0</v>
      </c>
      <c r="AG262" s="14">
        <f>SUMIF('consultant-gross'!D:D,eslam.data!AQ262,'consultant-gross'!F:F)</f>
        <v>0</v>
      </c>
      <c r="AH262" s="14">
        <f>SUMIF('consultant-gross'!D:D,eslam.data!AQ262,'consultant-gross'!G:G)</f>
        <v>0</v>
      </c>
      <c r="AI262" s="14">
        <f>SUMIF('consultant-net'!D:D,eslam.data!AQ262,'consultant-net'!F:F)</f>
        <v>0</v>
      </c>
      <c r="AJ262" s="2" t="str">
        <f>VLOOKUP(A262,'eslam-to-invoicing'!A:B,2,0)</f>
        <v>EGAT Pelletizing Plant</v>
      </c>
      <c r="AQ262" s="2" t="str">
        <f t="shared" si="42"/>
        <v>EGAT Pelletizing Plant-Mechanical Installation1</v>
      </c>
      <c r="AR262" s="2" t="str">
        <f t="shared" si="43"/>
        <v>EGAT Pelletizing Plant1</v>
      </c>
    </row>
    <row r="263" spans="1:44" hidden="1" x14ac:dyDescent="0.3">
      <c r="A263" s="6" t="s">
        <v>125</v>
      </c>
      <c r="B263" s="6">
        <f>VLOOKUP(A263,operation!A:B,2,0)</f>
        <v>1</v>
      </c>
      <c r="C263" s="6" t="s">
        <v>8711</v>
      </c>
      <c r="D263" s="25"/>
      <c r="F263" s="26">
        <f>_xlfn.MAXIFS('data-from-invoicing'!E:E,'data-from-invoicing'!D:D,eslam.data!AR263)</f>
        <v>0</v>
      </c>
      <c r="G263" s="2">
        <f t="shared" si="40"/>
        <v>0</v>
      </c>
      <c r="H263" s="2"/>
      <c r="I263" s="23"/>
      <c r="J263" s="2">
        <f>SUMIF('collection only'!D:D,eslam.data!AQ263,'collection only'!E:E)</f>
        <v>0</v>
      </c>
      <c r="K263" s="26">
        <f>SUMIF('data-from-invoicing'!D:D,eslam.data!AR263,'data-from-invoicing'!F:F)</f>
        <v>0</v>
      </c>
      <c r="L263" s="2">
        <f t="shared" si="41"/>
        <v>0</v>
      </c>
      <c r="M263" s="2"/>
      <c r="Q263" s="23"/>
      <c r="S263" s="1">
        <v>45322</v>
      </c>
      <c r="V263">
        <v>42</v>
      </c>
      <c r="W263" s="1">
        <v>42</v>
      </c>
      <c r="AG263" s="14">
        <f>SUMIF('consultant-gross'!D:D,eslam.data!AQ263,'consultant-gross'!F:F)</f>
        <v>0</v>
      </c>
      <c r="AH263" s="14">
        <f>SUMIF('consultant-gross'!D:D,eslam.data!AQ263,'consultant-gross'!G:G)</f>
        <v>0</v>
      </c>
      <c r="AI263" s="14">
        <f>SUMIF('consultant-net'!D:D,eslam.data!AQ263,'consultant-net'!F:F)</f>
        <v>0</v>
      </c>
      <c r="AJ263" s="2" t="str">
        <f>VLOOKUP(A263,'eslam-to-invoicing'!A:B,2,0)</f>
        <v>EGAT Pelletizing Plant</v>
      </c>
      <c r="AQ263" s="2" t="str">
        <f t="shared" si="42"/>
        <v>EGAT Pelletizing Plant-Mechanical Installationwrong</v>
      </c>
      <c r="AR263" s="2" t="str">
        <f t="shared" si="43"/>
        <v>EGAT Pelletizing Plantwrong</v>
      </c>
    </row>
    <row r="264" spans="1:44" hidden="1" x14ac:dyDescent="0.3">
      <c r="A264" s="6" t="s">
        <v>125</v>
      </c>
      <c r="B264" s="6">
        <f>VLOOKUP(A264,operation!A:B,2,0)</f>
        <v>1</v>
      </c>
      <c r="C264" s="6" t="s">
        <v>8711</v>
      </c>
      <c r="D264" s="25"/>
      <c r="F264" s="26">
        <f>_xlfn.MAXIFS('data-from-invoicing'!E:E,'data-from-invoicing'!D:D,eslam.data!AR264)</f>
        <v>0</v>
      </c>
      <c r="G264" s="2">
        <f t="shared" ref="G264:G295" si="44">F264-E264</f>
        <v>0</v>
      </c>
      <c r="H264" s="2"/>
      <c r="I264" s="23"/>
      <c r="J264" s="2">
        <f>SUMIF('collection only'!D:D,eslam.data!AQ264,'collection only'!E:E)</f>
        <v>0</v>
      </c>
      <c r="K264" s="26">
        <f>SUMIF('data-from-invoicing'!D:D,eslam.data!AR264,'data-from-invoicing'!F:F)</f>
        <v>0</v>
      </c>
      <c r="L264" s="2">
        <f t="shared" ref="L264:L295" si="45">K264-J264</f>
        <v>0</v>
      </c>
      <c r="M264" s="2"/>
      <c r="Q264" s="23"/>
      <c r="S264" s="1">
        <v>45351</v>
      </c>
      <c r="V264">
        <v>42</v>
      </c>
      <c r="W264" s="1">
        <v>42</v>
      </c>
      <c r="AG264" s="14">
        <f>SUMIF('consultant-gross'!D:D,eslam.data!AQ264,'consultant-gross'!F:F)</f>
        <v>0</v>
      </c>
      <c r="AH264" s="14">
        <f>SUMIF('consultant-gross'!D:D,eslam.data!AQ264,'consultant-gross'!G:G)</f>
        <v>0</v>
      </c>
      <c r="AI264" s="14">
        <f>SUMIF('consultant-net'!D:D,eslam.data!AQ264,'consultant-net'!F:F)</f>
        <v>0</v>
      </c>
      <c r="AJ264" s="2" t="str">
        <f>VLOOKUP(A264,'eslam-to-invoicing'!A:B,2,0)</f>
        <v>EGAT Pelletizing Plant</v>
      </c>
      <c r="AQ264" s="2" t="str">
        <f t="shared" ref="AQ264:AQ295" si="46">A264&amp;C264</f>
        <v>EGAT Pelletizing Plant-Mechanical Installationwrong</v>
      </c>
      <c r="AR264" s="2" t="str">
        <f t="shared" ref="AR264:AR295" si="47">AJ264&amp;C264</f>
        <v>EGAT Pelletizing Plantwrong</v>
      </c>
    </row>
    <row r="265" spans="1:44" hidden="1" x14ac:dyDescent="0.3">
      <c r="A265" s="6" t="s">
        <v>125</v>
      </c>
      <c r="B265" s="6">
        <f>VLOOKUP(A265,operation!A:B,2,0)</f>
        <v>1</v>
      </c>
      <c r="C265" s="6" t="s">
        <v>8711</v>
      </c>
      <c r="D265" s="25"/>
      <c r="F265" s="26">
        <f>_xlfn.MAXIFS('data-from-invoicing'!E:E,'data-from-invoicing'!D:D,eslam.data!AR265)</f>
        <v>0</v>
      </c>
      <c r="G265" s="2">
        <f t="shared" si="44"/>
        <v>0</v>
      </c>
      <c r="H265" s="2"/>
      <c r="I265" s="23"/>
      <c r="J265" s="2">
        <f>SUMIF('collection only'!D:D,eslam.data!AQ265,'collection only'!E:E)</f>
        <v>0</v>
      </c>
      <c r="K265" s="26">
        <f>SUMIF('data-from-invoicing'!D:D,eslam.data!AR265,'data-from-invoicing'!F:F)</f>
        <v>0</v>
      </c>
      <c r="L265" s="2">
        <f t="shared" si="45"/>
        <v>0</v>
      </c>
      <c r="M265" s="2"/>
      <c r="Q265" s="23"/>
      <c r="S265" s="1">
        <v>45382</v>
      </c>
      <c r="V265">
        <v>42</v>
      </c>
      <c r="W265" s="1">
        <v>42</v>
      </c>
      <c r="AG265" s="14">
        <f>SUMIF('consultant-gross'!D:D,eslam.data!AQ265,'consultant-gross'!F:F)</f>
        <v>0</v>
      </c>
      <c r="AH265" s="14">
        <f>SUMIF('consultant-gross'!D:D,eslam.data!AQ265,'consultant-gross'!G:G)</f>
        <v>0</v>
      </c>
      <c r="AI265" s="14">
        <f>SUMIF('consultant-net'!D:D,eslam.data!AQ265,'consultant-net'!F:F)</f>
        <v>0</v>
      </c>
      <c r="AJ265" s="2" t="str">
        <f>VLOOKUP(A265,'eslam-to-invoicing'!A:B,2,0)</f>
        <v>EGAT Pelletizing Plant</v>
      </c>
      <c r="AQ265" s="2" t="str">
        <f t="shared" si="46"/>
        <v>EGAT Pelletizing Plant-Mechanical Installationwrong</v>
      </c>
      <c r="AR265" s="2" t="str">
        <f t="shared" si="47"/>
        <v>EGAT Pelletizing Plantwrong</v>
      </c>
    </row>
    <row r="266" spans="1:44" hidden="1" x14ac:dyDescent="0.3">
      <c r="A266" s="6" t="s">
        <v>125</v>
      </c>
      <c r="B266" s="6">
        <f>VLOOKUP(A266,operation!A:B,2,0)</f>
        <v>1</v>
      </c>
      <c r="C266" s="6" t="s">
        <v>8711</v>
      </c>
      <c r="D266" s="25"/>
      <c r="F266" s="26">
        <f>_xlfn.MAXIFS('data-from-invoicing'!E:E,'data-from-invoicing'!D:D,eslam.data!AR266)</f>
        <v>0</v>
      </c>
      <c r="G266" s="2">
        <f t="shared" si="44"/>
        <v>0</v>
      </c>
      <c r="H266" s="2"/>
      <c r="I266" s="23"/>
      <c r="J266" s="2">
        <f>SUMIF('collection only'!D:D,eslam.data!AQ266,'collection only'!E:E)</f>
        <v>0</v>
      </c>
      <c r="K266" s="26">
        <f>SUMIF('data-from-invoicing'!D:D,eslam.data!AR266,'data-from-invoicing'!F:F)</f>
        <v>0</v>
      </c>
      <c r="L266" s="2">
        <f t="shared" si="45"/>
        <v>0</v>
      </c>
      <c r="M266" s="2"/>
      <c r="Q266" s="23"/>
      <c r="S266" s="1">
        <v>45412</v>
      </c>
      <c r="V266">
        <v>42</v>
      </c>
      <c r="W266" s="1">
        <v>42</v>
      </c>
      <c r="AG266" s="14">
        <f>SUMIF('consultant-gross'!D:D,eslam.data!AQ266,'consultant-gross'!F:F)</f>
        <v>0</v>
      </c>
      <c r="AH266" s="14">
        <f>SUMIF('consultant-gross'!D:D,eslam.data!AQ266,'consultant-gross'!G:G)</f>
        <v>0</v>
      </c>
      <c r="AI266" s="14">
        <f>SUMIF('consultant-net'!D:D,eslam.data!AQ266,'consultant-net'!F:F)</f>
        <v>0</v>
      </c>
      <c r="AJ266" s="2" t="str">
        <f>VLOOKUP(A266,'eslam-to-invoicing'!A:B,2,0)</f>
        <v>EGAT Pelletizing Plant</v>
      </c>
      <c r="AQ266" s="2" t="str">
        <f t="shared" si="46"/>
        <v>EGAT Pelletizing Plant-Mechanical Installationwrong</v>
      </c>
      <c r="AR266" s="2" t="str">
        <f t="shared" si="47"/>
        <v>EGAT Pelletizing Plantwrong</v>
      </c>
    </row>
    <row r="267" spans="1:44" x14ac:dyDescent="0.3">
      <c r="A267" s="32" t="s">
        <v>74</v>
      </c>
      <c r="B267" s="35">
        <f>VLOOKUP(A267,operation!A:B,2,0)</f>
        <v>1</v>
      </c>
      <c r="C267" s="6">
        <v>1</v>
      </c>
      <c r="D267" s="25"/>
      <c r="E267" s="2">
        <v>2011978.5</v>
      </c>
      <c r="F267" s="26">
        <f>_xlfn.MAXIFS('data-from-invoicing'!E:E,'data-from-invoicing'!D:D,eslam.data!AR267)</f>
        <v>61566718.68</v>
      </c>
      <c r="G267" s="2">
        <f t="shared" si="44"/>
        <v>59554740.18</v>
      </c>
      <c r="I267" s="23"/>
      <c r="J267" s="2">
        <f>SUMIF('collection only'!D:D,eslam.data!AQ267,'collection only'!E:E)</f>
        <v>1.0000000000000001E-5</v>
      </c>
      <c r="K267" s="26">
        <f>SUMIF('data-from-invoicing'!D:D,eslam.data!AR267,'data-from-invoicing'!F:F)</f>
        <v>83153826.783799991</v>
      </c>
      <c r="L267" s="2">
        <f t="shared" si="45"/>
        <v>83153826.783789992</v>
      </c>
      <c r="Q267" s="23"/>
      <c r="R267" s="2">
        <v>2112577.42</v>
      </c>
      <c r="S267" s="1">
        <v>44316</v>
      </c>
      <c r="T267" s="1">
        <v>44316</v>
      </c>
      <c r="U267" s="1">
        <v>44327</v>
      </c>
      <c r="V267">
        <v>42</v>
      </c>
      <c r="W267" s="1">
        <v>44369</v>
      </c>
      <c r="X267" s="1">
        <v>44433</v>
      </c>
      <c r="Y267" s="2">
        <v>2011978.5</v>
      </c>
      <c r="AF267" s="2">
        <v>0</v>
      </c>
      <c r="AG267" s="14">
        <f>SUMIF('consultant-gross'!D:D,eslam.data!AQ267,'consultant-gross'!F:F)</f>
        <v>2011978.5</v>
      </c>
      <c r="AH267" s="14">
        <f>SUMIF('consultant-gross'!D:D,eslam.data!AQ267,'consultant-gross'!G:G)</f>
        <v>2011978.5</v>
      </c>
      <c r="AI267" s="14">
        <f>SUMIF('consultant-net'!D:D,eslam.data!AQ267,'consultant-net'!F:F)</f>
        <v>2112577.42</v>
      </c>
      <c r="AJ267" s="2" t="str">
        <f>VLOOKUP(A267,'eslam-to-invoicing'!A:B,2,0)</f>
        <v>EGAT Pelletizing Plant</v>
      </c>
      <c r="AQ267" s="2" t="str">
        <f t="shared" si="46"/>
        <v>EGAT Pelletizing Plant-MEP1</v>
      </c>
      <c r="AR267" s="2" t="str">
        <f t="shared" si="47"/>
        <v>EGAT Pelletizing Plant1</v>
      </c>
    </row>
    <row r="268" spans="1:44" x14ac:dyDescent="0.3">
      <c r="A268" s="32" t="s">
        <v>74</v>
      </c>
      <c r="B268" s="35">
        <f>VLOOKUP(A268,operation!A:B,2,0)</f>
        <v>1</v>
      </c>
      <c r="C268" s="6">
        <v>2</v>
      </c>
      <c r="D268" s="25"/>
      <c r="E268" s="2">
        <v>112937.5</v>
      </c>
      <c r="F268" s="26">
        <f>_xlfn.MAXIFS('data-from-invoicing'!E:E,'data-from-invoicing'!D:D,eslam.data!AR268)</f>
        <v>53673231.5</v>
      </c>
      <c r="G268" s="2">
        <f t="shared" si="44"/>
        <v>53560294</v>
      </c>
      <c r="I268" s="23"/>
      <c r="J268" s="2">
        <f>SUMIF('collection only'!D:D,eslam.data!AQ268,'collection only'!E:E)</f>
        <v>1.0000000000000001E-5</v>
      </c>
      <c r="K268" s="26">
        <f>SUMIF('data-from-invoicing'!D:D,eslam.data!AR268,'data-from-invoicing'!F:F)</f>
        <v>39460085.897199996</v>
      </c>
      <c r="L268" s="2">
        <f t="shared" si="45"/>
        <v>39460085.897189997</v>
      </c>
      <c r="Q268" s="23"/>
      <c r="R268" s="2">
        <v>118584.38</v>
      </c>
      <c r="S268" s="1">
        <v>44620</v>
      </c>
      <c r="T268" s="1">
        <v>44614</v>
      </c>
      <c r="U268" s="1">
        <v>44616</v>
      </c>
      <c r="V268">
        <v>42</v>
      </c>
      <c r="W268" s="1">
        <v>44658</v>
      </c>
      <c r="X268" s="1">
        <v>44614</v>
      </c>
      <c r="Y268" s="2">
        <v>2124916</v>
      </c>
      <c r="AF268" s="2">
        <v>0</v>
      </c>
      <c r="AG268" s="14">
        <f>SUMIF('consultant-gross'!D:D,eslam.data!AQ268,'consultant-gross'!F:F)</f>
        <v>112937.5</v>
      </c>
      <c r="AH268" s="14">
        <f>SUMIF('consultant-gross'!D:D,eslam.data!AQ268,'consultant-gross'!G:G)</f>
        <v>2124916</v>
      </c>
      <c r="AI268" s="14">
        <f>SUMIF('consultant-net'!D:D,eslam.data!AQ268,'consultant-net'!F:F)</f>
        <v>118584.38</v>
      </c>
      <c r="AJ268" s="2" t="str">
        <f>VLOOKUP(A268,'eslam-to-invoicing'!A:B,2,0)</f>
        <v>EGAT Pelletizing Plant</v>
      </c>
      <c r="AQ268" s="2" t="str">
        <f t="shared" si="46"/>
        <v>EGAT Pelletizing Plant-MEP2</v>
      </c>
      <c r="AR268" s="2" t="str">
        <f t="shared" si="47"/>
        <v>EGAT Pelletizing Plant2</v>
      </c>
    </row>
    <row r="269" spans="1:44" x14ac:dyDescent="0.3">
      <c r="A269" s="32" t="s">
        <v>74</v>
      </c>
      <c r="B269" s="35">
        <f>VLOOKUP(A269,operation!A:B,2,0)</f>
        <v>1</v>
      </c>
      <c r="C269" s="6">
        <v>3</v>
      </c>
      <c r="D269" s="25"/>
      <c r="E269" s="2">
        <v>1723067.19</v>
      </c>
      <c r="F269" s="26">
        <f>_xlfn.MAXIFS('data-from-invoicing'!E:E,'data-from-invoicing'!D:D,eslam.data!AR269)</f>
        <v>11779040</v>
      </c>
      <c r="G269" s="2">
        <f t="shared" si="44"/>
        <v>10055972.810000001</v>
      </c>
      <c r="I269" s="23"/>
      <c r="J269" s="2">
        <f>SUMIF('collection only'!D:D,eslam.data!AQ269,'collection only'!E:E)</f>
        <v>1.0000000000000001E-5</v>
      </c>
      <c r="K269" s="26">
        <f>SUMIF('data-from-invoicing'!D:D,eslam.data!AR269,'data-from-invoicing'!F:F)</f>
        <v>7687509.5247</v>
      </c>
      <c r="L269" s="2">
        <f t="shared" si="45"/>
        <v>7687509.5246900003</v>
      </c>
      <c r="Q269" s="23"/>
      <c r="R269" s="2">
        <v>1329462.73</v>
      </c>
      <c r="S269" s="1">
        <v>44712</v>
      </c>
      <c r="T269" s="1">
        <v>44717</v>
      </c>
      <c r="U269" s="1">
        <v>44718</v>
      </c>
      <c r="V269">
        <v>42</v>
      </c>
      <c r="W269" s="1">
        <v>44760</v>
      </c>
      <c r="X269" s="1">
        <v>44969</v>
      </c>
      <c r="Y269" s="2">
        <v>3847983.19</v>
      </c>
      <c r="AF269" s="2">
        <v>0</v>
      </c>
      <c r="AG269" s="14">
        <f>SUMIF('consultant-gross'!D:D,eslam.data!AQ269,'consultant-gross'!F:F)</f>
        <v>1723067.19</v>
      </c>
      <c r="AH269" s="14">
        <f>SUMIF('consultant-gross'!D:D,eslam.data!AQ269,'consultant-gross'!G:G)</f>
        <v>3847983.19</v>
      </c>
      <c r="AI269" s="14">
        <f>SUMIF('consultant-net'!D:D,eslam.data!AQ269,'consultant-net'!F:F)</f>
        <v>1329462.73</v>
      </c>
      <c r="AJ269" s="2" t="str">
        <f>VLOOKUP(A269,'eslam-to-invoicing'!A:B,2,0)</f>
        <v>EGAT Pelletizing Plant</v>
      </c>
      <c r="AQ269" s="2" t="str">
        <f t="shared" si="46"/>
        <v>EGAT Pelletizing Plant-MEP3</v>
      </c>
      <c r="AR269" s="2" t="str">
        <f t="shared" si="47"/>
        <v>EGAT Pelletizing Plant3</v>
      </c>
    </row>
    <row r="270" spans="1:44" x14ac:dyDescent="0.3">
      <c r="A270" s="32" t="s">
        <v>127</v>
      </c>
      <c r="B270" s="35">
        <f>VLOOKUP(A270,operation!A:B,2,0)</f>
        <v>1</v>
      </c>
      <c r="C270" s="6">
        <v>1</v>
      </c>
      <c r="D270" s="25"/>
      <c r="F270" s="26">
        <f>_xlfn.MAXIFS('data-from-invoicing'!E:E,'data-from-invoicing'!D:D,eslam.data!AR270)</f>
        <v>61566718.68</v>
      </c>
      <c r="G270" s="2">
        <f t="shared" si="44"/>
        <v>61566718.68</v>
      </c>
      <c r="I270" s="23"/>
      <c r="J270" s="2">
        <f>SUMIF('collection only'!D:D,eslam.data!AQ270,'collection only'!E:E)</f>
        <v>1.0000000000000001E-5</v>
      </c>
      <c r="K270" s="26">
        <f>SUMIF('data-from-invoicing'!D:D,eslam.data!AR270,'data-from-invoicing'!F:F)</f>
        <v>83153826.783799991</v>
      </c>
      <c r="L270" s="2">
        <f t="shared" si="45"/>
        <v>83153826.783789992</v>
      </c>
      <c r="Q270" s="23"/>
      <c r="S270" s="1">
        <v>45107</v>
      </c>
      <c r="T270" s="1">
        <v>45107</v>
      </c>
      <c r="U270" s="1">
        <v>45107</v>
      </c>
      <c r="V270">
        <v>42</v>
      </c>
      <c r="W270" s="1">
        <v>45149</v>
      </c>
      <c r="AF270" s="2">
        <v>0</v>
      </c>
      <c r="AG270" s="14">
        <f>SUMIF('consultant-gross'!D:D,eslam.data!AQ270,'consultant-gross'!F:F)</f>
        <v>0</v>
      </c>
      <c r="AH270" s="14">
        <f>SUMIF('consultant-gross'!D:D,eslam.data!AQ270,'consultant-gross'!G:G)</f>
        <v>0</v>
      </c>
      <c r="AI270" s="14">
        <f>SUMIF('consultant-net'!D:D,eslam.data!AQ270,'consultant-net'!F:F)</f>
        <v>0</v>
      </c>
      <c r="AJ270" s="2" t="str">
        <f>VLOOKUP(A270,'eslam-to-invoicing'!A:B,2,0)</f>
        <v>EGAT Pelletizing Plant</v>
      </c>
      <c r="AQ270" s="2" t="str">
        <f t="shared" si="46"/>
        <v>EGAT Pelletizing Plant-MEP Coordination1</v>
      </c>
      <c r="AR270" s="2" t="str">
        <f t="shared" si="47"/>
        <v>EGAT Pelletizing Plant1</v>
      </c>
    </row>
    <row r="271" spans="1:44" x14ac:dyDescent="0.3">
      <c r="A271" s="32" t="s">
        <v>72</v>
      </c>
      <c r="B271" s="35">
        <f>VLOOKUP(A271,operation!A:B,2,0)</f>
        <v>1</v>
      </c>
      <c r="C271" s="6">
        <v>1</v>
      </c>
      <c r="D271" s="25"/>
      <c r="E271" s="2">
        <v>3274479.04</v>
      </c>
      <c r="F271" s="26">
        <f>_xlfn.MAXIFS('data-from-invoicing'!E:E,'data-from-invoicing'!D:D,eslam.data!AR271)</f>
        <v>61566718.68</v>
      </c>
      <c r="G271" s="2">
        <f t="shared" si="44"/>
        <v>58292239.640000001</v>
      </c>
      <c r="I271" s="23"/>
      <c r="J271" s="2">
        <f>SUMIF('collection only'!D:D,eslam.data!AQ271,'collection only'!E:E)</f>
        <v>3241734.16</v>
      </c>
      <c r="K271" s="26">
        <f>SUMIF('data-from-invoicing'!D:D,eslam.data!AR271,'data-from-invoicing'!F:F)</f>
        <v>83153826.783799991</v>
      </c>
      <c r="L271" s="2">
        <f t="shared" si="45"/>
        <v>79912092.623799995</v>
      </c>
      <c r="Q271" s="23"/>
      <c r="R271" s="2">
        <v>3438202.99</v>
      </c>
      <c r="S271" s="1">
        <v>44347</v>
      </c>
      <c r="T271" s="1">
        <v>44347</v>
      </c>
      <c r="U271" s="1">
        <v>44354</v>
      </c>
      <c r="V271">
        <v>42</v>
      </c>
      <c r="W271" s="1">
        <v>44396</v>
      </c>
      <c r="X271" s="1">
        <v>44369</v>
      </c>
      <c r="Y271" s="2">
        <v>3274479.04</v>
      </c>
      <c r="AF271" s="2">
        <v>0</v>
      </c>
      <c r="AG271" s="14">
        <f>SUMIF('consultant-gross'!D:D,eslam.data!AQ271,'consultant-gross'!F:F)</f>
        <v>3274479.04</v>
      </c>
      <c r="AH271" s="14">
        <f>SUMIF('consultant-gross'!D:D,eslam.data!AQ271,'consultant-gross'!G:G)</f>
        <v>3274479.04</v>
      </c>
      <c r="AI271" s="14">
        <f>SUMIF('consultant-net'!D:D,eslam.data!AQ271,'consultant-net'!F:F)</f>
        <v>3438202.99</v>
      </c>
      <c r="AJ271" s="2" t="str">
        <f>VLOOKUP(A271,'eslam-to-invoicing'!A:B,2,0)</f>
        <v>EGAT Pelletizing Plant</v>
      </c>
      <c r="AQ271" s="2" t="str">
        <f t="shared" si="46"/>
        <v>EGAT Pelletizing Plant-Water Tank1</v>
      </c>
      <c r="AR271" s="2" t="str">
        <f t="shared" si="47"/>
        <v>EGAT Pelletizing Plant1</v>
      </c>
    </row>
    <row r="272" spans="1:44" x14ac:dyDescent="0.3">
      <c r="A272" s="32" t="s">
        <v>72</v>
      </c>
      <c r="B272" s="35">
        <f>VLOOKUP(A272,operation!A:B,2,0)</f>
        <v>1</v>
      </c>
      <c r="C272" s="6">
        <v>2</v>
      </c>
      <c r="D272" s="25"/>
      <c r="E272" s="2">
        <v>2028589.79</v>
      </c>
      <c r="F272" s="26">
        <f>_xlfn.MAXIFS('data-from-invoicing'!E:E,'data-from-invoicing'!D:D,eslam.data!AR272)</f>
        <v>53673231.5</v>
      </c>
      <c r="G272" s="2">
        <f t="shared" si="44"/>
        <v>51644641.710000001</v>
      </c>
      <c r="I272" s="23"/>
      <c r="J272" s="2">
        <f>SUMIF('collection only'!D:D,eslam.data!AQ272,'collection only'!E:E)</f>
        <v>2008304.1</v>
      </c>
      <c r="K272" s="26">
        <f>SUMIF('data-from-invoicing'!D:D,eslam.data!AR272,'data-from-invoicing'!F:F)</f>
        <v>39460085.897199996</v>
      </c>
      <c r="L272" s="2">
        <f t="shared" si="45"/>
        <v>37451781.797199994</v>
      </c>
      <c r="Q272" s="23"/>
      <c r="R272" s="2">
        <v>2130019.2799999998</v>
      </c>
      <c r="S272" s="1">
        <v>44377</v>
      </c>
      <c r="T272" s="1">
        <v>44377</v>
      </c>
      <c r="U272" s="1">
        <v>44377</v>
      </c>
      <c r="V272">
        <v>42</v>
      </c>
      <c r="W272" s="1">
        <v>44419</v>
      </c>
      <c r="X272" s="1">
        <v>44389</v>
      </c>
      <c r="Y272" s="2">
        <v>5303068.83</v>
      </c>
      <c r="AF272" s="2">
        <v>0</v>
      </c>
      <c r="AG272" s="14">
        <f>SUMIF('consultant-gross'!D:D,eslam.data!AQ272,'consultant-gross'!F:F)</f>
        <v>2028589.79</v>
      </c>
      <c r="AH272" s="14">
        <f>SUMIF('consultant-gross'!D:D,eslam.data!AQ272,'consultant-gross'!G:G)</f>
        <v>5303068.83</v>
      </c>
      <c r="AI272" s="14">
        <f>SUMIF('consultant-net'!D:D,eslam.data!AQ272,'consultant-net'!F:F)</f>
        <v>2130019.2799999998</v>
      </c>
      <c r="AJ272" s="2" t="str">
        <f>VLOOKUP(A272,'eslam-to-invoicing'!A:B,2,0)</f>
        <v>EGAT Pelletizing Plant</v>
      </c>
      <c r="AQ272" s="2" t="str">
        <f t="shared" si="46"/>
        <v>EGAT Pelletizing Plant-Water Tank2</v>
      </c>
      <c r="AR272" s="2" t="str">
        <f t="shared" si="47"/>
        <v>EGAT Pelletizing Plant2</v>
      </c>
    </row>
    <row r="273" spans="1:44" x14ac:dyDescent="0.3">
      <c r="A273" s="32" t="s">
        <v>72</v>
      </c>
      <c r="B273" s="35">
        <f>VLOOKUP(A273,operation!A:B,2,0)</f>
        <v>1</v>
      </c>
      <c r="C273" s="6">
        <v>3</v>
      </c>
      <c r="D273" s="25"/>
      <c r="E273" s="2">
        <v>725357.84999999963</v>
      </c>
      <c r="F273" s="26">
        <f>_xlfn.MAXIFS('data-from-invoicing'!E:E,'data-from-invoicing'!D:D,eslam.data!AR273)</f>
        <v>11779040</v>
      </c>
      <c r="G273" s="2">
        <f t="shared" si="44"/>
        <v>11053682.15</v>
      </c>
      <c r="I273" s="23"/>
      <c r="J273" s="2">
        <f>SUMIF('collection only'!D:D,eslam.data!AQ273,'collection only'!E:E)</f>
        <v>718104.27</v>
      </c>
      <c r="K273" s="26">
        <f>SUMIF('data-from-invoicing'!D:D,eslam.data!AR273,'data-from-invoicing'!F:F)</f>
        <v>7687509.5247</v>
      </c>
      <c r="L273" s="2">
        <f t="shared" si="45"/>
        <v>6969405.2546999995</v>
      </c>
      <c r="Q273" s="23"/>
      <c r="R273" s="2">
        <v>761625.75</v>
      </c>
      <c r="S273" s="1">
        <v>44408</v>
      </c>
      <c r="T273" s="1">
        <v>44412</v>
      </c>
      <c r="U273" s="1">
        <v>44413</v>
      </c>
      <c r="V273">
        <v>42</v>
      </c>
      <c r="W273" s="1">
        <v>44455</v>
      </c>
      <c r="X273" s="1">
        <v>44427</v>
      </c>
      <c r="Y273" s="2">
        <v>6028426.6799999997</v>
      </c>
      <c r="AF273" s="2">
        <v>0</v>
      </c>
      <c r="AG273" s="14">
        <f>SUMIF('consultant-gross'!D:D,eslam.data!AQ273,'consultant-gross'!F:F)</f>
        <v>725357.84999999963</v>
      </c>
      <c r="AH273" s="14">
        <f>SUMIF('consultant-gross'!D:D,eslam.data!AQ273,'consultant-gross'!G:G)</f>
        <v>6028426.6799999997</v>
      </c>
      <c r="AI273" s="14">
        <f>SUMIF('consultant-net'!D:D,eslam.data!AQ273,'consultant-net'!F:F)</f>
        <v>761625.75</v>
      </c>
      <c r="AJ273" s="2" t="str">
        <f>VLOOKUP(A273,'eslam-to-invoicing'!A:B,2,0)</f>
        <v>EGAT Pelletizing Plant</v>
      </c>
      <c r="AQ273" s="2" t="str">
        <f t="shared" si="46"/>
        <v>EGAT Pelletizing Plant-Water Tank3</v>
      </c>
      <c r="AR273" s="2" t="str">
        <f t="shared" si="47"/>
        <v>EGAT Pelletizing Plant3</v>
      </c>
    </row>
    <row r="274" spans="1:44" x14ac:dyDescent="0.3">
      <c r="A274" s="32" t="s">
        <v>72</v>
      </c>
      <c r="B274" s="35">
        <f>VLOOKUP(A274,operation!A:B,2,0)</f>
        <v>1</v>
      </c>
      <c r="C274" s="6">
        <v>4</v>
      </c>
      <c r="D274" s="25"/>
      <c r="E274" s="2">
        <v>766173.48000000045</v>
      </c>
      <c r="F274" s="26">
        <f>_xlfn.MAXIFS('data-from-invoicing'!E:E,'data-from-invoicing'!D:D,eslam.data!AR274)</f>
        <v>7555014.4400000004</v>
      </c>
      <c r="G274" s="2">
        <f t="shared" si="44"/>
        <v>6788840.96</v>
      </c>
      <c r="I274" s="23"/>
      <c r="J274" s="2">
        <f>SUMIF('collection only'!D:D,eslam.data!AQ274,'collection only'!E:E)</f>
        <v>758512.36</v>
      </c>
      <c r="K274" s="26">
        <f>SUMIF('data-from-invoicing'!D:D,eslam.data!AR274,'data-from-invoicing'!F:F)</f>
        <v>10595646.663800001</v>
      </c>
      <c r="L274" s="2">
        <f t="shared" si="45"/>
        <v>9837134.3038000017</v>
      </c>
      <c r="Q274" s="23"/>
      <c r="R274" s="2">
        <v>804482.15</v>
      </c>
      <c r="S274" s="1">
        <v>44439</v>
      </c>
      <c r="T274" s="1">
        <v>44439</v>
      </c>
      <c r="U274" s="1">
        <v>44440</v>
      </c>
      <c r="V274">
        <v>42</v>
      </c>
      <c r="W274" s="1">
        <v>44482</v>
      </c>
      <c r="X274" s="1">
        <v>44444</v>
      </c>
      <c r="Y274" s="2">
        <v>6794600.1600000001</v>
      </c>
      <c r="AF274" s="2">
        <v>0</v>
      </c>
      <c r="AG274" s="14">
        <f>SUMIF('consultant-gross'!D:D,eslam.data!AQ274,'consultant-gross'!F:F)</f>
        <v>766173.48000000045</v>
      </c>
      <c r="AH274" s="14">
        <f>SUMIF('consultant-gross'!D:D,eslam.data!AQ274,'consultant-gross'!G:G)</f>
        <v>6794600.1600000001</v>
      </c>
      <c r="AI274" s="14">
        <f>SUMIF('consultant-net'!D:D,eslam.data!AQ274,'consultant-net'!F:F)</f>
        <v>804482.15</v>
      </c>
      <c r="AJ274" s="2" t="str">
        <f>VLOOKUP(A274,'eslam-to-invoicing'!A:B,2,0)</f>
        <v>EGAT Pelletizing Plant</v>
      </c>
      <c r="AQ274" s="2" t="str">
        <f t="shared" si="46"/>
        <v>EGAT Pelletizing Plant-Water Tank4</v>
      </c>
      <c r="AR274" s="2" t="str">
        <f t="shared" si="47"/>
        <v>EGAT Pelletizing Plant4</v>
      </c>
    </row>
    <row r="275" spans="1:44" x14ac:dyDescent="0.3">
      <c r="A275" s="32" t="s">
        <v>72</v>
      </c>
      <c r="B275" s="35">
        <f>VLOOKUP(A275,operation!A:B,2,0)</f>
        <v>1</v>
      </c>
      <c r="C275" s="6">
        <v>5</v>
      </c>
      <c r="D275" s="25"/>
      <c r="E275" s="2">
        <v>923594.33999999985</v>
      </c>
      <c r="F275" s="26">
        <f>_xlfn.MAXIFS('data-from-invoicing'!E:E,'data-from-invoicing'!D:D,eslam.data!AR275)</f>
        <v>14565397.439999999</v>
      </c>
      <c r="G275" s="2">
        <f t="shared" si="44"/>
        <v>13641803.1</v>
      </c>
      <c r="I275" s="23"/>
      <c r="J275" s="2">
        <f>SUMIF('collection only'!D:D,eslam.data!AQ275,'collection only'!E:E)</f>
        <v>914358.66</v>
      </c>
      <c r="K275" s="26">
        <f>SUMIF('data-from-invoicing'!D:D,eslam.data!AR275,'data-from-invoicing'!F:F)</f>
        <v>14877796.758499999</v>
      </c>
      <c r="L275" s="2">
        <f t="shared" si="45"/>
        <v>13963438.098499998</v>
      </c>
      <c r="Q275" s="23"/>
      <c r="R275" s="2">
        <v>969774.05</v>
      </c>
      <c r="S275" s="1">
        <v>44469</v>
      </c>
      <c r="T275" s="1">
        <v>44469</v>
      </c>
      <c r="U275" s="1">
        <v>44475</v>
      </c>
      <c r="V275">
        <v>42</v>
      </c>
      <c r="W275" s="1">
        <v>44517</v>
      </c>
      <c r="X275" s="1">
        <v>44481</v>
      </c>
      <c r="Y275" s="2">
        <v>7718194.5</v>
      </c>
      <c r="AF275" s="2">
        <v>0</v>
      </c>
      <c r="AG275" s="14">
        <f>SUMIF('consultant-gross'!D:D,eslam.data!AQ275,'consultant-gross'!F:F)</f>
        <v>923594.33999999985</v>
      </c>
      <c r="AH275" s="14">
        <f>SUMIF('consultant-gross'!D:D,eslam.data!AQ275,'consultant-gross'!G:G)</f>
        <v>7718194.5</v>
      </c>
      <c r="AI275" s="14">
        <f>SUMIF('consultant-net'!D:D,eslam.data!AQ275,'consultant-net'!F:F)</f>
        <v>969774.05</v>
      </c>
      <c r="AJ275" s="2" t="str">
        <f>VLOOKUP(A275,'eslam-to-invoicing'!A:B,2,0)</f>
        <v>EGAT Pelletizing Plant</v>
      </c>
      <c r="AQ275" s="2" t="str">
        <f t="shared" si="46"/>
        <v>EGAT Pelletizing Plant-Water Tank5</v>
      </c>
      <c r="AR275" s="2" t="str">
        <f t="shared" si="47"/>
        <v>EGAT Pelletizing Plant5</v>
      </c>
    </row>
    <row r="276" spans="1:44" x14ac:dyDescent="0.3">
      <c r="A276" s="32" t="s">
        <v>72</v>
      </c>
      <c r="B276" s="35">
        <f>VLOOKUP(A276,operation!A:B,2,0)</f>
        <v>1</v>
      </c>
      <c r="C276" s="6">
        <v>6</v>
      </c>
      <c r="D276" s="25"/>
      <c r="E276" s="2">
        <v>1464316.6</v>
      </c>
      <c r="F276" s="26">
        <f>_xlfn.MAXIFS('data-from-invoicing'!E:E,'data-from-invoicing'!D:D,eslam.data!AR276)</f>
        <v>11102739.539999999</v>
      </c>
      <c r="G276" s="2">
        <f t="shared" si="44"/>
        <v>9638422.9399999995</v>
      </c>
      <c r="I276" s="23"/>
      <c r="J276" s="2">
        <f>SUMIF('collection only'!D:D,eslam.data!AQ276,'collection only'!E:E)</f>
        <v>1449673.43</v>
      </c>
      <c r="K276" s="26">
        <f>SUMIF('data-from-invoicing'!D:D,eslam.data!AR276,'data-from-invoicing'!F:F)</f>
        <v>11723923.506999999</v>
      </c>
      <c r="L276" s="2">
        <f t="shared" si="45"/>
        <v>10274250.077</v>
      </c>
      <c r="Q276" s="23"/>
      <c r="R276" s="2">
        <v>1537532.43</v>
      </c>
      <c r="S276" s="1">
        <v>44500</v>
      </c>
      <c r="T276" s="1">
        <v>44506</v>
      </c>
      <c r="U276" s="1">
        <v>44506</v>
      </c>
      <c r="V276">
        <v>42</v>
      </c>
      <c r="W276" s="1">
        <v>44548</v>
      </c>
      <c r="X276" s="1">
        <v>44509</v>
      </c>
      <c r="Y276" s="2">
        <v>9182511.0999999996</v>
      </c>
      <c r="AF276" s="2">
        <v>0</v>
      </c>
      <c r="AG276" s="14">
        <f>SUMIF('consultant-gross'!D:D,eslam.data!AQ276,'consultant-gross'!F:F)</f>
        <v>1464316.5999999996</v>
      </c>
      <c r="AH276" s="14">
        <f>SUMIF('consultant-gross'!D:D,eslam.data!AQ276,'consultant-gross'!G:G)</f>
        <v>9182511.0999999996</v>
      </c>
      <c r="AI276" s="14">
        <f>SUMIF('consultant-net'!D:D,eslam.data!AQ276,'consultant-net'!F:F)</f>
        <v>1537532.43</v>
      </c>
      <c r="AJ276" s="2" t="str">
        <f>VLOOKUP(A276,'eslam-to-invoicing'!A:B,2,0)</f>
        <v>EGAT Pelletizing Plant</v>
      </c>
      <c r="AQ276" s="2" t="str">
        <f t="shared" si="46"/>
        <v>EGAT Pelletizing Plant-Water Tank6</v>
      </c>
      <c r="AR276" s="2" t="str">
        <f t="shared" si="47"/>
        <v>EGAT Pelletizing Plant6</v>
      </c>
    </row>
    <row r="277" spans="1:44" x14ac:dyDescent="0.3">
      <c r="A277" s="32" t="s">
        <v>72</v>
      </c>
      <c r="B277" s="35">
        <f>VLOOKUP(A277,operation!A:B,2,0)</f>
        <v>1</v>
      </c>
      <c r="C277" s="6">
        <v>7</v>
      </c>
      <c r="D277" s="25"/>
      <c r="E277" s="2">
        <v>399729.30000000069</v>
      </c>
      <c r="F277" s="26">
        <f>_xlfn.MAXIFS('data-from-invoicing'!E:E,'data-from-invoicing'!D:D,eslam.data!AR277)</f>
        <v>12829691.380000001</v>
      </c>
      <c r="G277" s="2">
        <f t="shared" si="44"/>
        <v>12429962.08</v>
      </c>
      <c r="I277" s="23"/>
      <c r="J277" s="2">
        <f>SUMIF('collection only'!D:D,eslam.data!AQ277,'collection only'!E:E)</f>
        <v>395732.02</v>
      </c>
      <c r="K277" s="26">
        <f>SUMIF('data-from-invoicing'!D:D,eslam.data!AR277,'data-from-invoicing'!F:F)</f>
        <v>13543523.308</v>
      </c>
      <c r="L277" s="2">
        <f t="shared" si="45"/>
        <v>13147791.288000001</v>
      </c>
      <c r="Q277" s="23"/>
      <c r="R277" s="2">
        <v>419715.76</v>
      </c>
      <c r="S277" s="1">
        <v>44530</v>
      </c>
      <c r="T277" s="1">
        <v>44536</v>
      </c>
      <c r="U277" s="1">
        <v>44536</v>
      </c>
      <c r="V277">
        <v>42</v>
      </c>
      <c r="W277" s="1">
        <v>44578</v>
      </c>
      <c r="X277" s="1">
        <v>44539</v>
      </c>
      <c r="Y277" s="2">
        <v>9582240.4000000004</v>
      </c>
      <c r="AF277" s="2">
        <v>0</v>
      </c>
      <c r="AG277" s="14">
        <f>SUMIF('consultant-gross'!D:D,eslam.data!AQ277,'consultant-gross'!F:F)</f>
        <v>399729.30000000075</v>
      </c>
      <c r="AH277" s="14">
        <f>SUMIF('consultant-gross'!D:D,eslam.data!AQ277,'consultant-gross'!G:G)</f>
        <v>9582240.4000000004</v>
      </c>
      <c r="AI277" s="14">
        <f>SUMIF('consultant-net'!D:D,eslam.data!AQ277,'consultant-net'!F:F)</f>
        <v>419715.76</v>
      </c>
      <c r="AJ277" s="2" t="str">
        <f>VLOOKUP(A277,'eslam-to-invoicing'!A:B,2,0)</f>
        <v>EGAT Pelletizing Plant</v>
      </c>
      <c r="AQ277" s="2" t="str">
        <f t="shared" si="46"/>
        <v>EGAT Pelletizing Plant-Water Tank7</v>
      </c>
      <c r="AR277" s="2" t="str">
        <f t="shared" si="47"/>
        <v>EGAT Pelletizing Plant7</v>
      </c>
    </row>
    <row r="278" spans="1:44" x14ac:dyDescent="0.3">
      <c r="A278" s="32" t="s">
        <v>72</v>
      </c>
      <c r="B278" s="35">
        <f>VLOOKUP(A278,operation!A:B,2,0)</f>
        <v>1</v>
      </c>
      <c r="C278" s="6">
        <v>8</v>
      </c>
      <c r="D278" s="25"/>
      <c r="E278" s="2">
        <v>307226.19999999931</v>
      </c>
      <c r="F278" s="26">
        <f>_xlfn.MAXIFS('data-from-invoicing'!E:E,'data-from-invoicing'!D:D,eslam.data!AR278)</f>
        <v>12121253.24</v>
      </c>
      <c r="G278" s="2">
        <f t="shared" si="44"/>
        <v>11814027.040000001</v>
      </c>
      <c r="I278" s="23"/>
      <c r="J278" s="2">
        <f>SUMIF('collection only'!D:D,eslam.data!AQ278,'collection only'!E:E)</f>
        <v>304153.94</v>
      </c>
      <c r="K278" s="26">
        <f>SUMIF('data-from-invoicing'!D:D,eslam.data!AR278,'data-from-invoicing'!F:F)</f>
        <v>11759283.891999999</v>
      </c>
      <c r="L278" s="2">
        <f t="shared" si="45"/>
        <v>11455129.952</v>
      </c>
      <c r="Q278" s="23"/>
      <c r="R278" s="2">
        <v>322587.51</v>
      </c>
      <c r="S278" s="1">
        <v>44561</v>
      </c>
      <c r="T278" s="1">
        <v>44566</v>
      </c>
      <c r="U278" s="1">
        <v>44567</v>
      </c>
      <c r="V278">
        <v>42</v>
      </c>
      <c r="W278" s="1">
        <v>44609</v>
      </c>
      <c r="X278" s="1">
        <v>44567</v>
      </c>
      <c r="Y278" s="2">
        <v>9889466.5999999996</v>
      </c>
      <c r="AF278" s="2">
        <v>0</v>
      </c>
      <c r="AG278" s="14">
        <f>SUMIF('consultant-gross'!D:D,eslam.data!AQ278,'consultant-gross'!F:F)</f>
        <v>307226.19999999925</v>
      </c>
      <c r="AH278" s="14">
        <f>SUMIF('consultant-gross'!D:D,eslam.data!AQ278,'consultant-gross'!G:G)</f>
        <v>9889466.5999999996</v>
      </c>
      <c r="AI278" s="14">
        <f>SUMIF('consultant-net'!D:D,eslam.data!AQ278,'consultant-net'!F:F)</f>
        <v>322587.51</v>
      </c>
      <c r="AJ278" s="2" t="str">
        <f>VLOOKUP(A278,'eslam-to-invoicing'!A:B,2,0)</f>
        <v>EGAT Pelletizing Plant</v>
      </c>
      <c r="AQ278" s="2" t="str">
        <f t="shared" si="46"/>
        <v>EGAT Pelletizing Plant-Water Tank8</v>
      </c>
      <c r="AR278" s="2" t="str">
        <f t="shared" si="47"/>
        <v>EGAT Pelletizing Plant8</v>
      </c>
    </row>
    <row r="279" spans="1:44" x14ac:dyDescent="0.3">
      <c r="A279" s="32" t="s">
        <v>72</v>
      </c>
      <c r="B279" s="35">
        <f>VLOOKUP(A279,operation!A:B,2,0)</f>
        <v>1</v>
      </c>
      <c r="C279" s="6">
        <v>9</v>
      </c>
      <c r="D279" s="25"/>
      <c r="E279" s="2">
        <v>1064224</v>
      </c>
      <c r="F279" s="26">
        <f>_xlfn.MAXIFS('data-from-invoicing'!E:E,'data-from-invoicing'!D:D,eslam.data!AR279)</f>
        <v>15797419.960000001</v>
      </c>
      <c r="G279" s="2">
        <f t="shared" si="44"/>
        <v>14733195.960000001</v>
      </c>
      <c r="I279" s="23"/>
      <c r="J279" s="2">
        <f>SUMIF('collection only'!D:D,eslam.data!AQ279,'collection only'!E:E)</f>
        <v>967200</v>
      </c>
      <c r="K279" s="26">
        <f>SUMIF('data-from-invoicing'!D:D,eslam.data!AR279,'data-from-invoicing'!F:F)</f>
        <v>15809146.998</v>
      </c>
      <c r="L279" s="2">
        <f t="shared" si="45"/>
        <v>14841946.998</v>
      </c>
      <c r="Q279" s="23"/>
      <c r="R279" s="2">
        <v>1117435.2</v>
      </c>
      <c r="S279" s="1">
        <v>44592</v>
      </c>
      <c r="T279" s="1">
        <v>44599</v>
      </c>
      <c r="U279" s="1">
        <v>44600</v>
      </c>
      <c r="V279">
        <v>42</v>
      </c>
      <c r="W279" s="1">
        <v>44642</v>
      </c>
      <c r="X279" s="1">
        <v>44622</v>
      </c>
      <c r="Y279" s="2">
        <v>10953690.6</v>
      </c>
      <c r="AF279" s="2">
        <v>0</v>
      </c>
      <c r="AG279" s="14">
        <f>SUMIF('consultant-gross'!D:D,eslam.data!AQ279,'consultant-gross'!F:F)</f>
        <v>1064224</v>
      </c>
      <c r="AH279" s="14">
        <f>SUMIF('consultant-gross'!D:D,eslam.data!AQ279,'consultant-gross'!G:G)</f>
        <v>10953690.6</v>
      </c>
      <c r="AI279" s="14">
        <f>SUMIF('consultant-net'!D:D,eslam.data!AQ279,'consultant-net'!F:F)</f>
        <v>1117435.2</v>
      </c>
      <c r="AJ279" s="2" t="str">
        <f>VLOOKUP(A279,'eslam-to-invoicing'!A:B,2,0)</f>
        <v>EGAT Pelletizing Plant</v>
      </c>
      <c r="AQ279" s="2" t="str">
        <f t="shared" si="46"/>
        <v>EGAT Pelletizing Plant-Water Tank9</v>
      </c>
      <c r="AR279" s="2" t="str">
        <f t="shared" si="47"/>
        <v>EGAT Pelletizing Plant9</v>
      </c>
    </row>
    <row r="280" spans="1:44" x14ac:dyDescent="0.3">
      <c r="A280" s="32" t="s">
        <v>72</v>
      </c>
      <c r="B280" s="35">
        <f>VLOOKUP(A280,operation!A:B,2,0)</f>
        <v>1</v>
      </c>
      <c r="C280" s="6">
        <v>10</v>
      </c>
      <c r="D280" s="25"/>
      <c r="E280" s="2">
        <v>3540729.8000000012</v>
      </c>
      <c r="F280" s="26">
        <f>_xlfn.MAXIFS('data-from-invoicing'!E:E,'data-from-invoicing'!D:D,eslam.data!AR280)</f>
        <v>17027897.289999999</v>
      </c>
      <c r="G280" s="2">
        <f t="shared" si="44"/>
        <v>13487167.489999998</v>
      </c>
      <c r="I280" s="23"/>
      <c r="J280" s="2">
        <f>SUMIF('collection only'!D:D,eslam.data!AQ280,'collection only'!E:E)</f>
        <v>3505322.5</v>
      </c>
      <c r="K280" s="26">
        <f>SUMIF('data-from-invoicing'!D:D,eslam.data!AR280,'data-from-invoicing'!F:F)</f>
        <v>19539421.100000001</v>
      </c>
      <c r="L280" s="2">
        <f t="shared" si="45"/>
        <v>16034098.600000001</v>
      </c>
      <c r="Q280" s="23"/>
      <c r="R280" s="2">
        <v>3717766.29</v>
      </c>
      <c r="S280" s="1">
        <v>44620</v>
      </c>
      <c r="T280" s="1">
        <v>44625</v>
      </c>
      <c r="U280" s="1">
        <v>44634</v>
      </c>
      <c r="V280">
        <v>42</v>
      </c>
      <c r="W280" s="1">
        <v>44676</v>
      </c>
      <c r="X280" s="1">
        <v>44634</v>
      </c>
      <c r="Y280" s="2">
        <v>14494420.4</v>
      </c>
      <c r="AF280" s="2">
        <v>0</v>
      </c>
      <c r="AG280" s="14">
        <f>SUMIF('consultant-gross'!D:D,eslam.data!AQ280,'consultant-gross'!F:F)</f>
        <v>3540729.8000000007</v>
      </c>
      <c r="AH280" s="14">
        <f>SUMIF('consultant-gross'!D:D,eslam.data!AQ280,'consultant-gross'!G:G)</f>
        <v>14494420.4</v>
      </c>
      <c r="AI280" s="14">
        <f>SUMIF('consultant-net'!D:D,eslam.data!AQ280,'consultant-net'!F:F)</f>
        <v>3717766.29</v>
      </c>
      <c r="AJ280" s="2" t="str">
        <f>VLOOKUP(A280,'eslam-to-invoicing'!A:B,2,0)</f>
        <v>EGAT Pelletizing Plant</v>
      </c>
      <c r="AQ280" s="2" t="str">
        <f t="shared" si="46"/>
        <v>EGAT Pelletizing Plant-Water Tank10</v>
      </c>
      <c r="AR280" s="2" t="str">
        <f t="shared" si="47"/>
        <v>EGAT Pelletizing Plant10</v>
      </c>
    </row>
    <row r="281" spans="1:44" x14ac:dyDescent="0.3">
      <c r="A281" s="32" t="s">
        <v>72</v>
      </c>
      <c r="B281" s="35">
        <f>VLOOKUP(A281,operation!A:B,2,0)</f>
        <v>1</v>
      </c>
      <c r="C281" s="6">
        <v>11</v>
      </c>
      <c r="D281" s="25"/>
      <c r="E281" s="2">
        <v>3753750.319999998</v>
      </c>
      <c r="F281" s="26">
        <f>_xlfn.MAXIFS('data-from-invoicing'!E:E,'data-from-invoicing'!D:D,eslam.data!AR281)</f>
        <v>14893958.08</v>
      </c>
      <c r="G281" s="2">
        <f t="shared" si="44"/>
        <v>11140207.760000002</v>
      </c>
      <c r="I281" s="23"/>
      <c r="J281" s="2">
        <f>SUMIF('collection only'!D:D,eslam.data!AQ281,'collection only'!E:E)</f>
        <v>3903900.34</v>
      </c>
      <c r="K281" s="26">
        <f>SUMIF('data-from-invoicing'!D:D,eslam.data!AR281,'data-from-invoicing'!F:F)</f>
        <v>17868099.304499999</v>
      </c>
      <c r="L281" s="2">
        <f t="shared" si="45"/>
        <v>13964198.964499999</v>
      </c>
      <c r="Q281" s="23"/>
      <c r="R281" s="2">
        <v>3941437.84</v>
      </c>
      <c r="S281" s="1">
        <v>44651</v>
      </c>
      <c r="T281" s="1">
        <v>44625</v>
      </c>
      <c r="U281" s="1">
        <v>44718</v>
      </c>
      <c r="V281">
        <v>42</v>
      </c>
      <c r="W281" s="1">
        <v>44760</v>
      </c>
      <c r="X281" s="1">
        <v>44796</v>
      </c>
      <c r="Y281" s="2">
        <v>18248170.719999999</v>
      </c>
      <c r="AF281" s="2">
        <v>0</v>
      </c>
      <c r="AG281" s="14">
        <f>SUMIF('consultant-gross'!D:D,eslam.data!AQ281,'consultant-gross'!F:F)</f>
        <v>3753750.3199999984</v>
      </c>
      <c r="AH281" s="14">
        <f>SUMIF('consultant-gross'!D:D,eslam.data!AQ281,'consultant-gross'!G:G)</f>
        <v>18248170.719999999</v>
      </c>
      <c r="AI281" s="14">
        <f>SUMIF('consultant-net'!D:D,eslam.data!AQ281,'consultant-net'!F:F)</f>
        <v>3941437.84</v>
      </c>
      <c r="AJ281" s="2" t="str">
        <f>VLOOKUP(A281,'eslam-to-invoicing'!A:B,2,0)</f>
        <v>EGAT Pelletizing Plant</v>
      </c>
      <c r="AQ281" s="2" t="str">
        <f t="shared" si="46"/>
        <v>EGAT Pelletizing Plant-Water Tank11</v>
      </c>
      <c r="AR281" s="2" t="str">
        <f t="shared" si="47"/>
        <v>EGAT Pelletizing Plant11</v>
      </c>
    </row>
    <row r="282" spans="1:44" x14ac:dyDescent="0.3">
      <c r="A282" s="32" t="s">
        <v>72</v>
      </c>
      <c r="B282" s="35">
        <f>VLOOKUP(A282,operation!A:B,2,0)</f>
        <v>1</v>
      </c>
      <c r="C282" s="6">
        <v>12</v>
      </c>
      <c r="D282" s="25"/>
      <c r="F282" s="26">
        <f>_xlfn.MAXIFS('data-from-invoicing'!E:E,'data-from-invoicing'!D:D,eslam.data!AR282)</f>
        <v>8116942.79</v>
      </c>
      <c r="G282" s="2">
        <f t="shared" si="44"/>
        <v>8116942.79</v>
      </c>
      <c r="I282" s="23"/>
      <c r="J282" s="2">
        <f>SUMIF('collection only'!D:D,eslam.data!AQ282,'collection only'!E:E)</f>
        <v>1.0000000000000001E-5</v>
      </c>
      <c r="K282" s="26">
        <f>SUMIF('data-from-invoicing'!D:D,eslam.data!AR282,'data-from-invoicing'!F:F)</f>
        <v>8787503.2355000004</v>
      </c>
      <c r="L282" s="2">
        <f t="shared" si="45"/>
        <v>8787503.2354899999</v>
      </c>
      <c r="Q282" s="23"/>
      <c r="S282" s="1">
        <v>44834</v>
      </c>
      <c r="T282" s="1">
        <v>44819</v>
      </c>
      <c r="U282" s="1">
        <v>44823</v>
      </c>
      <c r="V282">
        <v>42</v>
      </c>
      <c r="W282" s="1">
        <v>44865</v>
      </c>
      <c r="AF282" s="2">
        <v>0</v>
      </c>
      <c r="AG282" s="14">
        <f>SUMIF('consultant-gross'!D:D,eslam.data!AQ282,'consultant-gross'!F:F)</f>
        <v>0</v>
      </c>
      <c r="AH282" s="14">
        <f>SUMIF('consultant-gross'!D:D,eslam.data!AQ282,'consultant-gross'!G:G)</f>
        <v>0</v>
      </c>
      <c r="AI282" s="14">
        <f>SUMIF('consultant-net'!D:D,eslam.data!AQ282,'consultant-net'!F:F)</f>
        <v>0</v>
      </c>
      <c r="AJ282" s="2" t="str">
        <f>VLOOKUP(A282,'eslam-to-invoicing'!A:B,2,0)</f>
        <v>EGAT Pelletizing Plant</v>
      </c>
      <c r="AQ282" s="2" t="str">
        <f t="shared" si="46"/>
        <v>EGAT Pelletizing Plant-Water Tank12</v>
      </c>
      <c r="AR282" s="2" t="str">
        <f t="shared" si="47"/>
        <v>EGAT Pelletizing Plant12</v>
      </c>
    </row>
    <row r="283" spans="1:44" x14ac:dyDescent="0.3">
      <c r="A283" s="32" t="s">
        <v>72</v>
      </c>
      <c r="B283" s="35">
        <f>VLOOKUP(A283,operation!A:B,2,0)</f>
        <v>1</v>
      </c>
      <c r="C283" s="6">
        <v>13</v>
      </c>
      <c r="D283" s="25"/>
      <c r="F283" s="26">
        <f>_xlfn.MAXIFS('data-from-invoicing'!E:E,'data-from-invoicing'!D:D,eslam.data!AR283)</f>
        <v>22223108.960000001</v>
      </c>
      <c r="G283" s="2">
        <f t="shared" si="44"/>
        <v>22223108.960000001</v>
      </c>
      <c r="I283" s="23"/>
      <c r="J283" s="2">
        <f>SUMIF('collection only'!D:D,eslam.data!AQ283,'collection only'!E:E)</f>
        <v>391272.95</v>
      </c>
      <c r="K283" s="26">
        <f>SUMIF('data-from-invoicing'!D:D,eslam.data!AR283,'data-from-invoicing'!F:F)</f>
        <v>21971546.517499994</v>
      </c>
      <c r="L283" s="2">
        <f t="shared" si="45"/>
        <v>21580273.567499995</v>
      </c>
      <c r="Q283" s="23"/>
      <c r="S283" s="1">
        <v>44865</v>
      </c>
      <c r="T283" s="1">
        <v>44844</v>
      </c>
      <c r="U283" s="1">
        <v>44866</v>
      </c>
      <c r="V283">
        <v>42</v>
      </c>
      <c r="W283" s="1">
        <v>44908</v>
      </c>
      <c r="AF283" s="2">
        <v>0</v>
      </c>
      <c r="AG283" s="14">
        <f>SUMIF('consultant-gross'!D:D,eslam.data!AQ283,'consultant-gross'!F:F)</f>
        <v>0</v>
      </c>
      <c r="AH283" s="14">
        <f>SUMIF('consultant-gross'!D:D,eslam.data!AQ283,'consultant-gross'!G:G)</f>
        <v>0</v>
      </c>
      <c r="AI283" s="14">
        <f>SUMIF('consultant-net'!D:D,eslam.data!AQ283,'consultant-net'!F:F)</f>
        <v>0</v>
      </c>
      <c r="AJ283" s="2" t="str">
        <f>VLOOKUP(A283,'eslam-to-invoicing'!A:B,2,0)</f>
        <v>EGAT Pelletizing Plant</v>
      </c>
      <c r="AQ283" s="2" t="str">
        <f t="shared" si="46"/>
        <v>EGAT Pelletizing Plant-Water Tank13</v>
      </c>
      <c r="AR283" s="2" t="str">
        <f t="shared" si="47"/>
        <v>EGAT Pelletizing Plant13</v>
      </c>
    </row>
    <row r="284" spans="1:44" x14ac:dyDescent="0.3">
      <c r="A284" s="32" t="s">
        <v>72</v>
      </c>
      <c r="B284" s="35">
        <f>VLOOKUP(A284,operation!A:B,2,0)</f>
        <v>1</v>
      </c>
      <c r="C284" s="6">
        <v>14</v>
      </c>
      <c r="D284" s="25"/>
      <c r="F284" s="26">
        <f>_xlfn.MAXIFS('data-from-invoicing'!E:E,'data-from-invoicing'!D:D,eslam.data!AR284)</f>
        <v>8283062.8600000003</v>
      </c>
      <c r="G284" s="2">
        <f t="shared" si="44"/>
        <v>8283062.8600000003</v>
      </c>
      <c r="I284" s="23"/>
      <c r="J284" s="2">
        <f>SUMIF('collection only'!D:D,eslam.data!AQ284,'collection only'!E:E)</f>
        <v>1.0000000000000001E-5</v>
      </c>
      <c r="K284" s="26">
        <f>SUMIF('data-from-invoicing'!D:D,eslam.data!AR284,'data-from-invoicing'!F:F)</f>
        <v>10704026.927999999</v>
      </c>
      <c r="L284" s="2">
        <f t="shared" si="45"/>
        <v>10704026.927989999</v>
      </c>
      <c r="Q284" s="23"/>
      <c r="S284" s="1">
        <v>45107</v>
      </c>
      <c r="T284" s="1">
        <v>45107</v>
      </c>
      <c r="U284" s="1">
        <v>45107</v>
      </c>
      <c r="V284">
        <v>42</v>
      </c>
      <c r="W284" s="1">
        <v>45149</v>
      </c>
      <c r="AF284" s="2">
        <v>0</v>
      </c>
      <c r="AG284" s="14">
        <f>SUMIF('consultant-gross'!D:D,eslam.data!AQ284,'consultant-gross'!F:F)</f>
        <v>0</v>
      </c>
      <c r="AH284" s="14">
        <f>SUMIF('consultant-gross'!D:D,eslam.data!AQ284,'consultant-gross'!G:G)</f>
        <v>0</v>
      </c>
      <c r="AI284" s="14">
        <f>SUMIF('consultant-net'!D:D,eslam.data!AQ284,'consultant-net'!F:F)</f>
        <v>0</v>
      </c>
      <c r="AJ284" s="2" t="str">
        <f>VLOOKUP(A284,'eslam-to-invoicing'!A:B,2,0)</f>
        <v>EGAT Pelletizing Plant</v>
      </c>
      <c r="AQ284" s="2" t="str">
        <f t="shared" si="46"/>
        <v>EGAT Pelletizing Plant-Water Tank14</v>
      </c>
      <c r="AR284" s="2" t="str">
        <f t="shared" si="47"/>
        <v>EGAT Pelletizing Plant14</v>
      </c>
    </row>
    <row r="285" spans="1:44" x14ac:dyDescent="0.3">
      <c r="A285" s="32" t="s">
        <v>72</v>
      </c>
      <c r="B285" s="35">
        <f>VLOOKUP(A285,operation!A:B,2,0)</f>
        <v>1</v>
      </c>
      <c r="C285" s="6">
        <v>15</v>
      </c>
      <c r="D285" s="25"/>
      <c r="E285" s="2">
        <v>0.19000000134110451</v>
      </c>
      <c r="F285" s="26">
        <f>_xlfn.MAXIFS('data-from-invoicing'!E:E,'data-from-invoicing'!D:D,eslam.data!AR285)</f>
        <v>20298475.239999998</v>
      </c>
      <c r="G285" s="2">
        <f t="shared" si="44"/>
        <v>20298475.049999997</v>
      </c>
      <c r="I285" s="23"/>
      <c r="J285" s="2">
        <f>SUMIF('collection only'!D:D,eslam.data!AQ285,'collection only'!E:E)</f>
        <v>0</v>
      </c>
      <c r="K285" s="26">
        <f>SUMIF('data-from-invoicing'!D:D,eslam.data!AR285,'data-from-invoicing'!F:F)</f>
        <v>19186530.252</v>
      </c>
      <c r="L285" s="2">
        <f t="shared" si="45"/>
        <v>19186530.252</v>
      </c>
      <c r="Q285" s="23"/>
      <c r="R285" s="2">
        <v>2909387.53</v>
      </c>
      <c r="S285" s="1">
        <v>45322</v>
      </c>
      <c r="T285" s="1">
        <v>45322</v>
      </c>
      <c r="U285" s="1">
        <v>45350</v>
      </c>
      <c r="V285">
        <v>42</v>
      </c>
      <c r="W285" s="1">
        <v>45392</v>
      </c>
      <c r="X285" s="1">
        <v>45414</v>
      </c>
      <c r="Y285" s="2">
        <v>21082133.030000001</v>
      </c>
      <c r="AF285" s="2">
        <v>0</v>
      </c>
      <c r="AG285" s="14">
        <f>SUMIF('consultant-gross'!D:D,eslam.data!AQ285,'consultant-gross'!F:F)</f>
        <v>0</v>
      </c>
      <c r="AH285" s="14">
        <f>SUMIF('consultant-gross'!D:D,eslam.data!AQ285,'consultant-gross'!G:G)</f>
        <v>0</v>
      </c>
      <c r="AI285" s="14">
        <f>SUMIF('consultant-net'!D:D,eslam.data!AQ285,'consultant-net'!F:F)</f>
        <v>0</v>
      </c>
      <c r="AJ285" s="2" t="str">
        <f>VLOOKUP(A285,'eslam-to-invoicing'!A:B,2,0)</f>
        <v>EGAT Pelletizing Plant</v>
      </c>
      <c r="AQ285" s="2" t="str">
        <f t="shared" si="46"/>
        <v>EGAT Pelletizing Plant-Water Tank15</v>
      </c>
      <c r="AR285" s="2" t="str">
        <f t="shared" si="47"/>
        <v>EGAT Pelletizing Plant15</v>
      </c>
    </row>
    <row r="286" spans="1:44" hidden="1" x14ac:dyDescent="0.3">
      <c r="A286" s="6" t="s">
        <v>42</v>
      </c>
      <c r="B286" s="6">
        <f>VLOOKUP(A286,operation!A:B,2,0)</f>
        <v>1</v>
      </c>
      <c r="C286" s="6">
        <v>1</v>
      </c>
      <c r="D286" s="25"/>
      <c r="F286" s="26">
        <f>_xlfn.MAXIFS('data-from-invoicing'!E:E,'data-from-invoicing'!D:D,eslam.data!AR286)</f>
        <v>0</v>
      </c>
      <c r="G286" s="2">
        <f t="shared" si="44"/>
        <v>0</v>
      </c>
      <c r="H286" s="2"/>
      <c r="I286" s="23"/>
      <c r="J286" s="2">
        <f>SUMIF('collection only'!D:D,eslam.data!AQ286,'collection only'!E:E)</f>
        <v>598688</v>
      </c>
      <c r="K286" s="26">
        <f>SUMIF('data-from-invoicing'!D:D,eslam.data!AR286,'data-from-invoicing'!F:F)</f>
        <v>0</v>
      </c>
      <c r="L286" s="2">
        <f t="shared" si="45"/>
        <v>-598688</v>
      </c>
      <c r="M286" s="2"/>
      <c r="Q286" s="23"/>
      <c r="S286" s="1">
        <v>43677</v>
      </c>
      <c r="T286" s="1">
        <v>43677</v>
      </c>
      <c r="U286" s="1">
        <v>43678</v>
      </c>
      <c r="V286">
        <v>15</v>
      </c>
      <c r="W286" s="1">
        <v>43693</v>
      </c>
      <c r="AG286" s="14">
        <f>SUMIF('consultant-gross'!D:D,eslam.data!AQ286,'consultant-gross'!F:F)</f>
        <v>0</v>
      </c>
      <c r="AH286" s="14">
        <f>SUMIF('consultant-gross'!D:D,eslam.data!AQ286,'consultant-gross'!G:G)</f>
        <v>0</v>
      </c>
      <c r="AI286" s="14">
        <f>SUMIF('consultant-net'!D:D,eslam.data!AQ286,'consultant-net'!F:F)</f>
        <v>0</v>
      </c>
      <c r="AJ286" s="2">
        <f>VLOOKUP(A286,'eslam-to-invoicing'!A:B,2,0)</f>
        <v>0</v>
      </c>
      <c r="AQ286" s="2" t="str">
        <f t="shared" si="46"/>
        <v>EGAT-Asphalt1</v>
      </c>
      <c r="AR286" s="2" t="str">
        <f t="shared" si="47"/>
        <v>01</v>
      </c>
    </row>
    <row r="287" spans="1:44" hidden="1" x14ac:dyDescent="0.3">
      <c r="A287" s="6" t="s">
        <v>40</v>
      </c>
      <c r="B287" s="6">
        <f>VLOOKUP(A287,operation!A:B,2,0)</f>
        <v>1</v>
      </c>
      <c r="C287" s="6">
        <v>1</v>
      </c>
      <c r="D287" s="25"/>
      <c r="F287" s="26">
        <f>_xlfn.MAXIFS('data-from-invoicing'!E:E,'data-from-invoicing'!D:D,eslam.data!AR287)</f>
        <v>0</v>
      </c>
      <c r="G287" s="2">
        <f t="shared" si="44"/>
        <v>0</v>
      </c>
      <c r="H287" s="2"/>
      <c r="I287" s="23"/>
      <c r="J287" s="2">
        <f>SUMIF('collection only'!D:D,eslam.data!AQ287,'collection only'!E:E)</f>
        <v>195752.6</v>
      </c>
      <c r="K287" s="26">
        <f>SUMIF('data-from-invoicing'!D:D,eslam.data!AR287,'data-from-invoicing'!F:F)</f>
        <v>0</v>
      </c>
      <c r="L287" s="2">
        <f t="shared" si="45"/>
        <v>-195752.6</v>
      </c>
      <c r="M287" s="2"/>
      <c r="Q287" s="23"/>
      <c r="S287" s="1">
        <v>43677</v>
      </c>
      <c r="T287" s="1">
        <v>43677</v>
      </c>
      <c r="U287" s="1">
        <v>43678</v>
      </c>
      <c r="V287">
        <v>15</v>
      </c>
      <c r="W287" s="1">
        <v>43693</v>
      </c>
      <c r="AG287" s="14">
        <f>SUMIF('consultant-gross'!D:D,eslam.data!AQ287,'consultant-gross'!F:F)</f>
        <v>0</v>
      </c>
      <c r="AH287" s="14">
        <f>SUMIF('consultant-gross'!D:D,eslam.data!AQ287,'consultant-gross'!G:G)</f>
        <v>0</v>
      </c>
      <c r="AI287" s="14">
        <f>SUMIF('consultant-net'!D:D,eslam.data!AQ287,'consultant-net'!F:F)</f>
        <v>0</v>
      </c>
      <c r="AJ287" s="2">
        <f>VLOOKUP(A287,'eslam-to-invoicing'!A:B,2,0)</f>
        <v>0</v>
      </c>
      <c r="AQ287" s="2" t="str">
        <f t="shared" si="46"/>
        <v>EGAT-Fence1</v>
      </c>
      <c r="AR287" s="2" t="str">
        <f t="shared" si="47"/>
        <v>01</v>
      </c>
    </row>
    <row r="288" spans="1:44" x14ac:dyDescent="0.3">
      <c r="A288" s="32" t="s">
        <v>40</v>
      </c>
      <c r="B288" s="35">
        <f>VLOOKUP(A288,operation!A:B,2,0)</f>
        <v>1</v>
      </c>
      <c r="C288" s="6">
        <v>2</v>
      </c>
      <c r="D288" s="25"/>
      <c r="E288" s="2">
        <v>-616810.91999999806</v>
      </c>
      <c r="F288" s="26">
        <f>_xlfn.MAXIFS('data-from-invoicing'!E:E,'data-from-invoicing'!D:D,eslam.data!AR288)</f>
        <v>0</v>
      </c>
      <c r="G288" s="2">
        <f t="shared" si="44"/>
        <v>616810.91999999806</v>
      </c>
      <c r="H288" s="14" t="s">
        <v>8866</v>
      </c>
      <c r="I288" s="23"/>
      <c r="J288" s="2">
        <f>SUMIF('collection only'!D:D,eslam.data!AQ288,'collection only'!E:E)</f>
        <v>1E-3</v>
      </c>
      <c r="K288" s="26">
        <f>SUMIF('data-from-invoicing'!D:D,eslam.data!AR288,'data-from-invoicing'!F:F)</f>
        <v>0</v>
      </c>
      <c r="L288" s="2">
        <f t="shared" si="45"/>
        <v>-1E-3</v>
      </c>
      <c r="M288" s="14" t="s">
        <v>8866</v>
      </c>
      <c r="Q288" s="23"/>
      <c r="R288" s="2">
        <v>-575046.56915259582</v>
      </c>
      <c r="S288" s="1">
        <v>43708</v>
      </c>
      <c r="T288" s="1">
        <v>43708</v>
      </c>
      <c r="U288" s="1">
        <v>43718</v>
      </c>
      <c r="V288">
        <v>15</v>
      </c>
      <c r="W288" s="1">
        <v>43733</v>
      </c>
      <c r="X288" s="1">
        <v>43746</v>
      </c>
      <c r="Y288" s="2">
        <v>18362278.120000001</v>
      </c>
      <c r="AG288" s="14">
        <f>SUMIF('consultant-gross'!D:D,eslam.data!AQ288,'consultant-gross'!F:F)</f>
        <v>0</v>
      </c>
      <c r="AH288" s="14">
        <f>SUMIF('consultant-gross'!D:D,eslam.data!AQ288,'consultant-gross'!G:G)</f>
        <v>0</v>
      </c>
      <c r="AI288" s="14">
        <f>SUMIF('consultant-net'!D:D,eslam.data!AQ288,'consultant-net'!F:F)</f>
        <v>0</v>
      </c>
      <c r="AJ288" s="2">
        <f>VLOOKUP(A288,'eslam-to-invoicing'!A:B,2,0)</f>
        <v>0</v>
      </c>
      <c r="AQ288" s="2" t="str">
        <f t="shared" si="46"/>
        <v>EGAT-Fence2</v>
      </c>
      <c r="AR288" s="2" t="str">
        <f t="shared" si="47"/>
        <v>02</v>
      </c>
    </row>
    <row r="289" spans="1:44" hidden="1" x14ac:dyDescent="0.3">
      <c r="A289" s="6" t="s">
        <v>40</v>
      </c>
      <c r="B289" s="6">
        <f>VLOOKUP(A289,operation!A:B,2,0)</f>
        <v>1</v>
      </c>
      <c r="C289" s="6">
        <v>3</v>
      </c>
      <c r="D289" s="25"/>
      <c r="F289" s="26">
        <f>_xlfn.MAXIFS('data-from-invoicing'!E:E,'data-from-invoicing'!D:D,eslam.data!AR289)</f>
        <v>0</v>
      </c>
      <c r="G289" s="2">
        <f t="shared" si="44"/>
        <v>0</v>
      </c>
      <c r="H289" s="2"/>
      <c r="I289" s="23"/>
      <c r="J289" s="2">
        <f>SUMIF('collection only'!D:D,eslam.data!AQ289,'collection only'!E:E)</f>
        <v>695045.68280858838</v>
      </c>
      <c r="K289" s="26">
        <f>SUMIF('data-from-invoicing'!D:D,eslam.data!AR289,'data-from-invoicing'!F:F)</f>
        <v>0</v>
      </c>
      <c r="L289" s="2">
        <f t="shared" si="45"/>
        <v>-695045.68280858838</v>
      </c>
      <c r="M289" s="2"/>
      <c r="Q289" s="23"/>
      <c r="S289" s="1">
        <v>43738</v>
      </c>
      <c r="T289" s="1">
        <v>43738</v>
      </c>
      <c r="U289" s="1">
        <v>43752</v>
      </c>
      <c r="V289">
        <v>15</v>
      </c>
      <c r="W289" s="1">
        <v>43767</v>
      </c>
      <c r="AG289" s="14">
        <f>SUMIF('consultant-gross'!D:D,eslam.data!AQ289,'consultant-gross'!F:F)</f>
        <v>0</v>
      </c>
      <c r="AH289" s="14">
        <f>SUMIF('consultant-gross'!D:D,eslam.data!AQ289,'consultant-gross'!G:G)</f>
        <v>0</v>
      </c>
      <c r="AI289" s="14">
        <f>SUMIF('consultant-net'!D:D,eslam.data!AQ289,'consultant-net'!F:F)</f>
        <v>0</v>
      </c>
      <c r="AJ289" s="2">
        <f>VLOOKUP(A289,'eslam-to-invoicing'!A:B,2,0)</f>
        <v>0</v>
      </c>
      <c r="AQ289" s="2" t="str">
        <f t="shared" si="46"/>
        <v>EGAT-Fence3</v>
      </c>
      <c r="AR289" s="2" t="str">
        <f t="shared" si="47"/>
        <v>03</v>
      </c>
    </row>
    <row r="290" spans="1:44" hidden="1" x14ac:dyDescent="0.3">
      <c r="A290" s="6" t="s">
        <v>40</v>
      </c>
      <c r="B290" s="6">
        <f>VLOOKUP(A290,operation!A:B,2,0)</f>
        <v>1</v>
      </c>
      <c r="C290" s="6">
        <v>4</v>
      </c>
      <c r="D290" s="25"/>
      <c r="F290" s="26">
        <f>_xlfn.MAXIFS('data-from-invoicing'!E:E,'data-from-invoicing'!D:D,eslam.data!AR290)</f>
        <v>0</v>
      </c>
      <c r="G290" s="2">
        <f t="shared" si="44"/>
        <v>0</v>
      </c>
      <c r="H290" s="2"/>
      <c r="I290" s="23"/>
      <c r="J290" s="2">
        <f>SUMIF('collection only'!D:D,eslam.data!AQ290,'collection only'!E:E)</f>
        <v>2891036.0621914114</v>
      </c>
      <c r="K290" s="26">
        <f>SUMIF('data-from-invoicing'!D:D,eslam.data!AR290,'data-from-invoicing'!F:F)</f>
        <v>0</v>
      </c>
      <c r="L290" s="2">
        <f t="shared" si="45"/>
        <v>-2891036.0621914114</v>
      </c>
      <c r="M290" s="2"/>
      <c r="Q290" s="23"/>
      <c r="S290" s="1">
        <v>43769</v>
      </c>
      <c r="T290" s="1">
        <v>43818</v>
      </c>
      <c r="U290" s="1">
        <v>43870</v>
      </c>
      <c r="V290">
        <v>15</v>
      </c>
      <c r="W290" s="1">
        <v>43885</v>
      </c>
      <c r="AG290" s="14">
        <f>SUMIF('consultant-gross'!D:D,eslam.data!AQ290,'consultant-gross'!F:F)</f>
        <v>0</v>
      </c>
      <c r="AH290" s="14">
        <f>SUMIF('consultant-gross'!D:D,eslam.data!AQ290,'consultant-gross'!G:G)</f>
        <v>0</v>
      </c>
      <c r="AI290" s="14">
        <f>SUMIF('consultant-net'!D:D,eslam.data!AQ290,'consultant-net'!F:F)</f>
        <v>0</v>
      </c>
      <c r="AJ290" s="2">
        <f>VLOOKUP(A290,'eslam-to-invoicing'!A:B,2,0)</f>
        <v>0</v>
      </c>
      <c r="AQ290" s="2" t="str">
        <f t="shared" si="46"/>
        <v>EGAT-Fence4</v>
      </c>
      <c r="AR290" s="2" t="str">
        <f t="shared" si="47"/>
        <v>04</v>
      </c>
    </row>
    <row r="291" spans="1:44" hidden="1" x14ac:dyDescent="0.3">
      <c r="A291" s="6" t="s">
        <v>41</v>
      </c>
      <c r="B291" s="6">
        <f>VLOOKUP(A291,operation!A:B,2,0)</f>
        <v>1</v>
      </c>
      <c r="C291" s="6">
        <v>1</v>
      </c>
      <c r="D291" s="25"/>
      <c r="F291" s="26">
        <f>_xlfn.MAXIFS('data-from-invoicing'!E:E,'data-from-invoicing'!D:D,eslam.data!AR291)</f>
        <v>0</v>
      </c>
      <c r="G291" s="2">
        <f t="shared" si="44"/>
        <v>0</v>
      </c>
      <c r="H291" s="2"/>
      <c r="I291" s="23"/>
      <c r="J291" s="2">
        <f>SUMIF('collection only'!D:D,eslam.data!AQ291,'collection only'!E:E)</f>
        <v>755798.13</v>
      </c>
      <c r="K291" s="26">
        <f>SUMIF('data-from-invoicing'!D:D,eslam.data!AR291,'data-from-invoicing'!F:F)</f>
        <v>0</v>
      </c>
      <c r="L291" s="2">
        <f t="shared" si="45"/>
        <v>-755798.13</v>
      </c>
      <c r="M291" s="2"/>
      <c r="Q291" s="23"/>
      <c r="S291" s="1">
        <v>43677</v>
      </c>
      <c r="T291" s="1">
        <v>43677</v>
      </c>
      <c r="U291" s="1">
        <v>43678</v>
      </c>
      <c r="V291">
        <v>15</v>
      </c>
      <c r="W291" s="1">
        <v>43693</v>
      </c>
      <c r="AG291" s="14">
        <f>SUMIF('consultant-gross'!D:D,eslam.data!AQ291,'consultant-gross'!F:F)</f>
        <v>0</v>
      </c>
      <c r="AH291" s="14">
        <f>SUMIF('consultant-gross'!D:D,eslam.data!AQ291,'consultant-gross'!G:G)</f>
        <v>0</v>
      </c>
      <c r="AI291" s="14">
        <f>SUMIF('consultant-net'!D:D,eslam.data!AQ291,'consultant-net'!F:F)</f>
        <v>0</v>
      </c>
      <c r="AJ291" s="2">
        <f>VLOOKUP(A291,'eslam-to-invoicing'!A:B,2,0)</f>
        <v>0</v>
      </c>
      <c r="AQ291" s="2" t="str">
        <f t="shared" si="46"/>
        <v>EGAT-HeliPad1</v>
      </c>
      <c r="AR291" s="2" t="str">
        <f t="shared" si="47"/>
        <v>01</v>
      </c>
    </row>
    <row r="292" spans="1:44" hidden="1" x14ac:dyDescent="0.3">
      <c r="A292" s="6" t="s">
        <v>41</v>
      </c>
      <c r="B292" s="6">
        <f>VLOOKUP(A292,operation!A:B,2,0)</f>
        <v>1</v>
      </c>
      <c r="C292" s="6">
        <v>2</v>
      </c>
      <c r="D292" s="25"/>
      <c r="F292" s="26">
        <f>_xlfn.MAXIFS('data-from-invoicing'!E:E,'data-from-invoicing'!D:D,eslam.data!AR292)</f>
        <v>0</v>
      </c>
      <c r="G292" s="2">
        <f t="shared" si="44"/>
        <v>0</v>
      </c>
      <c r="H292" s="2"/>
      <c r="I292" s="23"/>
      <c r="J292" s="2">
        <f>SUMIF('collection only'!D:D,eslam.data!AQ292,'collection only'!E:E)</f>
        <v>500000</v>
      </c>
      <c r="K292" s="26">
        <f>SUMIF('data-from-invoicing'!D:D,eslam.data!AR292,'data-from-invoicing'!F:F)</f>
        <v>0</v>
      </c>
      <c r="L292" s="2">
        <f t="shared" si="45"/>
        <v>-500000</v>
      </c>
      <c r="M292" s="2"/>
      <c r="Q292" s="23"/>
      <c r="S292" s="1">
        <v>43708</v>
      </c>
      <c r="T292" s="1">
        <v>43720</v>
      </c>
      <c r="U292" s="1">
        <v>43866</v>
      </c>
      <c r="V292">
        <v>15</v>
      </c>
      <c r="W292" s="1">
        <v>43881</v>
      </c>
      <c r="AG292" s="14">
        <f>SUMIF('consultant-gross'!D:D,eslam.data!AQ292,'consultant-gross'!F:F)</f>
        <v>0</v>
      </c>
      <c r="AH292" s="14">
        <f>SUMIF('consultant-gross'!D:D,eslam.data!AQ292,'consultant-gross'!G:G)</f>
        <v>0</v>
      </c>
      <c r="AI292" s="14">
        <f>SUMIF('consultant-net'!D:D,eslam.data!AQ292,'consultant-net'!F:F)</f>
        <v>0</v>
      </c>
      <c r="AJ292" s="2">
        <f>VLOOKUP(A292,'eslam-to-invoicing'!A:B,2,0)</f>
        <v>0</v>
      </c>
      <c r="AQ292" s="2" t="str">
        <f t="shared" si="46"/>
        <v>EGAT-HeliPad2</v>
      </c>
      <c r="AR292" s="2" t="str">
        <f t="shared" si="47"/>
        <v>02</v>
      </c>
    </row>
    <row r="293" spans="1:44" hidden="1" x14ac:dyDescent="0.3">
      <c r="A293" s="6" t="s">
        <v>85</v>
      </c>
      <c r="B293" s="6">
        <f>VLOOKUP(A293,operation!A:B,2,0)</f>
        <v>1</v>
      </c>
      <c r="C293" s="6">
        <v>1</v>
      </c>
      <c r="D293" s="25"/>
      <c r="E293" s="2">
        <v>5018202.5</v>
      </c>
      <c r="F293" s="26">
        <f>_xlfn.MAXIFS('data-from-invoicing'!E:E,'data-from-invoicing'!D:D,eslam.data!AR293)</f>
        <v>5018202.5</v>
      </c>
      <c r="G293" s="2">
        <f t="shared" si="44"/>
        <v>0</v>
      </c>
      <c r="H293" s="2"/>
      <c r="I293" s="23"/>
      <c r="J293" s="2">
        <f>SUMIF('collection only'!D:D,eslam.data!AQ293,'collection only'!E:E)</f>
        <v>10117110.35</v>
      </c>
      <c r="K293" s="26">
        <f>SUMIF('data-from-invoicing'!D:D,eslam.data!AR293,'data-from-invoicing'!F:F)</f>
        <v>4717110.3449999997</v>
      </c>
      <c r="L293" s="2">
        <f t="shared" si="45"/>
        <v>-5400000.0049999999</v>
      </c>
      <c r="M293" s="2"/>
      <c r="Q293" s="23"/>
      <c r="R293" s="2">
        <v>4767292.38</v>
      </c>
      <c r="S293" s="1">
        <v>44592</v>
      </c>
      <c r="T293" s="1">
        <v>44599</v>
      </c>
      <c r="U293" s="1">
        <v>44600</v>
      </c>
      <c r="V293">
        <v>42</v>
      </c>
      <c r="W293" s="1">
        <v>44642</v>
      </c>
      <c r="X293" s="1">
        <v>44616</v>
      </c>
      <c r="Y293" s="2">
        <v>5018202.5</v>
      </c>
      <c r="AF293" s="2">
        <v>0</v>
      </c>
      <c r="AG293" s="14">
        <f>SUMIF('consultant-gross'!D:D,eslam.data!AQ293,'consultant-gross'!F:F)</f>
        <v>5018202.5</v>
      </c>
      <c r="AH293" s="14">
        <f>SUMIF('consultant-gross'!D:D,eslam.data!AQ293,'consultant-gross'!G:G)</f>
        <v>5018202.5</v>
      </c>
      <c r="AI293" s="14">
        <f>SUMIF('consultant-net'!D:D,eslam.data!AQ293,'consultant-net'!F:F)</f>
        <v>4767292.38</v>
      </c>
      <c r="AJ293" s="2" t="str">
        <f>VLOOKUP(A293,'eslam-to-invoicing'!A:B,2,0)</f>
        <v>EGAT Lock &amp; Load</v>
      </c>
      <c r="AQ293" s="2" t="str">
        <f t="shared" si="46"/>
        <v>EGAT-Lock &amp; Load1</v>
      </c>
      <c r="AR293" s="2" t="str">
        <f t="shared" si="47"/>
        <v>EGAT Lock &amp; Load1</v>
      </c>
    </row>
    <row r="294" spans="1:44" hidden="1" x14ac:dyDescent="0.3">
      <c r="A294" s="6" t="s">
        <v>85</v>
      </c>
      <c r="B294" s="6">
        <f>VLOOKUP(A294,operation!A:B,2,0)</f>
        <v>1</v>
      </c>
      <c r="C294" s="6">
        <v>2</v>
      </c>
      <c r="D294" s="25"/>
      <c r="E294" s="2">
        <v>2362059.16</v>
      </c>
      <c r="F294" s="26">
        <f>_xlfn.MAXIFS('data-from-invoicing'!E:E,'data-from-invoicing'!D:D,eslam.data!AR294)</f>
        <v>2362059.16</v>
      </c>
      <c r="G294" s="2">
        <f t="shared" si="44"/>
        <v>0</v>
      </c>
      <c r="H294" s="2"/>
      <c r="I294" s="23"/>
      <c r="J294" s="2">
        <f>SUMIF('collection only'!D:D,eslam.data!AQ294,'collection only'!E:E)</f>
        <v>2773213.88</v>
      </c>
      <c r="K294" s="26">
        <f>SUMIF('data-from-invoicing'!D:D,eslam.data!AR294,'data-from-invoicing'!F:F)</f>
        <v>2220335.608</v>
      </c>
      <c r="L294" s="2">
        <f t="shared" si="45"/>
        <v>-552878.27199999988</v>
      </c>
      <c r="M294" s="2"/>
      <c r="Q294" s="23"/>
      <c r="R294" s="2">
        <v>2243956.2000000002</v>
      </c>
      <c r="S294" s="1">
        <v>44620</v>
      </c>
      <c r="T294" s="1">
        <v>44625</v>
      </c>
      <c r="U294" s="1">
        <v>44634</v>
      </c>
      <c r="V294">
        <v>42</v>
      </c>
      <c r="W294" s="1">
        <v>44676</v>
      </c>
      <c r="X294" s="1">
        <v>44626</v>
      </c>
      <c r="Y294" s="2">
        <v>7380261.6600000001</v>
      </c>
      <c r="AF294" s="2">
        <v>0</v>
      </c>
      <c r="AG294" s="14">
        <f>SUMIF('consultant-gross'!D:D,eslam.data!AQ294,'consultant-gross'!F:F)</f>
        <v>2362059.16</v>
      </c>
      <c r="AH294" s="14">
        <f>SUMIF('consultant-gross'!D:D,eslam.data!AQ294,'consultant-gross'!G:G)</f>
        <v>7380261.6600000001</v>
      </c>
      <c r="AI294" s="14">
        <f>SUMIF('consultant-net'!D:D,eslam.data!AQ294,'consultant-net'!F:F)</f>
        <v>2243956.2000000002</v>
      </c>
      <c r="AJ294" s="2" t="str">
        <f>VLOOKUP(A294,'eslam-to-invoicing'!A:B,2,0)</f>
        <v>EGAT Lock &amp; Load</v>
      </c>
      <c r="AQ294" s="2" t="str">
        <f t="shared" si="46"/>
        <v>EGAT-Lock &amp; Load2</v>
      </c>
      <c r="AR294" s="2" t="str">
        <f t="shared" si="47"/>
        <v>EGAT Lock &amp; Load2</v>
      </c>
    </row>
    <row r="295" spans="1:44" hidden="1" x14ac:dyDescent="0.3">
      <c r="A295" s="6" t="s">
        <v>85</v>
      </c>
      <c r="B295" s="6">
        <f>VLOOKUP(A295,operation!A:B,2,0)</f>
        <v>1</v>
      </c>
      <c r="C295" s="6">
        <v>3</v>
      </c>
      <c r="D295" s="25"/>
      <c r="E295" s="2">
        <v>1772326.51</v>
      </c>
      <c r="F295" s="26">
        <f>_xlfn.MAXIFS('data-from-invoicing'!E:E,'data-from-invoicing'!D:D,eslam.data!AR295)</f>
        <v>1772326.5</v>
      </c>
      <c r="G295" s="2">
        <f t="shared" si="44"/>
        <v>-1.0000000009313226E-2</v>
      </c>
      <c r="H295" s="2"/>
      <c r="I295" s="23"/>
      <c r="J295" s="2">
        <f>SUMIF('collection only'!D:D,eslam.data!AQ295,'collection only'!E:E)</f>
        <v>1665986.92</v>
      </c>
      <c r="K295" s="26">
        <f>SUMIF('data-from-invoicing'!D:D,eslam.data!AR295,'data-from-invoicing'!F:F)</f>
        <v>1665986.905</v>
      </c>
      <c r="L295" s="2">
        <f t="shared" si="45"/>
        <v>-1.4999999897554517E-2</v>
      </c>
      <c r="M295" s="2"/>
      <c r="Q295" s="23"/>
      <c r="R295" s="2">
        <v>1683710.18</v>
      </c>
      <c r="S295" s="1">
        <v>44651</v>
      </c>
      <c r="T295" s="1">
        <v>44661</v>
      </c>
      <c r="U295" s="1">
        <v>44663</v>
      </c>
      <c r="V295">
        <v>42</v>
      </c>
      <c r="W295" s="1">
        <v>44705</v>
      </c>
      <c r="X295" s="1">
        <v>44663</v>
      </c>
      <c r="Y295" s="2">
        <v>9152588.1699999999</v>
      </c>
      <c r="AF295" s="2">
        <v>0</v>
      </c>
      <c r="AG295" s="14">
        <f>SUMIF('consultant-gross'!D:D,eslam.data!AQ295,'consultant-gross'!F:F)</f>
        <v>1772326.5099999998</v>
      </c>
      <c r="AH295" s="14">
        <f>SUMIF('consultant-gross'!D:D,eslam.data!AQ295,'consultant-gross'!G:G)</f>
        <v>9152588.1699999999</v>
      </c>
      <c r="AI295" s="14">
        <f>SUMIF('consultant-net'!D:D,eslam.data!AQ295,'consultant-net'!F:F)</f>
        <v>1683710.18</v>
      </c>
      <c r="AJ295" s="2" t="str">
        <f>VLOOKUP(A295,'eslam-to-invoicing'!A:B,2,0)</f>
        <v>EGAT Lock &amp; Load</v>
      </c>
      <c r="AQ295" s="2" t="str">
        <f t="shared" si="46"/>
        <v>EGAT-Lock &amp; Load3</v>
      </c>
      <c r="AR295" s="2" t="str">
        <f t="shared" si="47"/>
        <v>EGAT Lock &amp; Load3</v>
      </c>
    </row>
    <row r="296" spans="1:44" x14ac:dyDescent="0.3">
      <c r="A296" s="32" t="s">
        <v>85</v>
      </c>
      <c r="B296" s="35">
        <f>VLOOKUP(A296,operation!A:B,2,0)</f>
        <v>1</v>
      </c>
      <c r="C296" s="6">
        <v>4</v>
      </c>
      <c r="D296" s="25"/>
      <c r="F296" s="26">
        <f>_xlfn.MAXIFS('data-from-invoicing'!E:E,'data-from-invoicing'!D:D,eslam.data!AR296)</f>
        <v>879124</v>
      </c>
      <c r="G296" s="2">
        <f t="shared" ref="G296:G314" si="48">F296-E296</f>
        <v>879124</v>
      </c>
      <c r="I296" s="23"/>
      <c r="J296" s="2">
        <f>SUMIF('collection only'!D:D,eslam.data!AQ296,'collection only'!E:E)</f>
        <v>747255.39</v>
      </c>
      <c r="K296" s="26">
        <f>SUMIF('data-from-invoicing'!D:D,eslam.data!AR296,'data-from-invoicing'!F:F)</f>
        <v>826376.56</v>
      </c>
      <c r="L296" s="2">
        <f t="shared" ref="L296:L314" si="49">K296-J296</f>
        <v>79121.170000000042</v>
      </c>
      <c r="Q296" s="23"/>
      <c r="S296" s="1">
        <v>44681</v>
      </c>
      <c r="T296" s="1">
        <v>44679</v>
      </c>
      <c r="U296" s="1">
        <v>44679</v>
      </c>
      <c r="V296">
        <v>42</v>
      </c>
      <c r="W296" s="1">
        <v>44721</v>
      </c>
      <c r="AF296" s="2">
        <v>0</v>
      </c>
      <c r="AG296" s="14">
        <f>SUMIF('consultant-gross'!D:D,eslam.data!AQ296,'consultant-gross'!F:F)</f>
        <v>0</v>
      </c>
      <c r="AH296" s="14">
        <f>SUMIF('consultant-gross'!D:D,eslam.data!AQ296,'consultant-gross'!G:G)</f>
        <v>0</v>
      </c>
      <c r="AI296" s="14">
        <f>SUMIF('consultant-net'!D:D,eslam.data!AQ296,'consultant-net'!F:F)</f>
        <v>0</v>
      </c>
      <c r="AJ296" s="2" t="str">
        <f>VLOOKUP(A296,'eslam-to-invoicing'!A:B,2,0)</f>
        <v>EGAT Lock &amp; Load</v>
      </c>
      <c r="AQ296" s="2" t="str">
        <f t="shared" ref="AQ296:AQ314" si="50">A296&amp;C296</f>
        <v>EGAT-Lock &amp; Load4</v>
      </c>
      <c r="AR296" s="2" t="str">
        <f t="shared" ref="AR296:AR314" si="51">AJ296&amp;C296</f>
        <v>EGAT Lock &amp; Load4</v>
      </c>
    </row>
    <row r="297" spans="1:44" hidden="1" x14ac:dyDescent="0.3">
      <c r="A297" s="6" t="s">
        <v>85</v>
      </c>
      <c r="B297" s="6">
        <f>VLOOKUP(A297,operation!A:B,2,0)</f>
        <v>1</v>
      </c>
      <c r="C297" s="6">
        <v>5</v>
      </c>
      <c r="D297" s="25"/>
      <c r="E297" s="2">
        <v>3180176.34</v>
      </c>
      <c r="F297" s="26">
        <f>_xlfn.MAXIFS('data-from-invoicing'!E:E,'data-from-invoicing'!D:D,eslam.data!AR297)</f>
        <v>3180176.34</v>
      </c>
      <c r="G297" s="2">
        <f t="shared" si="48"/>
        <v>0</v>
      </c>
      <c r="H297" s="2"/>
      <c r="I297" s="23"/>
      <c r="J297" s="2">
        <f>SUMIF('collection only'!D:D,eslam.data!AQ297,'collection only'!E:E)</f>
        <v>2436487.5099999998</v>
      </c>
      <c r="K297" s="26">
        <f>SUMIF('data-from-invoicing'!D:D,eslam.data!AR297,'data-from-invoicing'!F:F)</f>
        <v>2989365.767</v>
      </c>
      <c r="L297" s="2">
        <f t="shared" si="49"/>
        <v>552878.25700000022</v>
      </c>
      <c r="M297" s="2"/>
      <c r="Q297" s="23"/>
      <c r="R297" s="2">
        <v>3021167.52</v>
      </c>
      <c r="S297" s="1">
        <v>44712</v>
      </c>
      <c r="T297" s="1">
        <v>44709</v>
      </c>
      <c r="U297" s="1">
        <v>44718</v>
      </c>
      <c r="V297">
        <v>42</v>
      </c>
      <c r="W297" s="1">
        <v>44760</v>
      </c>
      <c r="X297" s="1">
        <v>44719</v>
      </c>
      <c r="Y297" s="2">
        <v>13211888.51</v>
      </c>
      <c r="AF297" s="2">
        <v>0</v>
      </c>
      <c r="AG297" s="14">
        <f>SUMIF('consultant-gross'!D:D,eslam.data!AQ297,'consultant-gross'!F:F)</f>
        <v>3180176.34</v>
      </c>
      <c r="AH297" s="14">
        <f>SUMIF('consultant-gross'!D:D,eslam.data!AQ297,'consultant-gross'!G:G)</f>
        <v>13211888.51</v>
      </c>
      <c r="AI297" s="14">
        <f>SUMIF('consultant-net'!D:D,eslam.data!AQ297,'consultant-net'!F:F)</f>
        <v>3021167.52</v>
      </c>
      <c r="AJ297" s="2" t="str">
        <f>VLOOKUP(A297,'eslam-to-invoicing'!A:B,2,0)</f>
        <v>EGAT Lock &amp; Load</v>
      </c>
      <c r="AQ297" s="2" t="str">
        <f t="shared" si="50"/>
        <v>EGAT-Lock &amp; Load5</v>
      </c>
      <c r="AR297" s="2" t="str">
        <f t="shared" si="51"/>
        <v>EGAT Lock &amp; Load5</v>
      </c>
    </row>
    <row r="298" spans="1:44" hidden="1" x14ac:dyDescent="0.3">
      <c r="A298" s="6" t="s">
        <v>85</v>
      </c>
      <c r="B298" s="6">
        <f>VLOOKUP(A298,operation!A:B,2,0)</f>
        <v>1</v>
      </c>
      <c r="C298" s="6">
        <v>6</v>
      </c>
      <c r="D298" s="25"/>
      <c r="E298" s="2">
        <v>3378839.59</v>
      </c>
      <c r="F298" s="26">
        <f>_xlfn.MAXIFS('data-from-invoicing'!E:E,'data-from-invoicing'!D:D,eslam.data!AR298)</f>
        <v>3378839.59</v>
      </c>
      <c r="G298" s="2">
        <f t="shared" si="48"/>
        <v>0</v>
      </c>
      <c r="H298" s="2"/>
      <c r="I298" s="23"/>
      <c r="J298" s="2">
        <f>SUMIF('collection only'!D:D,eslam.data!AQ298,'collection only'!E:E)</f>
        <v>3176089.21</v>
      </c>
      <c r="K298" s="26">
        <f>SUMIF('data-from-invoicing'!D:D,eslam.data!AR298,'data-from-invoicing'!F:F)</f>
        <v>3176109.2094999999</v>
      </c>
      <c r="L298" s="2">
        <f t="shared" si="49"/>
        <v>19.999499999918044</v>
      </c>
      <c r="M298" s="2"/>
      <c r="Q298" s="23"/>
      <c r="R298" s="2">
        <v>3209897.61</v>
      </c>
      <c r="S298" s="1">
        <v>44742</v>
      </c>
      <c r="T298" s="1">
        <v>44747</v>
      </c>
      <c r="U298" s="1">
        <v>44748</v>
      </c>
      <c r="V298">
        <v>42</v>
      </c>
      <c r="W298" s="1">
        <v>44790</v>
      </c>
      <c r="X298" s="1">
        <v>44748</v>
      </c>
      <c r="Y298" s="2">
        <v>16590728.1</v>
      </c>
      <c r="AF298" s="2">
        <v>0</v>
      </c>
      <c r="AG298" s="14">
        <f>SUMIF('consultant-gross'!D:D,eslam.data!AQ298,'consultant-gross'!F:F)</f>
        <v>3378839.59</v>
      </c>
      <c r="AH298" s="14">
        <f>SUMIF('consultant-gross'!D:D,eslam.data!AQ298,'consultant-gross'!G:G)</f>
        <v>16590728.1</v>
      </c>
      <c r="AI298" s="14">
        <f>SUMIF('consultant-net'!D:D,eslam.data!AQ298,'consultant-net'!F:F)</f>
        <v>3209897.61</v>
      </c>
      <c r="AJ298" s="2" t="str">
        <f>VLOOKUP(A298,'eslam-to-invoicing'!A:B,2,0)</f>
        <v>EGAT Lock &amp; Load</v>
      </c>
      <c r="AQ298" s="2" t="str">
        <f t="shared" si="50"/>
        <v>EGAT-Lock &amp; Load6</v>
      </c>
      <c r="AR298" s="2" t="str">
        <f t="shared" si="51"/>
        <v>EGAT Lock &amp; Load6</v>
      </c>
    </row>
    <row r="299" spans="1:44" hidden="1" x14ac:dyDescent="0.3">
      <c r="A299" s="6" t="s">
        <v>85</v>
      </c>
      <c r="B299" s="6">
        <f>VLOOKUP(A299,operation!A:B,2,0)</f>
        <v>1</v>
      </c>
      <c r="C299" s="6">
        <v>7</v>
      </c>
      <c r="D299" s="25"/>
      <c r="E299" s="2">
        <v>1415984.0700000019</v>
      </c>
      <c r="F299" s="26">
        <f>_xlfn.MAXIFS('data-from-invoicing'!E:E,'data-from-invoicing'!D:D,eslam.data!AR299)</f>
        <v>1415984.07</v>
      </c>
      <c r="G299" s="2">
        <f t="shared" si="48"/>
        <v>-1.862645149230957E-9</v>
      </c>
      <c r="H299" s="2"/>
      <c r="I299" s="23"/>
      <c r="J299" s="2">
        <f>SUMIF('collection only'!D:D,eslam.data!AQ299,'collection only'!E:E)</f>
        <v>1319107.4900000002</v>
      </c>
      <c r="K299" s="26">
        <f>SUMIF('data-from-invoicing'!D:D,eslam.data!AR299,'data-from-invoicing'!F:F)</f>
        <v>1331025.0235000001</v>
      </c>
      <c r="L299" s="2">
        <f t="shared" si="49"/>
        <v>11917.533499999903</v>
      </c>
      <c r="M299" s="2"/>
      <c r="Q299" s="23"/>
      <c r="R299" s="2">
        <v>1345184.87</v>
      </c>
      <c r="S299" s="1">
        <v>44773</v>
      </c>
      <c r="T299" s="1">
        <v>44783</v>
      </c>
      <c r="U299" s="1">
        <v>44789</v>
      </c>
      <c r="V299">
        <v>42</v>
      </c>
      <c r="W299" s="1">
        <v>44831</v>
      </c>
      <c r="X299" s="1">
        <v>44789</v>
      </c>
      <c r="Y299" s="2">
        <v>18006712.170000002</v>
      </c>
      <c r="AF299" s="2">
        <v>0</v>
      </c>
      <c r="AG299" s="14">
        <f>SUMIF('consultant-gross'!D:D,eslam.data!AQ299,'consultant-gross'!F:F)</f>
        <v>1415984.0700000022</v>
      </c>
      <c r="AH299" s="14">
        <f>SUMIF('consultant-gross'!D:D,eslam.data!AQ299,'consultant-gross'!G:G)</f>
        <v>18006712.170000002</v>
      </c>
      <c r="AI299" s="14">
        <f>SUMIF('consultant-net'!D:D,eslam.data!AQ299,'consultant-net'!F:F)</f>
        <v>1345184.87</v>
      </c>
      <c r="AJ299" s="2" t="str">
        <f>VLOOKUP(A299,'eslam-to-invoicing'!A:B,2,0)</f>
        <v>EGAT Lock &amp; Load</v>
      </c>
      <c r="AQ299" s="2" t="str">
        <f t="shared" si="50"/>
        <v>EGAT-Lock &amp; Load7</v>
      </c>
      <c r="AR299" s="2" t="str">
        <f t="shared" si="51"/>
        <v>EGAT Lock &amp; Load7</v>
      </c>
    </row>
    <row r="300" spans="1:44" hidden="1" x14ac:dyDescent="0.3">
      <c r="A300" s="6" t="s">
        <v>85</v>
      </c>
      <c r="B300" s="6">
        <f>VLOOKUP(A300,operation!A:B,2,0)</f>
        <v>1</v>
      </c>
      <c r="C300" s="6">
        <v>8</v>
      </c>
      <c r="D300" s="25"/>
      <c r="E300" s="2">
        <v>2786604.0999999982</v>
      </c>
      <c r="F300" s="26">
        <f>_xlfn.MAXIFS('data-from-invoicing'!E:E,'data-from-invoicing'!D:D,eslam.data!AR300)</f>
        <v>2786604.1</v>
      </c>
      <c r="G300" s="2">
        <f t="shared" si="48"/>
        <v>0</v>
      </c>
      <c r="H300" s="2"/>
      <c r="I300" s="23"/>
      <c r="J300" s="2">
        <f>SUMIF('collection only'!D:D,eslam.data!AQ300,'collection only'!E:E)</f>
        <v>2619387.85</v>
      </c>
      <c r="K300" s="26">
        <f>SUMIF('data-from-invoicing'!D:D,eslam.data!AR300,'data-from-invoicing'!F:F)</f>
        <v>2619407.855</v>
      </c>
      <c r="L300" s="2">
        <f t="shared" si="49"/>
        <v>20.004999999888241</v>
      </c>
      <c r="M300" s="2"/>
      <c r="Q300" s="23"/>
      <c r="R300" s="2">
        <v>2647273.89</v>
      </c>
      <c r="S300" s="1">
        <v>44804</v>
      </c>
      <c r="T300" s="1">
        <v>44814</v>
      </c>
      <c r="U300" s="1">
        <v>44815</v>
      </c>
      <c r="V300">
        <v>42</v>
      </c>
      <c r="W300" s="1">
        <v>44857</v>
      </c>
      <c r="X300" s="1">
        <v>44815</v>
      </c>
      <c r="Y300" s="2">
        <v>20793316.27</v>
      </c>
      <c r="AF300" s="2">
        <v>0</v>
      </c>
      <c r="AG300" s="14">
        <f>SUMIF('consultant-gross'!D:D,eslam.data!AQ300,'consultant-gross'!F:F)</f>
        <v>2786604.0999999978</v>
      </c>
      <c r="AH300" s="14">
        <f>SUMIF('consultant-gross'!D:D,eslam.data!AQ300,'consultant-gross'!G:G)</f>
        <v>20793316.27</v>
      </c>
      <c r="AI300" s="14">
        <f>SUMIF('consultant-net'!D:D,eslam.data!AQ300,'consultant-net'!F:F)</f>
        <v>2647273.89</v>
      </c>
      <c r="AJ300" s="2" t="str">
        <f>VLOOKUP(A300,'eslam-to-invoicing'!A:B,2,0)</f>
        <v>EGAT Lock &amp; Load</v>
      </c>
      <c r="AQ300" s="2" t="str">
        <f t="shared" si="50"/>
        <v>EGAT-Lock &amp; Load8</v>
      </c>
      <c r="AR300" s="2" t="str">
        <f t="shared" si="51"/>
        <v>EGAT Lock &amp; Load8</v>
      </c>
    </row>
    <row r="301" spans="1:44" hidden="1" x14ac:dyDescent="0.3">
      <c r="A301" s="6" t="s">
        <v>85</v>
      </c>
      <c r="B301" s="6">
        <f>VLOOKUP(A301,operation!A:B,2,0)</f>
        <v>1</v>
      </c>
      <c r="C301" s="6">
        <v>9</v>
      </c>
      <c r="D301" s="25"/>
      <c r="E301" s="2">
        <v>3980460.75</v>
      </c>
      <c r="F301" s="26">
        <f>_xlfn.MAXIFS('data-from-invoicing'!E:E,'data-from-invoicing'!D:D,eslam.data!AR301)</f>
        <v>3980460.75</v>
      </c>
      <c r="G301" s="2">
        <f t="shared" si="48"/>
        <v>0</v>
      </c>
      <c r="H301" s="2"/>
      <c r="I301" s="23"/>
      <c r="J301" s="2">
        <f>SUMIF('collection only'!D:D,eslam.data!AQ301,'collection only'!E:E)</f>
        <v>3741613.11</v>
      </c>
      <c r="K301" s="26">
        <f>SUMIF('data-from-invoicing'!D:D,eslam.data!AR301,'data-from-invoicing'!F:F)</f>
        <v>3741633.0974999997</v>
      </c>
      <c r="L301" s="2">
        <f t="shared" si="49"/>
        <v>19.987499999813735</v>
      </c>
      <c r="M301" s="2"/>
      <c r="Q301" s="23"/>
      <c r="R301" s="2">
        <v>3781437.71</v>
      </c>
      <c r="S301" s="1">
        <v>44834</v>
      </c>
      <c r="T301" s="1">
        <v>44814</v>
      </c>
      <c r="U301" s="1">
        <v>44851</v>
      </c>
      <c r="V301">
        <v>42</v>
      </c>
      <c r="W301" s="1">
        <v>44893</v>
      </c>
      <c r="X301" s="1">
        <v>44852</v>
      </c>
      <c r="Y301" s="2">
        <v>24773777.02</v>
      </c>
      <c r="AF301" s="2">
        <v>0</v>
      </c>
      <c r="AG301" s="14">
        <f>SUMIF('consultant-gross'!D:D,eslam.data!AQ301,'consultant-gross'!F:F)</f>
        <v>3980460.75</v>
      </c>
      <c r="AH301" s="14">
        <f>SUMIF('consultant-gross'!D:D,eslam.data!AQ301,'consultant-gross'!G:G)</f>
        <v>24773777.02</v>
      </c>
      <c r="AI301" s="14">
        <f>SUMIF('consultant-net'!D:D,eslam.data!AQ301,'consultant-net'!F:F)</f>
        <v>3781437.71</v>
      </c>
      <c r="AJ301" s="2" t="str">
        <f>VLOOKUP(A301,'eslam-to-invoicing'!A:B,2,0)</f>
        <v>EGAT Lock &amp; Load</v>
      </c>
      <c r="AQ301" s="2" t="str">
        <f t="shared" si="50"/>
        <v>EGAT-Lock &amp; Load9</v>
      </c>
      <c r="AR301" s="2" t="str">
        <f t="shared" si="51"/>
        <v>EGAT Lock &amp; Load9</v>
      </c>
    </row>
    <row r="302" spans="1:44" x14ac:dyDescent="0.3">
      <c r="A302" s="32" t="s">
        <v>85</v>
      </c>
      <c r="B302" s="35">
        <f>VLOOKUP(A302,operation!A:B,2,0)</f>
        <v>1</v>
      </c>
      <c r="C302" s="6">
        <v>10</v>
      </c>
      <c r="D302" s="25"/>
      <c r="E302" s="2">
        <v>1157252.5599999989</v>
      </c>
      <c r="F302" s="26">
        <f>_xlfn.MAXIFS('data-from-invoicing'!E:E,'data-from-invoicing'!D:D,eslam.data!AR302)</f>
        <v>931996.59</v>
      </c>
      <c r="G302" s="2">
        <f t="shared" si="48"/>
        <v>-225255.96999999892</v>
      </c>
      <c r="I302" s="23"/>
      <c r="J302" s="2">
        <f>SUMIF('collection only'!D:D,eslam.data!AQ302,'collection only'!E:E)</f>
        <v>1099389.93</v>
      </c>
      <c r="K302" s="26">
        <f>SUMIF('data-from-invoicing'!D:D,eslam.data!AR302,'data-from-invoicing'!F:F)</f>
        <v>1087817.398</v>
      </c>
      <c r="L302" s="2">
        <f t="shared" si="49"/>
        <v>-11572.53199999989</v>
      </c>
      <c r="Q302" s="23"/>
      <c r="R302" s="2">
        <v>1099389.93</v>
      </c>
      <c r="S302" s="1">
        <v>44865</v>
      </c>
      <c r="T302" s="1">
        <v>44865</v>
      </c>
      <c r="U302" s="1">
        <v>44866</v>
      </c>
      <c r="V302">
        <v>42</v>
      </c>
      <c r="W302" s="1">
        <v>44908</v>
      </c>
      <c r="X302" s="1">
        <v>44868</v>
      </c>
      <c r="Y302" s="2">
        <v>25931029.579999998</v>
      </c>
      <c r="AF302" s="2">
        <v>0</v>
      </c>
      <c r="AG302" s="14">
        <f>SUMIF('consultant-gross'!D:D,eslam.data!AQ302,'consultant-gross'!F:F)</f>
        <v>1157252.5599999987</v>
      </c>
      <c r="AH302" s="14">
        <f>SUMIF('consultant-gross'!D:D,eslam.data!AQ302,'consultant-gross'!G:G)</f>
        <v>25931029.579999998</v>
      </c>
      <c r="AI302" s="14">
        <f>SUMIF('consultant-net'!D:D,eslam.data!AQ302,'consultant-net'!F:F)</f>
        <v>1099389.93</v>
      </c>
      <c r="AJ302" s="2" t="str">
        <f>VLOOKUP(A302,'eslam-to-invoicing'!A:B,2,0)</f>
        <v>EGAT Lock &amp; Load</v>
      </c>
      <c r="AQ302" s="2" t="str">
        <f t="shared" si="50"/>
        <v>EGAT-Lock &amp; Load10</v>
      </c>
      <c r="AR302" s="2" t="str">
        <f t="shared" si="51"/>
        <v>EGAT Lock &amp; Load10</v>
      </c>
    </row>
    <row r="303" spans="1:44" hidden="1" x14ac:dyDescent="0.3">
      <c r="A303" s="6" t="s">
        <v>85</v>
      </c>
      <c r="B303" s="6">
        <f>VLOOKUP(A303,operation!A:B,2,0)</f>
        <v>1</v>
      </c>
      <c r="C303" s="6">
        <v>11</v>
      </c>
      <c r="D303" s="25"/>
      <c r="E303" s="2">
        <v>1992889.650000002</v>
      </c>
      <c r="F303" s="26">
        <f>_xlfn.MAXIFS('data-from-invoicing'!E:E,'data-from-invoicing'!D:D,eslam.data!AR303)</f>
        <v>1992889.6499999997</v>
      </c>
      <c r="G303" s="2">
        <f t="shared" si="48"/>
        <v>-2.3283064365386963E-9</v>
      </c>
      <c r="H303" s="2"/>
      <c r="I303" s="23"/>
      <c r="J303" s="2">
        <f>SUMIF('collection only'!D:D,eslam.data!AQ303,'collection only'!E:E)</f>
        <v>1873296.27</v>
      </c>
      <c r="K303" s="26">
        <f>SUMIF('data-from-invoicing'!D:D,eslam.data!AR303,'data-from-invoicing'!F:F)</f>
        <v>1873316.2725</v>
      </c>
      <c r="L303" s="2">
        <f t="shared" si="49"/>
        <v>20.002499999944121</v>
      </c>
      <c r="M303" s="2"/>
      <c r="Q303" s="23"/>
      <c r="R303" s="2">
        <v>1893245.16</v>
      </c>
      <c r="S303" s="1">
        <v>44895</v>
      </c>
      <c r="T303" s="1">
        <v>44895</v>
      </c>
      <c r="U303" s="1">
        <v>44895</v>
      </c>
      <c r="V303">
        <v>42</v>
      </c>
      <c r="W303" s="1">
        <v>44937</v>
      </c>
      <c r="X303" s="1">
        <v>44902</v>
      </c>
      <c r="Y303" s="2">
        <v>27923919.23</v>
      </c>
      <c r="AF303" s="2">
        <v>0</v>
      </c>
      <c r="AG303" s="14">
        <f>SUMIF('consultant-gross'!D:D,eslam.data!AQ303,'consultant-gross'!F:F)</f>
        <v>1992889.6500000022</v>
      </c>
      <c r="AH303" s="14">
        <f>SUMIF('consultant-gross'!D:D,eslam.data!AQ303,'consultant-gross'!G:G)</f>
        <v>27923919.23</v>
      </c>
      <c r="AI303" s="14">
        <f>SUMIF('consultant-net'!D:D,eslam.data!AQ303,'consultant-net'!F:F)</f>
        <v>1893245.16</v>
      </c>
      <c r="AJ303" s="2" t="str">
        <f>VLOOKUP(A303,'eslam-to-invoicing'!A:B,2,0)</f>
        <v>EGAT Lock &amp; Load</v>
      </c>
      <c r="AQ303" s="2" t="str">
        <f t="shared" si="50"/>
        <v>EGAT-Lock &amp; Load11</v>
      </c>
      <c r="AR303" s="2" t="str">
        <f t="shared" si="51"/>
        <v>EGAT Lock &amp; Load11</v>
      </c>
    </row>
    <row r="304" spans="1:44" hidden="1" x14ac:dyDescent="0.3">
      <c r="A304" s="6" t="s">
        <v>85</v>
      </c>
      <c r="B304" s="6">
        <f>VLOOKUP(A304,operation!A:B,2,0)</f>
        <v>1</v>
      </c>
      <c r="C304" s="6">
        <v>12</v>
      </c>
      <c r="D304" s="25"/>
      <c r="E304" s="2">
        <v>1778896.469999999</v>
      </c>
      <c r="F304" s="26">
        <f>_xlfn.MAXIFS('data-from-invoicing'!E:E,'data-from-invoicing'!D:D,eslam.data!AR304)</f>
        <v>1778896.47</v>
      </c>
      <c r="G304" s="2">
        <f t="shared" si="48"/>
        <v>0</v>
      </c>
      <c r="H304" s="2"/>
      <c r="I304" s="23"/>
      <c r="J304" s="2">
        <f>SUMIF('collection only'!D:D,eslam.data!AQ304,'collection only'!E:E)</f>
        <v>1672142.68</v>
      </c>
      <c r="K304" s="26">
        <f>SUMIF('data-from-invoicing'!D:D,eslam.data!AR304,'data-from-invoicing'!F:F)</f>
        <v>1672162.6835</v>
      </c>
      <c r="L304" s="2">
        <f t="shared" si="49"/>
        <v>20.003500000108033</v>
      </c>
      <c r="M304" s="2"/>
      <c r="Q304" s="23"/>
      <c r="R304" s="2">
        <v>1689951.65</v>
      </c>
      <c r="S304" s="1">
        <v>44926</v>
      </c>
      <c r="T304" s="1">
        <v>44920</v>
      </c>
      <c r="U304" s="1">
        <v>44923</v>
      </c>
      <c r="V304">
        <v>42</v>
      </c>
      <c r="W304" s="1">
        <v>44965</v>
      </c>
      <c r="X304" s="1">
        <v>44923</v>
      </c>
      <c r="Y304" s="2">
        <v>29702815.699999999</v>
      </c>
      <c r="AF304" s="2">
        <v>0</v>
      </c>
      <c r="AG304" s="14">
        <f>SUMIF('consultant-gross'!D:D,eslam.data!AQ304,'consultant-gross'!F:F)</f>
        <v>1778896.4699999988</v>
      </c>
      <c r="AH304" s="14">
        <f>SUMIF('consultant-gross'!D:D,eslam.data!AQ304,'consultant-gross'!G:G)</f>
        <v>29702815.699999999</v>
      </c>
      <c r="AI304" s="14">
        <f>SUMIF('consultant-net'!D:D,eslam.data!AQ304,'consultant-net'!F:F)</f>
        <v>1689951.65</v>
      </c>
      <c r="AJ304" s="2" t="str">
        <f>VLOOKUP(A304,'eslam-to-invoicing'!A:B,2,0)</f>
        <v>EGAT Lock &amp; Load</v>
      </c>
      <c r="AQ304" s="2" t="str">
        <f t="shared" si="50"/>
        <v>EGAT-Lock &amp; Load12</v>
      </c>
      <c r="AR304" s="2" t="str">
        <f t="shared" si="51"/>
        <v>EGAT Lock &amp; Load12</v>
      </c>
    </row>
    <row r="305" spans="1:44" hidden="1" x14ac:dyDescent="0.3">
      <c r="A305" s="6" t="s">
        <v>85</v>
      </c>
      <c r="B305" s="6">
        <f>VLOOKUP(A305,operation!A:B,2,0)</f>
        <v>1</v>
      </c>
      <c r="C305" s="6">
        <v>13</v>
      </c>
      <c r="D305" s="25"/>
      <c r="E305" s="2">
        <v>2116780.4300000002</v>
      </c>
      <c r="F305" s="26">
        <f>_xlfn.MAXIFS('data-from-invoicing'!E:E,'data-from-invoicing'!D:D,eslam.data!AR305)</f>
        <v>2116780.44</v>
      </c>
      <c r="G305" s="2">
        <f t="shared" si="48"/>
        <v>9.9999997764825821E-3</v>
      </c>
      <c r="H305" s="2"/>
      <c r="I305" s="23"/>
      <c r="J305" s="2">
        <f>SUMIF('collection only'!D:D,eslam.data!AQ305,'collection only'!E:E)</f>
        <v>1.0000000000000001E-5</v>
      </c>
      <c r="K305" s="26">
        <f>SUMIF('data-from-invoicing'!D:D,eslam.data!AR305,'data-from-invoicing'!F:F)</f>
        <v>1989773.622</v>
      </c>
      <c r="L305" s="2">
        <f t="shared" si="49"/>
        <v>1989773.6219899999</v>
      </c>
      <c r="M305" s="2"/>
      <c r="Q305" s="23"/>
      <c r="R305" s="2">
        <v>2010941.41</v>
      </c>
      <c r="S305" s="1">
        <v>44957</v>
      </c>
      <c r="T305" s="1">
        <v>44957</v>
      </c>
      <c r="U305" s="1">
        <v>44958</v>
      </c>
      <c r="V305">
        <v>42</v>
      </c>
      <c r="W305" s="1">
        <v>45000</v>
      </c>
      <c r="X305" s="1">
        <v>44964</v>
      </c>
      <c r="Y305" s="2">
        <v>31819596.129999999</v>
      </c>
      <c r="AF305" s="2">
        <v>0</v>
      </c>
      <c r="AG305" s="14">
        <f>SUMIF('consultant-gross'!D:D,eslam.data!AQ305,'consultant-gross'!F:F)</f>
        <v>2116780.4299999997</v>
      </c>
      <c r="AH305" s="14">
        <f>SUMIF('consultant-gross'!D:D,eslam.data!AQ305,'consultant-gross'!G:G)</f>
        <v>31819596.129999999</v>
      </c>
      <c r="AI305" s="14">
        <f>SUMIF('consultant-net'!D:D,eslam.data!AQ305,'consultant-net'!F:F)</f>
        <v>2010941.41</v>
      </c>
      <c r="AJ305" s="2" t="str">
        <f>VLOOKUP(A305,'eslam-to-invoicing'!A:B,2,0)</f>
        <v>EGAT Lock &amp; Load</v>
      </c>
      <c r="AQ305" s="2" t="str">
        <f t="shared" si="50"/>
        <v>EGAT-Lock &amp; Load13</v>
      </c>
      <c r="AR305" s="2" t="str">
        <f t="shared" si="51"/>
        <v>EGAT Lock &amp; Load13</v>
      </c>
    </row>
    <row r="306" spans="1:44" hidden="1" x14ac:dyDescent="0.3">
      <c r="A306" s="6" t="s">
        <v>85</v>
      </c>
      <c r="B306" s="6">
        <f>VLOOKUP(A306,operation!A:B,2,0)</f>
        <v>1</v>
      </c>
      <c r="C306" s="6">
        <v>14</v>
      </c>
      <c r="D306" s="25"/>
      <c r="E306" s="2">
        <v>2768145.620000001</v>
      </c>
      <c r="F306" s="26">
        <f>_xlfn.MAXIFS('data-from-invoicing'!E:E,'data-from-invoicing'!D:D,eslam.data!AR306)</f>
        <v>2768145.62</v>
      </c>
      <c r="G306" s="2">
        <f t="shared" si="48"/>
        <v>0</v>
      </c>
      <c r="H306" s="2"/>
      <c r="I306" s="23"/>
      <c r="J306" s="2">
        <f>SUMIF('collection only'!D:D,eslam.data!AQ306,'collection only'!E:E)</f>
        <v>1.0000000000000001E-5</v>
      </c>
      <c r="K306" s="26">
        <f>SUMIF('data-from-invoicing'!D:D,eslam.data!AR306,'data-from-invoicing'!F:F)</f>
        <v>2602056.8848000001</v>
      </c>
      <c r="L306" s="2">
        <f t="shared" si="49"/>
        <v>2602056.88479</v>
      </c>
      <c r="M306" s="2"/>
      <c r="Q306" s="23"/>
      <c r="R306" s="2">
        <v>2629738.34</v>
      </c>
      <c r="S306" s="1">
        <v>44985</v>
      </c>
      <c r="T306" s="1">
        <v>44985</v>
      </c>
      <c r="U306" s="1">
        <v>44987</v>
      </c>
      <c r="V306">
        <v>42</v>
      </c>
      <c r="W306" s="1">
        <v>45029</v>
      </c>
      <c r="X306" s="1">
        <v>44993</v>
      </c>
      <c r="Y306" s="2">
        <v>34587741.75</v>
      </c>
      <c r="AF306" s="2">
        <v>0</v>
      </c>
      <c r="AG306" s="14">
        <f>SUMIF('consultant-gross'!D:D,eslam.data!AQ306,'consultant-gross'!F:F)</f>
        <v>2768145.620000001</v>
      </c>
      <c r="AH306" s="14">
        <f>SUMIF('consultant-gross'!D:D,eslam.data!AQ306,'consultant-gross'!G:G)</f>
        <v>34587741.75</v>
      </c>
      <c r="AI306" s="14">
        <f>SUMIF('consultant-net'!D:D,eslam.data!AQ306,'consultant-net'!F:F)</f>
        <v>2629738.34</v>
      </c>
      <c r="AJ306" s="2" t="str">
        <f>VLOOKUP(A306,'eslam-to-invoicing'!A:B,2,0)</f>
        <v>EGAT Lock &amp; Load</v>
      </c>
      <c r="AQ306" s="2" t="str">
        <f t="shared" si="50"/>
        <v>EGAT-Lock &amp; Load14</v>
      </c>
      <c r="AR306" s="2" t="str">
        <f t="shared" si="51"/>
        <v>EGAT Lock &amp; Load14</v>
      </c>
    </row>
    <row r="307" spans="1:44" x14ac:dyDescent="0.3">
      <c r="A307" s="32" t="s">
        <v>85</v>
      </c>
      <c r="B307" s="35">
        <f>VLOOKUP(A307,operation!A:B,2,0)</f>
        <v>1</v>
      </c>
      <c r="C307" s="6">
        <v>15</v>
      </c>
      <c r="D307" s="25"/>
      <c r="F307" s="26">
        <f>_xlfn.MAXIFS('data-from-invoicing'!E:E,'data-from-invoicing'!D:D,eslam.data!AR307)</f>
        <v>19312258.25</v>
      </c>
      <c r="G307" s="2">
        <f t="shared" si="48"/>
        <v>19312258.25</v>
      </c>
      <c r="I307" s="23"/>
      <c r="J307" s="2">
        <f>SUMIF('collection only'!D:D,eslam.data!AQ307,'collection only'!E:E)</f>
        <v>1.0000000000000001E-5</v>
      </c>
      <c r="K307" s="26">
        <f>SUMIF('data-from-invoicing'!D:D,eslam.data!AR307,'data-from-invoicing'!F:F)</f>
        <v>18153522.75</v>
      </c>
      <c r="L307" s="2">
        <f t="shared" si="49"/>
        <v>18153522.749990001</v>
      </c>
      <c r="Q307" s="23"/>
      <c r="S307" s="1">
        <v>45077</v>
      </c>
      <c r="T307" s="1">
        <v>45077</v>
      </c>
      <c r="U307" s="1">
        <v>45098</v>
      </c>
      <c r="V307">
        <v>42</v>
      </c>
      <c r="W307" s="1">
        <v>45140</v>
      </c>
      <c r="AF307" s="2">
        <v>0</v>
      </c>
      <c r="AG307" s="14">
        <f>SUMIF('consultant-gross'!D:D,eslam.data!AQ307,'consultant-gross'!F:F)</f>
        <v>0</v>
      </c>
      <c r="AH307" s="14">
        <f>SUMIF('consultant-gross'!D:D,eslam.data!AQ307,'consultant-gross'!G:G)</f>
        <v>0</v>
      </c>
      <c r="AI307" s="14">
        <f>SUMIF('consultant-net'!D:D,eslam.data!AQ307,'consultant-net'!F:F)</f>
        <v>0</v>
      </c>
      <c r="AJ307" s="2" t="str">
        <f>VLOOKUP(A307,'eslam-to-invoicing'!A:B,2,0)</f>
        <v>EGAT Lock &amp; Load</v>
      </c>
      <c r="AQ307" s="2" t="str">
        <f t="shared" si="50"/>
        <v>EGAT-Lock &amp; Load15</v>
      </c>
      <c r="AR307" s="2" t="str">
        <f t="shared" si="51"/>
        <v>EGAT Lock &amp; Load15</v>
      </c>
    </row>
    <row r="308" spans="1:44" x14ac:dyDescent="0.3">
      <c r="A308" s="32" t="s">
        <v>85</v>
      </c>
      <c r="B308" s="35">
        <f>VLOOKUP(A308,operation!A:B,2,0)</f>
        <v>1</v>
      </c>
      <c r="C308" s="6">
        <v>16</v>
      </c>
      <c r="D308" s="25"/>
      <c r="F308" s="26">
        <f>_xlfn.MAXIFS('data-from-invoicing'!E:E,'data-from-invoicing'!D:D,eslam.data!AR308)</f>
        <v>1100000</v>
      </c>
      <c r="G308" s="2">
        <f t="shared" si="48"/>
        <v>1100000</v>
      </c>
      <c r="I308" s="23"/>
      <c r="J308" s="2">
        <f>SUMIF('collection only'!D:D,eslam.data!AQ308,'collection only'!E:E)</f>
        <v>1.0000000000000001E-5</v>
      </c>
      <c r="K308" s="26">
        <f>SUMIF('data-from-invoicing'!D:D,eslam.data!AR308,'data-from-invoicing'!F:F)</f>
        <v>1134000.01</v>
      </c>
      <c r="L308" s="2">
        <f t="shared" si="49"/>
        <v>1134000.0099899999</v>
      </c>
      <c r="Q308" s="23"/>
      <c r="S308" s="1">
        <v>45107</v>
      </c>
      <c r="T308" s="1">
        <v>45107</v>
      </c>
      <c r="U308" s="1">
        <v>45107</v>
      </c>
      <c r="V308">
        <v>42</v>
      </c>
      <c r="W308" s="1">
        <v>45149</v>
      </c>
      <c r="AF308" s="2">
        <v>0</v>
      </c>
      <c r="AG308" s="14">
        <f>SUMIF('consultant-gross'!D:D,eslam.data!AQ308,'consultant-gross'!F:F)</f>
        <v>0</v>
      </c>
      <c r="AH308" s="14">
        <f>SUMIF('consultant-gross'!D:D,eslam.data!AQ308,'consultant-gross'!G:G)</f>
        <v>0</v>
      </c>
      <c r="AI308" s="14">
        <f>SUMIF('consultant-net'!D:D,eslam.data!AQ308,'consultant-net'!F:F)</f>
        <v>0</v>
      </c>
      <c r="AJ308" s="2" t="str">
        <f>VLOOKUP(A308,'eslam-to-invoicing'!A:B,2,0)</f>
        <v>EGAT Lock &amp; Load</v>
      </c>
      <c r="AQ308" s="2" t="str">
        <f t="shared" si="50"/>
        <v>EGAT-Lock &amp; Load16</v>
      </c>
      <c r="AR308" s="2" t="str">
        <f t="shared" si="51"/>
        <v>EGAT Lock &amp; Load16</v>
      </c>
    </row>
    <row r="309" spans="1:44" x14ac:dyDescent="0.3">
      <c r="A309" s="32" t="s">
        <v>85</v>
      </c>
      <c r="B309" s="35">
        <f>VLOOKUP(A309,operation!A:B,2,0)</f>
        <v>1</v>
      </c>
      <c r="C309" s="6">
        <v>17</v>
      </c>
      <c r="D309" s="25"/>
      <c r="E309" s="2">
        <v>-100000</v>
      </c>
      <c r="F309" s="26">
        <f>_xlfn.MAXIFS('data-from-invoicing'!E:E,'data-from-invoicing'!D:D,eslam.data!AR309)</f>
        <v>0</v>
      </c>
      <c r="G309" s="2">
        <f t="shared" si="48"/>
        <v>100000</v>
      </c>
      <c r="I309" s="23"/>
      <c r="J309" s="2">
        <f>SUMIF('collection only'!D:D,eslam.data!AQ309,'collection only'!E:E)</f>
        <v>0</v>
      </c>
      <c r="K309" s="26">
        <f>SUMIF('data-from-invoicing'!D:D,eslam.data!AR309,'data-from-invoicing'!F:F)</f>
        <v>0</v>
      </c>
      <c r="L309" s="2">
        <f t="shared" si="49"/>
        <v>0</v>
      </c>
      <c r="Q309" s="23"/>
      <c r="R309" s="2">
        <v>18153522.75</v>
      </c>
      <c r="S309" s="1">
        <v>45322</v>
      </c>
      <c r="T309" s="1">
        <v>45322</v>
      </c>
      <c r="U309" s="1">
        <v>45414</v>
      </c>
      <c r="V309">
        <v>42</v>
      </c>
      <c r="W309" s="1">
        <v>45456</v>
      </c>
      <c r="X309" s="1">
        <v>45350</v>
      </c>
      <c r="Y309" s="2">
        <v>53900000</v>
      </c>
      <c r="AF309" s="2">
        <v>0</v>
      </c>
      <c r="AG309" s="14">
        <f>SUMIF('consultant-gross'!D:D,eslam.data!AQ309,'consultant-gross'!F:F)</f>
        <v>0</v>
      </c>
      <c r="AH309" s="14">
        <f>SUMIF('consultant-gross'!D:D,eslam.data!AQ309,'consultant-gross'!G:G)</f>
        <v>0</v>
      </c>
      <c r="AI309" s="14">
        <f>SUMIF('consultant-net'!D:D,eslam.data!AQ309,'consultant-net'!F:F)</f>
        <v>0</v>
      </c>
      <c r="AJ309" s="2" t="str">
        <f>VLOOKUP(A309,'eslam-to-invoicing'!A:B,2,0)</f>
        <v>EGAT Lock &amp; Load</v>
      </c>
      <c r="AQ309" s="2" t="str">
        <f t="shared" si="50"/>
        <v>EGAT-Lock &amp; Load17</v>
      </c>
      <c r="AR309" s="2" t="str">
        <f t="shared" si="51"/>
        <v>EGAT Lock &amp; Load17</v>
      </c>
    </row>
    <row r="310" spans="1:44" x14ac:dyDescent="0.3">
      <c r="A310" s="32" t="s">
        <v>85</v>
      </c>
      <c r="B310" s="35">
        <f>VLOOKUP(A310,operation!A:B,2,0)</f>
        <v>1</v>
      </c>
      <c r="C310" s="6">
        <v>18</v>
      </c>
      <c r="D310" s="25"/>
      <c r="E310" s="2">
        <v>1100000</v>
      </c>
      <c r="F310" s="26">
        <f>_xlfn.MAXIFS('data-from-invoicing'!E:E,'data-from-invoicing'!D:D,eslam.data!AR310)</f>
        <v>0</v>
      </c>
      <c r="G310" s="2">
        <f t="shared" si="48"/>
        <v>-1100000</v>
      </c>
      <c r="I310" s="23"/>
      <c r="J310" s="2">
        <f>SUMIF('collection only'!D:D,eslam.data!AQ310,'collection only'!E:E)</f>
        <v>0</v>
      </c>
      <c r="K310" s="26">
        <f>SUMIF('data-from-invoicing'!D:D,eslam.data!AR310,'data-from-invoicing'!F:F)</f>
        <v>0</v>
      </c>
      <c r="L310" s="2">
        <f t="shared" si="49"/>
        <v>0</v>
      </c>
      <c r="Q310" s="23"/>
      <c r="R310" s="2">
        <v>1134000</v>
      </c>
      <c r="S310" s="1">
        <v>45412</v>
      </c>
      <c r="T310" s="1">
        <v>45397</v>
      </c>
      <c r="U310" s="1">
        <v>45413</v>
      </c>
      <c r="V310">
        <v>42</v>
      </c>
      <c r="W310" s="1">
        <v>45455</v>
      </c>
      <c r="X310" s="1">
        <v>45414</v>
      </c>
      <c r="Y310" s="2">
        <v>55000000</v>
      </c>
      <c r="AF310" s="2">
        <v>0</v>
      </c>
      <c r="AG310" s="14">
        <f>SUMIF('consultant-gross'!D:D,eslam.data!AQ310,'consultant-gross'!F:F)</f>
        <v>0</v>
      </c>
      <c r="AH310" s="14">
        <f>SUMIF('consultant-gross'!D:D,eslam.data!AQ310,'consultant-gross'!G:G)</f>
        <v>0</v>
      </c>
      <c r="AI310" s="14">
        <f>SUMIF('consultant-net'!D:D,eslam.data!AQ310,'consultant-net'!F:F)</f>
        <v>0</v>
      </c>
      <c r="AJ310" s="2" t="str">
        <f>VLOOKUP(A310,'eslam-to-invoicing'!A:B,2,0)</f>
        <v>EGAT Lock &amp; Load</v>
      </c>
      <c r="AQ310" s="2" t="str">
        <f t="shared" si="50"/>
        <v>EGAT-Lock &amp; Load18</v>
      </c>
      <c r="AR310" s="2" t="str">
        <f t="shared" si="51"/>
        <v>EGAT Lock &amp; Load18</v>
      </c>
    </row>
    <row r="311" spans="1:44" x14ac:dyDescent="0.3">
      <c r="A311" s="32" t="s">
        <v>36</v>
      </c>
      <c r="B311" s="35">
        <f>VLOOKUP(A311,operation!A:B,2,0)</f>
        <v>1</v>
      </c>
      <c r="C311" s="6">
        <v>1</v>
      </c>
      <c r="D311" s="25"/>
      <c r="E311" s="2">
        <v>6085108</v>
      </c>
      <c r="F311" s="26">
        <f>_xlfn.MAXIFS('data-from-invoicing'!E:E,'data-from-invoicing'!D:D,eslam.data!AR311)</f>
        <v>0</v>
      </c>
      <c r="G311" s="2">
        <f t="shared" si="48"/>
        <v>-6085108</v>
      </c>
      <c r="H311" s="14" t="s">
        <v>8866</v>
      </c>
      <c r="I311" s="23"/>
      <c r="J311" s="2">
        <f>SUMIF('collection only'!D:D,eslam.data!AQ311,'collection only'!E:E)</f>
        <v>4624356.6500000004</v>
      </c>
      <c r="K311" s="26">
        <f>SUMIF('data-from-invoicing'!D:D,eslam.data!AR311,'data-from-invoicing'!F:F)</f>
        <v>0</v>
      </c>
      <c r="L311" s="2">
        <f t="shared" si="49"/>
        <v>-4624356.6500000004</v>
      </c>
      <c r="M311" s="14" t="s">
        <v>8866</v>
      </c>
      <c r="Q311" s="23"/>
      <c r="R311" s="2">
        <v>4624356.6500000004</v>
      </c>
      <c r="S311" s="1">
        <v>43555</v>
      </c>
      <c r="T311" s="1">
        <v>43551</v>
      </c>
      <c r="U311" s="1">
        <v>43551</v>
      </c>
      <c r="V311">
        <v>15</v>
      </c>
      <c r="W311" s="1">
        <v>43566</v>
      </c>
      <c r="X311" s="1">
        <v>43556</v>
      </c>
      <c r="Y311" s="2">
        <v>6085108</v>
      </c>
      <c r="AG311" s="14">
        <f>SUMIF('consultant-gross'!D:D,eslam.data!AQ311,'consultant-gross'!F:F)</f>
        <v>0</v>
      </c>
      <c r="AH311" s="14">
        <f>SUMIF('consultant-gross'!D:D,eslam.data!AQ311,'consultant-gross'!G:G)</f>
        <v>0</v>
      </c>
      <c r="AI311" s="14">
        <f>SUMIF('consultant-net'!D:D,eslam.data!AQ311,'consultant-net'!F:F)</f>
        <v>0</v>
      </c>
      <c r="AJ311" s="2">
        <f>VLOOKUP(A311,'eslam-to-invoicing'!A:B,2,0)</f>
        <v>0</v>
      </c>
      <c r="AQ311" s="2" t="str">
        <f t="shared" si="50"/>
        <v>EGAT-SZ1</v>
      </c>
      <c r="AR311" s="2" t="str">
        <f t="shared" si="51"/>
        <v>01</v>
      </c>
    </row>
    <row r="312" spans="1:44" hidden="1" x14ac:dyDescent="0.3">
      <c r="A312" s="6" t="s">
        <v>36</v>
      </c>
      <c r="B312" s="6">
        <f>VLOOKUP(A312,operation!A:B,2,0)</f>
        <v>1</v>
      </c>
      <c r="C312" s="6">
        <v>2</v>
      </c>
      <c r="D312" s="25"/>
      <c r="F312" s="26">
        <f>_xlfn.MAXIFS('data-from-invoicing'!E:E,'data-from-invoicing'!D:D,eslam.data!AR312)</f>
        <v>0</v>
      </c>
      <c r="G312" s="2">
        <f t="shared" si="48"/>
        <v>0</v>
      </c>
      <c r="H312" s="2"/>
      <c r="I312" s="23"/>
      <c r="J312" s="2">
        <f>SUMIF('collection only'!D:D,eslam.data!AQ312,'collection only'!E:E)</f>
        <v>10000000</v>
      </c>
      <c r="K312" s="26">
        <f>SUMIF('data-from-invoicing'!D:D,eslam.data!AR312,'data-from-invoicing'!F:F)</f>
        <v>0</v>
      </c>
      <c r="L312" s="2">
        <f t="shared" si="49"/>
        <v>-10000000</v>
      </c>
      <c r="M312" s="2"/>
      <c r="Q312" s="23"/>
      <c r="S312" s="1">
        <v>43555</v>
      </c>
      <c r="T312" s="1">
        <v>43565</v>
      </c>
      <c r="U312" s="1">
        <v>43558</v>
      </c>
      <c r="V312">
        <v>15</v>
      </c>
      <c r="W312" s="1">
        <v>43573</v>
      </c>
      <c r="AG312" s="14">
        <f>SUMIF('consultant-gross'!D:D,eslam.data!AQ312,'consultant-gross'!F:F)</f>
        <v>0</v>
      </c>
      <c r="AH312" s="14">
        <f>SUMIF('consultant-gross'!D:D,eslam.data!AQ312,'consultant-gross'!G:G)</f>
        <v>0</v>
      </c>
      <c r="AI312" s="14">
        <f>SUMIF('consultant-net'!D:D,eslam.data!AQ312,'consultant-net'!F:F)</f>
        <v>0</v>
      </c>
      <c r="AJ312" s="2">
        <f>VLOOKUP(A312,'eslam-to-invoicing'!A:B,2,0)</f>
        <v>0</v>
      </c>
      <c r="AQ312" s="2" t="str">
        <f t="shared" si="50"/>
        <v>EGAT-SZ2</v>
      </c>
      <c r="AR312" s="2" t="str">
        <f t="shared" si="51"/>
        <v>02</v>
      </c>
    </row>
    <row r="313" spans="1:44" hidden="1" x14ac:dyDescent="0.3">
      <c r="A313" s="6" t="s">
        <v>36</v>
      </c>
      <c r="B313" s="6">
        <f>VLOOKUP(A313,operation!A:B,2,0)</f>
        <v>1</v>
      </c>
      <c r="C313" s="6">
        <v>3</v>
      </c>
      <c r="D313" s="25"/>
      <c r="F313" s="26">
        <f>_xlfn.MAXIFS('data-from-invoicing'!E:E,'data-from-invoicing'!D:D,eslam.data!AR313)</f>
        <v>0</v>
      </c>
      <c r="G313" s="2">
        <f t="shared" si="48"/>
        <v>0</v>
      </c>
      <c r="H313" s="2"/>
      <c r="I313" s="23"/>
      <c r="J313" s="2">
        <f>SUMIF('collection only'!D:D,eslam.data!AQ313,'collection only'!E:E)</f>
        <v>6070502.71</v>
      </c>
      <c r="K313" s="26">
        <f>SUMIF('data-from-invoicing'!D:D,eslam.data!AR313,'data-from-invoicing'!F:F)</f>
        <v>0</v>
      </c>
      <c r="L313" s="2">
        <f t="shared" si="49"/>
        <v>-6070502.71</v>
      </c>
      <c r="M313" s="2"/>
      <c r="Q313" s="23"/>
      <c r="S313" s="1">
        <v>43646</v>
      </c>
      <c r="T313" s="1">
        <v>43642</v>
      </c>
      <c r="U313" s="1">
        <v>43678</v>
      </c>
      <c r="V313">
        <v>15</v>
      </c>
      <c r="W313" s="1">
        <v>43693</v>
      </c>
      <c r="AG313" s="14">
        <f>SUMIF('consultant-gross'!D:D,eslam.data!AQ313,'consultant-gross'!F:F)</f>
        <v>0</v>
      </c>
      <c r="AH313" s="14">
        <f>SUMIF('consultant-gross'!D:D,eslam.data!AQ313,'consultant-gross'!G:G)</f>
        <v>0</v>
      </c>
      <c r="AI313" s="14">
        <f>SUMIF('consultant-net'!D:D,eslam.data!AQ313,'consultant-net'!F:F)</f>
        <v>0</v>
      </c>
      <c r="AJ313" s="2">
        <f>VLOOKUP(A313,'eslam-to-invoicing'!A:B,2,0)</f>
        <v>0</v>
      </c>
      <c r="AQ313" s="2" t="str">
        <f t="shared" si="50"/>
        <v>EGAT-SZ3</v>
      </c>
      <c r="AR313" s="2" t="str">
        <f t="shared" si="51"/>
        <v>03</v>
      </c>
    </row>
    <row r="314" spans="1:44" hidden="1" x14ac:dyDescent="0.3">
      <c r="A314" s="6" t="s">
        <v>53</v>
      </c>
      <c r="B314" s="6">
        <f>VLOOKUP(A314,operation!A:B,2,0)</f>
        <v>1</v>
      </c>
      <c r="C314" s="6">
        <v>1</v>
      </c>
      <c r="D314" s="25"/>
      <c r="F314" s="26">
        <f>_xlfn.MAXIFS('data-from-invoicing'!E:E,'data-from-invoicing'!D:D,eslam.data!AR314)</f>
        <v>0</v>
      </c>
      <c r="G314" s="2">
        <f t="shared" si="48"/>
        <v>0</v>
      </c>
      <c r="H314" s="2"/>
      <c r="I314" s="23"/>
      <c r="J314" s="2">
        <f>SUMIF('collection only'!D:D,eslam.data!AQ314,'collection only'!E:E)</f>
        <v>923651.33499999996</v>
      </c>
      <c r="K314" s="26">
        <f>SUMIF('data-from-invoicing'!D:D,eslam.data!AR314,'data-from-invoicing'!F:F)</f>
        <v>0</v>
      </c>
      <c r="L314" s="2">
        <f t="shared" si="49"/>
        <v>-923651.33499999996</v>
      </c>
      <c r="M314" s="2"/>
      <c r="Q314" s="23"/>
      <c r="S314" s="1">
        <v>43708</v>
      </c>
      <c r="T314" s="1">
        <v>43720</v>
      </c>
      <c r="U314" s="1">
        <v>43866</v>
      </c>
      <c r="V314">
        <v>15</v>
      </c>
      <c r="W314" s="1">
        <v>43881</v>
      </c>
      <c r="AG314" s="14">
        <f>SUMIF('consultant-gross'!D:D,eslam.data!AQ314,'consultant-gross'!F:F)</f>
        <v>0</v>
      </c>
      <c r="AH314" s="14">
        <f>SUMIF('consultant-gross'!D:D,eslam.data!AQ314,'consultant-gross'!G:G)</f>
        <v>0</v>
      </c>
      <c r="AI314" s="14">
        <f>SUMIF('consultant-net'!D:D,eslam.data!AQ314,'consultant-net'!F:F)</f>
        <v>0</v>
      </c>
      <c r="AJ314" s="2">
        <f>VLOOKUP(A314,'eslam-to-invoicing'!A:B,2,0)</f>
        <v>0</v>
      </c>
      <c r="AQ314" s="2" t="str">
        <f t="shared" si="50"/>
        <v>EGAT-Warehouse1</v>
      </c>
      <c r="AR314" s="2" t="str">
        <f t="shared" si="51"/>
        <v>01</v>
      </c>
    </row>
    <row r="315" spans="1:44" x14ac:dyDescent="0.3">
      <c r="B315" s="35"/>
      <c r="D315" s="25"/>
      <c r="F315" s="26">
        <f>_xlfn.MAXIFS('data-from-invoicing'!E:E,'data-from-invoicing'!D:D,eslam.data!AR315)</f>
        <v>0</v>
      </c>
      <c r="I315" s="23"/>
      <c r="K315" s="26"/>
      <c r="Q315" s="23"/>
    </row>
    <row r="316" spans="1:44" x14ac:dyDescent="0.3">
      <c r="A316" s="6" t="s">
        <v>103</v>
      </c>
      <c r="B316" s="35">
        <f>VLOOKUP(A316,operation!A:B,2,0)</f>
        <v>1</v>
      </c>
      <c r="C316" s="6">
        <v>1</v>
      </c>
      <c r="D316" s="25"/>
      <c r="E316" s="2">
        <v>9332911.1600000001</v>
      </c>
      <c r="F316" s="26">
        <f>_xlfn.MAXIFS('data-from-invoicing'!E:E,'data-from-invoicing'!D:D,eslam.data!AR316)</f>
        <v>12192163.199999999</v>
      </c>
      <c r="G316" s="2">
        <f t="shared" ref="G316:G335" si="52">F316-E316</f>
        <v>2859252.0399999991</v>
      </c>
      <c r="I316" s="23"/>
      <c r="J316" s="2">
        <f>SUMIF('collection only'!D:D,eslam.data!AQ316,'collection only'!E:E)</f>
        <v>180532933.37</v>
      </c>
      <c r="K316" s="26">
        <f>SUMIF('data-from-invoicing'!D:D,eslam.data!AR316,'data-from-invoicing'!F:F)</f>
        <v>12050858.57</v>
      </c>
      <c r="L316" s="2">
        <f t="shared" ref="L316:L335" si="53">K316-J316</f>
        <v>-168482074.80000001</v>
      </c>
      <c r="N316" s="2">
        <v>83482074.799999997</v>
      </c>
      <c r="Q316" s="23"/>
      <c r="R316" s="2">
        <v>12050858.57</v>
      </c>
      <c r="S316" s="1">
        <v>44895</v>
      </c>
      <c r="T316" s="1">
        <v>44890</v>
      </c>
      <c r="U316" s="1">
        <v>44914</v>
      </c>
      <c r="V316">
        <v>35</v>
      </c>
      <c r="W316" s="1">
        <v>44949</v>
      </c>
      <c r="X316" s="1">
        <v>44920</v>
      </c>
      <c r="Y316" s="2">
        <v>9332911.1600000001</v>
      </c>
      <c r="Z316" s="2">
        <v>2859252.04</v>
      </c>
      <c r="AA316" s="2">
        <v>393834.3</v>
      </c>
      <c r="AD316" s="2">
        <v>304804.08</v>
      </c>
      <c r="AE316" s="2">
        <v>304804.08</v>
      </c>
      <c r="AF316" s="2">
        <v>0</v>
      </c>
      <c r="AG316" s="14">
        <f>SUMIF('consultant-gross'!D:D,eslam.data!AQ316,'consultant-gross'!F:F)</f>
        <v>0</v>
      </c>
      <c r="AH316" s="14">
        <f>SUMIF('consultant-gross'!D:D,eslam.data!AQ316,'consultant-gross'!G:G)</f>
        <v>0</v>
      </c>
      <c r="AI316" s="14">
        <f>SUMIF('consultant-net'!D:D,eslam.data!AQ316,'consultant-net'!F:F)</f>
        <v>0</v>
      </c>
      <c r="AJ316" s="2" t="str">
        <f>VLOOKUP(A316,'eslam-to-invoicing'!A:B,2,0)</f>
        <v>EPICO 3 Facility</v>
      </c>
      <c r="AQ316" s="2" t="str">
        <f t="shared" ref="AQ316:AQ335" si="54">A316&amp;C316</f>
        <v>EIPICO1</v>
      </c>
      <c r="AR316" s="2" t="str">
        <f t="shared" ref="AR316:AR335" si="55">AJ316&amp;C316</f>
        <v>EPICO 3 Facility1</v>
      </c>
    </row>
    <row r="317" spans="1:44" x14ac:dyDescent="0.3">
      <c r="A317" s="6" t="s">
        <v>103</v>
      </c>
      <c r="B317" s="35">
        <f>VLOOKUP(A317,operation!A:B,2,0)</f>
        <v>1</v>
      </c>
      <c r="C317" s="6">
        <v>2</v>
      </c>
      <c r="D317" s="25"/>
      <c r="E317" s="2">
        <v>13142288.210000001</v>
      </c>
      <c r="F317" s="26">
        <f>_xlfn.MAXIFS('data-from-invoicing'!E:E,'data-from-invoicing'!D:D,eslam.data!AR317)</f>
        <v>13487203.1</v>
      </c>
      <c r="G317" s="2">
        <f t="shared" si="52"/>
        <v>344914.88999999873</v>
      </c>
      <c r="I317" s="23"/>
      <c r="J317" s="2">
        <f>SUMIF('collection only'!D:D,eslam.data!AQ317,'collection only'!E:E)</f>
        <v>23338534.969999999</v>
      </c>
      <c r="K317" s="26">
        <f>SUMIF('data-from-invoicing'!D:D,eslam.data!AR317,'data-from-invoicing'!F:F)</f>
        <v>13338534.970000001</v>
      </c>
      <c r="L317" s="2">
        <f t="shared" si="53"/>
        <v>-9999999.9999999981</v>
      </c>
      <c r="Q317" s="23"/>
      <c r="R317" s="2">
        <v>13338534.970000001</v>
      </c>
      <c r="S317" s="1">
        <v>44926</v>
      </c>
      <c r="T317" s="1">
        <v>44920</v>
      </c>
      <c r="U317" s="1">
        <v>44922</v>
      </c>
      <c r="V317">
        <v>35</v>
      </c>
      <c r="W317" s="1">
        <v>44957</v>
      </c>
      <c r="X317" s="1">
        <v>44977</v>
      </c>
      <c r="Y317" s="2">
        <v>22475199.370000001</v>
      </c>
      <c r="Z317" s="2">
        <v>3204166.92</v>
      </c>
      <c r="AA317" s="2">
        <v>795852.42</v>
      </c>
      <c r="AD317" s="2">
        <v>641984.15500000003</v>
      </c>
      <c r="AE317" s="2">
        <v>641984.15500000003</v>
      </c>
      <c r="AF317" s="2">
        <v>0</v>
      </c>
      <c r="AG317" s="14">
        <f>SUMIF('consultant-gross'!D:D,eslam.data!AQ317,'consultant-gross'!F:F)</f>
        <v>0</v>
      </c>
      <c r="AH317" s="14">
        <f>SUMIF('consultant-gross'!D:D,eslam.data!AQ317,'consultant-gross'!G:G)</f>
        <v>0</v>
      </c>
      <c r="AI317" s="14">
        <f>SUMIF('consultant-net'!D:D,eslam.data!AQ317,'consultant-net'!F:F)</f>
        <v>0</v>
      </c>
      <c r="AJ317" s="2" t="str">
        <f>VLOOKUP(A317,'eslam-to-invoicing'!A:B,2,0)</f>
        <v>EPICO 3 Facility</v>
      </c>
      <c r="AQ317" s="2" t="str">
        <f t="shared" si="54"/>
        <v>EIPICO2</v>
      </c>
      <c r="AR317" s="2" t="str">
        <f t="shared" si="55"/>
        <v>EPICO 3 Facility2</v>
      </c>
    </row>
    <row r="318" spans="1:44" x14ac:dyDescent="0.3">
      <c r="A318" s="6" t="s">
        <v>103</v>
      </c>
      <c r="B318" s="35">
        <f>VLOOKUP(A318,operation!A:B,2,0)</f>
        <v>1</v>
      </c>
      <c r="C318" s="6">
        <v>3</v>
      </c>
      <c r="D318" s="25"/>
      <c r="E318" s="2">
        <v>11426647.210000001</v>
      </c>
      <c r="F318" s="26">
        <f>_xlfn.MAXIFS('data-from-invoicing'!E:E,'data-from-invoicing'!D:D,eslam.data!AR318)</f>
        <v>8222480.29</v>
      </c>
      <c r="G318" s="2">
        <f t="shared" si="52"/>
        <v>-3204166.9200000009</v>
      </c>
      <c r="I318" s="23"/>
      <c r="J318" s="2">
        <f>SUMIF('collection only'!D:D,eslam.data!AQ318,'collection only'!E:E)</f>
        <v>13033885</v>
      </c>
      <c r="K318" s="26">
        <f>SUMIF('data-from-invoicing'!D:D,eslam.data!AR318,'data-from-invoicing'!F:F)</f>
        <v>13033885</v>
      </c>
      <c r="L318" s="2">
        <f t="shared" si="53"/>
        <v>0</v>
      </c>
      <c r="Q318" s="23"/>
      <c r="R318" s="2">
        <v>13033884.609999999</v>
      </c>
      <c r="S318" s="1">
        <v>44957</v>
      </c>
      <c r="T318" s="1">
        <v>44951</v>
      </c>
      <c r="U318" s="1">
        <v>44969</v>
      </c>
      <c r="V318">
        <v>35</v>
      </c>
      <c r="W318" s="1">
        <v>45004</v>
      </c>
      <c r="X318" s="1">
        <v>44999</v>
      </c>
      <c r="Y318" s="2">
        <v>33901846.579999998</v>
      </c>
      <c r="Z318" s="2">
        <v>4910817.01</v>
      </c>
      <c r="AA318" s="2">
        <v>1876208.86</v>
      </c>
      <c r="AC318" s="2">
        <v>611410.75</v>
      </c>
      <c r="AD318" s="2">
        <v>847546.16500000004</v>
      </c>
      <c r="AE318" s="2">
        <v>847546.16500000004</v>
      </c>
      <c r="AF318" s="2">
        <v>0</v>
      </c>
      <c r="AG318" s="14">
        <f>SUMIF('consultant-gross'!D:D,eslam.data!AQ318,'consultant-gross'!F:F)</f>
        <v>0</v>
      </c>
      <c r="AH318" s="14">
        <f>SUMIF('consultant-gross'!D:D,eslam.data!AQ318,'consultant-gross'!G:G)</f>
        <v>0</v>
      </c>
      <c r="AI318" s="14">
        <f>SUMIF('consultant-net'!D:D,eslam.data!AQ318,'consultant-net'!F:F)</f>
        <v>0</v>
      </c>
      <c r="AJ318" s="2" t="str">
        <f>VLOOKUP(A318,'eslam-to-invoicing'!A:B,2,0)</f>
        <v>EPICO 3 Facility</v>
      </c>
      <c r="AQ318" s="2" t="str">
        <f t="shared" si="54"/>
        <v>EIPICO3</v>
      </c>
      <c r="AR318" s="2" t="str">
        <f t="shared" si="55"/>
        <v>EPICO 3 Facility3</v>
      </c>
    </row>
    <row r="319" spans="1:44" hidden="1" x14ac:dyDescent="0.3">
      <c r="A319" s="6" t="s">
        <v>103</v>
      </c>
      <c r="B319" s="6">
        <f>VLOOKUP(A319,operation!A:B,2,0)</f>
        <v>1</v>
      </c>
      <c r="C319" s="6">
        <v>4</v>
      </c>
      <c r="D319" s="25"/>
      <c r="E319" s="2">
        <v>8374674.1724999994</v>
      </c>
      <c r="F319" s="26">
        <f>_xlfn.MAXIFS('data-from-invoicing'!E:E,'data-from-invoicing'!D:D,eslam.data!AR319)</f>
        <v>8374674.1799999997</v>
      </c>
      <c r="G319" s="2">
        <f t="shared" si="52"/>
        <v>7.5000002980232239E-3</v>
      </c>
      <c r="H319" s="2"/>
      <c r="I319" s="23"/>
      <c r="J319" s="2">
        <f>SUMIF('collection only'!D:D,eslam.data!AQ319,'collection only'!E:E)</f>
        <v>7344659</v>
      </c>
      <c r="K319" s="26">
        <f>SUMIF('data-from-invoicing'!D:D,eslam.data!AR319,'data-from-invoicing'!F:F)</f>
        <v>7344658.4299999997</v>
      </c>
      <c r="L319" s="2">
        <f t="shared" si="53"/>
        <v>-0.57000000029802322</v>
      </c>
      <c r="M319" s="2"/>
      <c r="Q319" s="23"/>
      <c r="R319" s="2">
        <v>7345011.2000000002</v>
      </c>
      <c r="S319" s="1">
        <v>44985</v>
      </c>
      <c r="T319" s="1">
        <v>44985</v>
      </c>
      <c r="U319" s="1">
        <v>44984</v>
      </c>
      <c r="V319">
        <v>35</v>
      </c>
      <c r="W319" s="1">
        <v>45019</v>
      </c>
      <c r="X319" s="1">
        <v>45000</v>
      </c>
      <c r="Y319" s="2">
        <v>42276520.752499998</v>
      </c>
      <c r="Z319" s="2">
        <v>6456809.6644032095</v>
      </c>
      <c r="AA319" s="2">
        <v>3032593.7925</v>
      </c>
      <c r="AC319" s="2">
        <v>611410.75184800848</v>
      </c>
      <c r="AD319" s="2">
        <v>1056913.0149999999</v>
      </c>
      <c r="AE319" s="2">
        <v>1056913.0149999999</v>
      </c>
      <c r="AF319" s="2">
        <v>0</v>
      </c>
      <c r="AG319" s="14">
        <f>SUMIF('consultant-gross'!D:D,eslam.data!AQ319,'consultant-gross'!F:F)</f>
        <v>8374674.1724999994</v>
      </c>
      <c r="AH319" s="14">
        <f>SUMIF('consultant-gross'!D:D,eslam.data!AQ319,'consultant-gross'!G:G)</f>
        <v>42276520.752499998</v>
      </c>
      <c r="AI319" s="14">
        <f>SUMIF('consultant-net'!D:D,eslam.data!AQ319,'consultant-net'!F:F)</f>
        <v>7345011.2000000002</v>
      </c>
      <c r="AJ319" s="2" t="str">
        <f>VLOOKUP(A319,'eslam-to-invoicing'!A:B,2,0)</f>
        <v>EPICO 3 Facility</v>
      </c>
      <c r="AQ319" s="2" t="str">
        <f t="shared" si="54"/>
        <v>EIPICO4</v>
      </c>
      <c r="AR319" s="2" t="str">
        <f t="shared" si="55"/>
        <v>EPICO 3 Facility4</v>
      </c>
    </row>
    <row r="320" spans="1:44" hidden="1" x14ac:dyDescent="0.3">
      <c r="A320" s="6" t="s">
        <v>103</v>
      </c>
      <c r="B320" s="6">
        <f>VLOOKUP(A320,operation!A:B,2,0)</f>
        <v>1</v>
      </c>
      <c r="C320" s="6">
        <v>5</v>
      </c>
      <c r="D320" s="25"/>
      <c r="E320" s="2">
        <v>13210447.2775</v>
      </c>
      <c r="F320" s="26">
        <f>_xlfn.MAXIFS('data-from-invoicing'!E:E,'data-from-invoicing'!D:D,eslam.data!AR320)</f>
        <v>13210447.27</v>
      </c>
      <c r="G320" s="2">
        <f t="shared" si="52"/>
        <v>-7.5000002980232239E-3</v>
      </c>
      <c r="H320" s="2"/>
      <c r="I320" s="23"/>
      <c r="J320" s="2">
        <f>SUMIF('collection only'!D:D,eslam.data!AQ320,'collection only'!E:E)</f>
        <v>10064340.119999999</v>
      </c>
      <c r="K320" s="26">
        <f>SUMIF('data-from-invoicing'!D:D,eslam.data!AR320,'data-from-invoicing'!F:F)</f>
        <v>10064340.119999999</v>
      </c>
      <c r="L320" s="2">
        <f t="shared" si="53"/>
        <v>0</v>
      </c>
      <c r="M320" s="2"/>
      <c r="Q320" s="23"/>
      <c r="R320" s="2">
        <v>10066271.07</v>
      </c>
      <c r="S320" s="1">
        <v>45016</v>
      </c>
      <c r="T320" s="1">
        <v>45016</v>
      </c>
      <c r="U320" s="1">
        <v>45013</v>
      </c>
      <c r="V320">
        <v>35</v>
      </c>
      <c r="W320" s="1">
        <v>45048</v>
      </c>
      <c r="X320" s="1">
        <v>45026</v>
      </c>
      <c r="Y320" s="2">
        <v>55486968.030000001</v>
      </c>
      <c r="Z320" s="2">
        <v>6862783.1699999999</v>
      </c>
      <c r="AA320" s="2">
        <v>3640633.73</v>
      </c>
      <c r="AC320" s="2">
        <v>4882891.8899999997</v>
      </c>
      <c r="AD320" s="2">
        <v>1387174.2</v>
      </c>
      <c r="AE320" s="2">
        <v>1387174.2</v>
      </c>
      <c r="AF320" s="2">
        <v>0</v>
      </c>
      <c r="AG320" s="14">
        <f>SUMIF('consultant-gross'!D:D,eslam.data!AQ320,'consultant-gross'!F:F)</f>
        <v>13210447.277500004</v>
      </c>
      <c r="AH320" s="14">
        <f>SUMIF('consultant-gross'!D:D,eslam.data!AQ320,'consultant-gross'!G:G)</f>
        <v>55486968.030000001</v>
      </c>
      <c r="AI320" s="14">
        <f>SUMIF('consultant-net'!D:D,eslam.data!AQ320,'consultant-net'!F:F)</f>
        <v>10066271.07</v>
      </c>
      <c r="AJ320" s="2" t="str">
        <f>VLOOKUP(A320,'eslam-to-invoicing'!A:B,2,0)</f>
        <v>EPICO 3 Facility</v>
      </c>
      <c r="AQ320" s="2" t="str">
        <f t="shared" si="54"/>
        <v>EIPICO5</v>
      </c>
      <c r="AR320" s="2" t="str">
        <f t="shared" si="55"/>
        <v>EPICO 3 Facility5</v>
      </c>
    </row>
    <row r="321" spans="1:44" hidden="1" x14ac:dyDescent="0.3">
      <c r="A321" s="6" t="s">
        <v>103</v>
      </c>
      <c r="B321" s="6">
        <f>VLOOKUP(A321,operation!A:B,2,0)</f>
        <v>1</v>
      </c>
      <c r="C321" s="6">
        <v>6</v>
      </c>
      <c r="D321" s="25"/>
      <c r="E321" s="2">
        <v>6910722.7699999958</v>
      </c>
      <c r="F321" s="26">
        <f>_xlfn.MAXIFS('data-from-invoicing'!E:E,'data-from-invoicing'!D:D,eslam.data!AR321)</f>
        <v>6910722.7699999996</v>
      </c>
      <c r="G321" s="2">
        <f t="shared" si="52"/>
        <v>0</v>
      </c>
      <c r="H321" s="2"/>
      <c r="I321" s="23"/>
      <c r="J321" s="2">
        <f>SUMIF('collection only'!D:D,eslam.data!AQ321,'collection only'!E:E)</f>
        <v>5949568.7400000002</v>
      </c>
      <c r="K321" s="26">
        <f>SUMIF('data-from-invoicing'!D:D,eslam.data!AR321,'data-from-invoicing'!F:F)</f>
        <v>5949568.7400000002</v>
      </c>
      <c r="L321" s="2">
        <f t="shared" si="53"/>
        <v>0</v>
      </c>
      <c r="M321" s="2"/>
      <c r="Q321" s="23"/>
      <c r="R321" s="2">
        <v>5949977.8399999999</v>
      </c>
      <c r="S321" s="1">
        <v>45046</v>
      </c>
      <c r="T321" s="1">
        <v>45046</v>
      </c>
      <c r="U321" s="1">
        <v>45047</v>
      </c>
      <c r="V321">
        <v>35</v>
      </c>
      <c r="W321" s="1">
        <v>45082</v>
      </c>
      <c r="X321" s="1">
        <v>45063</v>
      </c>
      <c r="Y321" s="2">
        <v>62397690.799999997</v>
      </c>
      <c r="Z321" s="2">
        <v>8009743.2599999998</v>
      </c>
      <c r="AA321" s="2">
        <v>3788186.81</v>
      </c>
      <c r="AC321" s="2">
        <v>4882891.8899999997</v>
      </c>
      <c r="AD321" s="2">
        <v>1559942.27</v>
      </c>
      <c r="AE321" s="2">
        <v>1559942.27</v>
      </c>
      <c r="AF321" s="2">
        <v>0</v>
      </c>
      <c r="AG321" s="14">
        <f>SUMIF('consultant-gross'!D:D,eslam.data!AQ321,'consultant-gross'!F:F)</f>
        <v>6910722.7699999958</v>
      </c>
      <c r="AH321" s="14">
        <f>SUMIF('consultant-gross'!D:D,eslam.data!AQ321,'consultant-gross'!G:G)</f>
        <v>62397690.799999997</v>
      </c>
      <c r="AI321" s="14">
        <f>SUMIF('consultant-net'!D:D,eslam.data!AQ321,'consultant-net'!F:F)</f>
        <v>5949977.8399999999</v>
      </c>
      <c r="AJ321" s="2" t="str">
        <f>VLOOKUP(A321,'eslam-to-invoicing'!A:B,2,0)</f>
        <v>EPICO 3 Facility</v>
      </c>
      <c r="AQ321" s="2" t="str">
        <f t="shared" si="54"/>
        <v>EIPICO6</v>
      </c>
      <c r="AR321" s="2" t="str">
        <f t="shared" si="55"/>
        <v>EPICO 3 Facility6</v>
      </c>
    </row>
    <row r="322" spans="1:44" x14ac:dyDescent="0.3">
      <c r="A322" s="6" t="s">
        <v>103</v>
      </c>
      <c r="B322" s="35">
        <f>VLOOKUP(A322,operation!A:B,2,0)</f>
        <v>1</v>
      </c>
      <c r="C322" s="6">
        <v>7</v>
      </c>
      <c r="D322" s="25"/>
      <c r="E322" s="2">
        <v>1928406.3300000059</v>
      </c>
      <c r="F322" s="26">
        <f>_xlfn.MAXIFS('data-from-invoicing'!E:E,'data-from-invoicing'!D:D,eslam.data!AR322)</f>
        <v>7955142.8700000001</v>
      </c>
      <c r="G322" s="2">
        <f t="shared" si="52"/>
        <v>6026736.5399999944</v>
      </c>
      <c r="I322" s="23"/>
      <c r="J322" s="2">
        <f>SUMIF('collection only'!D:D,eslam.data!AQ322,'collection only'!E:E)</f>
        <v>6395645.7300000004</v>
      </c>
      <c r="K322" s="26">
        <f>SUMIF('data-from-invoicing'!D:D,eslam.data!AR322,'data-from-invoicing'!F:F)</f>
        <v>6395645.7300000004</v>
      </c>
      <c r="L322" s="2">
        <f t="shared" si="53"/>
        <v>0</v>
      </c>
      <c r="Q322" s="23"/>
      <c r="R322" s="2">
        <v>6395645.7300000004</v>
      </c>
      <c r="S322" s="1">
        <v>45077</v>
      </c>
      <c r="T322" s="1">
        <v>45076</v>
      </c>
      <c r="U322" s="1">
        <v>45090</v>
      </c>
      <c r="V322">
        <v>35</v>
      </c>
      <c r="W322" s="1">
        <v>45125</v>
      </c>
      <c r="X322" s="1">
        <v>45123</v>
      </c>
      <c r="Y322" s="2">
        <v>64326097.130000003</v>
      </c>
      <c r="Z322" s="2">
        <v>8718966.1199999992</v>
      </c>
      <c r="AA322" s="2">
        <v>6026736.54</v>
      </c>
      <c r="AC322" s="2">
        <v>4882891.8899999997</v>
      </c>
      <c r="AD322" s="2">
        <v>1758820.84</v>
      </c>
      <c r="AE322" s="2">
        <v>1758820.84</v>
      </c>
      <c r="AF322" s="2">
        <v>0</v>
      </c>
      <c r="AG322" s="14">
        <f>SUMIF('consultant-gross'!D:D,eslam.data!AQ322,'consultant-gross'!F:F)</f>
        <v>0</v>
      </c>
      <c r="AH322" s="14">
        <f>SUMIF('consultant-gross'!D:D,eslam.data!AQ322,'consultant-gross'!G:G)</f>
        <v>0</v>
      </c>
      <c r="AI322" s="14">
        <f>SUMIF('consultant-net'!D:D,eslam.data!AQ322,'consultant-net'!F:F)</f>
        <v>0</v>
      </c>
      <c r="AJ322" s="2" t="str">
        <f>VLOOKUP(A322,'eslam-to-invoicing'!A:B,2,0)</f>
        <v>EPICO 3 Facility</v>
      </c>
      <c r="AQ322" s="2" t="str">
        <f t="shared" si="54"/>
        <v>EIPICO7</v>
      </c>
      <c r="AR322" s="2" t="str">
        <f t="shared" si="55"/>
        <v>EPICO 3 Facility7</v>
      </c>
    </row>
    <row r="323" spans="1:44" x14ac:dyDescent="0.3">
      <c r="A323" s="6" t="s">
        <v>103</v>
      </c>
      <c r="B323" s="35">
        <f>VLOOKUP(A323,operation!A:B,2,0)</f>
        <v>1</v>
      </c>
      <c r="C323" s="6">
        <v>8</v>
      </c>
      <c r="D323" s="25"/>
      <c r="E323" s="2">
        <v>24151774.289999999</v>
      </c>
      <c r="F323" s="26">
        <f>_xlfn.MAXIFS('data-from-invoicing'!E:E,'data-from-invoicing'!D:D,eslam.data!AR323)</f>
        <v>18125037.75</v>
      </c>
      <c r="G323" s="2">
        <f t="shared" si="52"/>
        <v>-6026736.5399999991</v>
      </c>
      <c r="I323" s="23"/>
      <c r="J323" s="2">
        <f>SUMIF('collection only'!D:D,eslam.data!AQ323,'collection only'!E:E)</f>
        <v>20317361.34</v>
      </c>
      <c r="K323" s="26">
        <f>SUMIF('data-from-invoicing'!D:D,eslam.data!AR323,'data-from-invoicing'!F:F)</f>
        <v>20317361.34</v>
      </c>
      <c r="L323" s="2">
        <f t="shared" si="53"/>
        <v>0</v>
      </c>
      <c r="Q323" s="23"/>
      <c r="R323" s="2">
        <v>20317361.34</v>
      </c>
      <c r="S323" s="1">
        <v>45107</v>
      </c>
      <c r="T323" s="1">
        <v>45107</v>
      </c>
      <c r="U323" s="1">
        <v>45113</v>
      </c>
      <c r="V323">
        <v>35</v>
      </c>
      <c r="W323" s="1">
        <v>45148</v>
      </c>
      <c r="X323" s="1">
        <v>45169</v>
      </c>
      <c r="Y323" s="2">
        <v>88477871.420000002</v>
      </c>
      <c r="Z323" s="2">
        <v>17971072.100000001</v>
      </c>
      <c r="AA323" s="2">
        <v>8593156.5999999996</v>
      </c>
      <c r="AC323" s="2">
        <v>15010831.83</v>
      </c>
      <c r="AD323" s="2">
        <v>2211946.7850000001</v>
      </c>
      <c r="AE323" s="2">
        <v>2211946.7850000001</v>
      </c>
      <c r="AF323" s="2">
        <v>0</v>
      </c>
      <c r="AG323" s="14">
        <f>SUMIF('consultant-gross'!D:D,eslam.data!AQ323,'consultant-gross'!F:F)</f>
        <v>24151774.289999999</v>
      </c>
      <c r="AH323" s="14">
        <f>SUMIF('consultant-gross'!D:D,eslam.data!AQ323,'consultant-gross'!G:G)</f>
        <v>88477871.420000002</v>
      </c>
      <c r="AI323" s="14">
        <f>SUMIF('consultant-net'!D:D,eslam.data!AQ323,'consultant-net'!F:F)</f>
        <v>20317779.300000001</v>
      </c>
      <c r="AJ323" s="2" t="str">
        <f>VLOOKUP(A323,'eslam-to-invoicing'!A:B,2,0)</f>
        <v>EPICO 3 Facility</v>
      </c>
      <c r="AQ323" s="2" t="str">
        <f t="shared" si="54"/>
        <v>EIPICO8</v>
      </c>
      <c r="AR323" s="2" t="str">
        <f t="shared" si="55"/>
        <v>EPICO 3 Facility8</v>
      </c>
    </row>
    <row r="324" spans="1:44" hidden="1" x14ac:dyDescent="0.3">
      <c r="A324" s="6" t="s">
        <v>103</v>
      </c>
      <c r="B324" s="6">
        <f>VLOOKUP(A324,operation!A:B,2,0)</f>
        <v>1</v>
      </c>
      <c r="C324" s="6">
        <v>9</v>
      </c>
      <c r="D324" s="25"/>
      <c r="E324" s="2">
        <v>35000000</v>
      </c>
      <c r="F324" s="26">
        <f>_xlfn.MAXIFS('data-from-invoicing'!E:E,'data-from-invoicing'!D:D,eslam.data!AR324)</f>
        <v>35000000</v>
      </c>
      <c r="G324" s="2">
        <f t="shared" si="52"/>
        <v>0</v>
      </c>
      <c r="H324" s="2"/>
      <c r="I324" s="23"/>
      <c r="J324" s="2">
        <f>SUMIF('collection only'!D:D,eslam.data!AQ324,'collection only'!E:E)</f>
        <v>34650000</v>
      </c>
      <c r="K324" s="26">
        <f>SUMIF('data-from-invoicing'!D:D,eslam.data!AR324,'data-from-invoicing'!F:F)</f>
        <v>34650000</v>
      </c>
      <c r="L324" s="2">
        <f t="shared" si="53"/>
        <v>0</v>
      </c>
      <c r="M324" s="2"/>
      <c r="Q324" s="23"/>
      <c r="R324" s="2">
        <v>34650000</v>
      </c>
      <c r="S324" s="1">
        <v>45138</v>
      </c>
      <c r="T324" s="1">
        <v>45138</v>
      </c>
      <c r="U324" s="1">
        <v>45140</v>
      </c>
      <c r="V324">
        <v>35</v>
      </c>
      <c r="W324" s="1">
        <v>45175</v>
      </c>
      <c r="X324" s="1">
        <v>45160</v>
      </c>
      <c r="Y324" s="2">
        <v>123477871.42</v>
      </c>
      <c r="Z324" s="2">
        <v>17971072.100000001</v>
      </c>
      <c r="AA324" s="2">
        <v>43593156.600000001</v>
      </c>
      <c r="AC324" s="2">
        <v>15010831.83</v>
      </c>
      <c r="AD324" s="2">
        <v>3086946.7850000001</v>
      </c>
      <c r="AE324" s="2">
        <v>3086946.7850000001</v>
      </c>
      <c r="AF324" s="2">
        <v>0</v>
      </c>
      <c r="AG324" s="14">
        <f>SUMIF('consultant-gross'!D:D,eslam.data!AQ324,'consultant-gross'!F:F)</f>
        <v>0</v>
      </c>
      <c r="AH324" s="14">
        <f>SUMIF('consultant-gross'!D:D,eslam.data!AQ324,'consultant-gross'!G:G)</f>
        <v>0</v>
      </c>
      <c r="AI324" s="14">
        <f>SUMIF('consultant-net'!D:D,eslam.data!AQ324,'consultant-net'!F:F)</f>
        <v>0</v>
      </c>
      <c r="AJ324" s="2" t="str">
        <f>VLOOKUP(A324,'eslam-to-invoicing'!A:B,2,0)</f>
        <v>EPICO 3 Facility</v>
      </c>
      <c r="AQ324" s="2" t="str">
        <f t="shared" si="54"/>
        <v>EIPICO9</v>
      </c>
      <c r="AR324" s="2" t="str">
        <f t="shared" si="55"/>
        <v>EPICO 3 Facility9</v>
      </c>
    </row>
    <row r="325" spans="1:44" hidden="1" x14ac:dyDescent="0.3">
      <c r="A325" s="6" t="s">
        <v>103</v>
      </c>
      <c r="B325" s="6">
        <f>VLOOKUP(A325,operation!A:B,2,0)</f>
        <v>1</v>
      </c>
      <c r="C325" s="6">
        <v>10</v>
      </c>
      <c r="D325" s="25"/>
      <c r="E325" s="2">
        <v>9818518.7899999917</v>
      </c>
      <c r="F325" s="26">
        <f>_xlfn.MAXIFS('data-from-invoicing'!E:E,'data-from-invoicing'!D:D,eslam.data!AR325)</f>
        <v>9818518.7899999991</v>
      </c>
      <c r="G325" s="2">
        <f t="shared" si="52"/>
        <v>0</v>
      </c>
      <c r="H325" s="2"/>
      <c r="I325" s="23"/>
      <c r="J325" s="2">
        <f>SUMIF('collection only'!D:D,eslam.data!AQ325,'collection only'!E:E)</f>
        <v>1.0000000000000001E-5</v>
      </c>
      <c r="K325" s="26">
        <f>SUMIF('data-from-invoicing'!D:D,eslam.data!AR325,'data-from-invoicing'!F:F)</f>
        <v>0</v>
      </c>
      <c r="L325" s="2">
        <f t="shared" si="53"/>
        <v>-1.0000000000000001E-5</v>
      </c>
      <c r="M325" s="2"/>
      <c r="Q325" s="23"/>
      <c r="R325" s="2">
        <v>6328465.7800000003</v>
      </c>
      <c r="S325" s="1">
        <v>45138</v>
      </c>
      <c r="T325" s="1">
        <v>45138</v>
      </c>
      <c r="U325" s="1">
        <v>45166</v>
      </c>
      <c r="V325">
        <v>35</v>
      </c>
      <c r="W325" s="1">
        <v>45201</v>
      </c>
      <c r="X325" s="1">
        <v>45228</v>
      </c>
      <c r="Y325" s="2">
        <v>133296390.20999999</v>
      </c>
      <c r="Z325" s="2">
        <v>16843609</v>
      </c>
      <c r="AA325" s="2">
        <v>47694027.060000002</v>
      </c>
      <c r="AC325" s="2">
        <v>15663610.710000001</v>
      </c>
      <c r="AD325" s="2">
        <v>3332409.7549999999</v>
      </c>
      <c r="AE325" s="2">
        <v>3332409.7549999999</v>
      </c>
      <c r="AF325" s="2">
        <v>0</v>
      </c>
      <c r="AG325" s="14">
        <f>SUMIF('consultant-gross'!D:D,eslam.data!AQ325,'consultant-gross'!F:F)</f>
        <v>9818518.7899999917</v>
      </c>
      <c r="AH325" s="14">
        <f>SUMIF('consultant-gross'!D:D,eslam.data!AQ325,'consultant-gross'!G:G)</f>
        <v>133296390.20999999</v>
      </c>
      <c r="AI325" s="14">
        <f>SUMIF('consultant-net'!D:D,eslam.data!AQ325,'consultant-net'!F:F)</f>
        <v>6328837.0499999998</v>
      </c>
      <c r="AJ325" s="2" t="str">
        <f>VLOOKUP(A325,'eslam-to-invoicing'!A:B,2,0)</f>
        <v>EPICO 3 Facility</v>
      </c>
      <c r="AQ325" s="2" t="str">
        <f t="shared" si="54"/>
        <v>EIPICO10</v>
      </c>
      <c r="AR325" s="2" t="str">
        <f t="shared" si="55"/>
        <v>EPICO 3 Facility10</v>
      </c>
    </row>
    <row r="326" spans="1:44" hidden="1" x14ac:dyDescent="0.3">
      <c r="A326" s="6" t="s">
        <v>103</v>
      </c>
      <c r="B326" s="6">
        <f>VLOOKUP(A326,operation!A:B,2,0)</f>
        <v>1</v>
      </c>
      <c r="C326" s="6">
        <v>11</v>
      </c>
      <c r="D326" s="25"/>
      <c r="E326" s="2">
        <v>27259074.640000001</v>
      </c>
      <c r="F326" s="26">
        <f>_xlfn.MAXIFS('data-from-invoicing'!E:E,'data-from-invoicing'!D:D,eslam.data!AR326)</f>
        <v>27259074.640000001</v>
      </c>
      <c r="G326" s="2">
        <f t="shared" si="52"/>
        <v>0</v>
      </c>
      <c r="H326" s="2"/>
      <c r="I326" s="23"/>
      <c r="J326" s="2">
        <f>SUMIF('collection only'!D:D,eslam.data!AQ326,'collection only'!E:E)</f>
        <v>23263190.120000001</v>
      </c>
      <c r="K326" s="26">
        <f>SUMIF('data-from-invoicing'!D:D,eslam.data!AR326,'data-from-invoicing'!F:F)</f>
        <v>23263190.120000001</v>
      </c>
      <c r="L326" s="2">
        <f t="shared" si="53"/>
        <v>0</v>
      </c>
      <c r="M326" s="2"/>
      <c r="Q326" s="23"/>
      <c r="R326" s="2">
        <v>30654533.460000001</v>
      </c>
      <c r="S326" s="1">
        <v>45199</v>
      </c>
      <c r="T326" s="1">
        <v>45199</v>
      </c>
      <c r="U326" s="1">
        <v>45209</v>
      </c>
      <c r="V326">
        <v>35</v>
      </c>
      <c r="W326" s="1">
        <v>45244</v>
      </c>
      <c r="X326" s="1">
        <v>45258</v>
      </c>
      <c r="Y326" s="2">
        <v>160555464.84999999</v>
      </c>
      <c r="Z326" s="2">
        <v>30897743.789999999</v>
      </c>
      <c r="AA326" s="2">
        <v>49443090.43</v>
      </c>
      <c r="AC326" s="2">
        <v>24919582.390000001</v>
      </c>
      <c r="AD326" s="2">
        <v>4013886.62</v>
      </c>
      <c r="AE326" s="2">
        <v>4013886.62</v>
      </c>
      <c r="AF326" s="2">
        <v>0</v>
      </c>
      <c r="AG326" s="14">
        <f>SUMIF('consultant-gross'!D:D,eslam.data!AQ326,'consultant-gross'!F:F)</f>
        <v>27259074.640000001</v>
      </c>
      <c r="AH326" s="14">
        <f>SUMIF('consultant-gross'!D:D,eslam.data!AQ326,'consultant-gross'!G:G)</f>
        <v>160555464.84999999</v>
      </c>
      <c r="AI326" s="14">
        <f>SUMIF('consultant-net'!D:D,eslam.data!AQ326,'consultant-net'!F:F)</f>
        <v>30655535.07</v>
      </c>
      <c r="AJ326" s="2" t="str">
        <f>VLOOKUP(A326,'eslam-to-invoicing'!A:B,2,0)</f>
        <v>EPICO 3 Facility</v>
      </c>
      <c r="AQ326" s="2" t="str">
        <f t="shared" si="54"/>
        <v>EIPICO11</v>
      </c>
      <c r="AR326" s="2" t="str">
        <f t="shared" si="55"/>
        <v>EPICO 3 Facility11</v>
      </c>
    </row>
    <row r="327" spans="1:44" hidden="1" x14ac:dyDescent="0.3">
      <c r="A327" s="6" t="s">
        <v>103</v>
      </c>
      <c r="B327" s="6">
        <f>VLOOKUP(A327,operation!A:B,2,0)</f>
        <v>1</v>
      </c>
      <c r="C327" s="6">
        <v>12</v>
      </c>
      <c r="D327" s="25"/>
      <c r="E327" s="2">
        <v>13086699.84999999</v>
      </c>
      <c r="F327" s="26">
        <f>_xlfn.MAXIFS('data-from-invoicing'!E:E,'data-from-invoicing'!D:D,eslam.data!AR327)</f>
        <v>13086699.859999999</v>
      </c>
      <c r="G327" s="2">
        <f t="shared" si="52"/>
        <v>1.0000009089708328E-2</v>
      </c>
      <c r="H327" s="2"/>
      <c r="I327" s="23"/>
      <c r="J327" s="2">
        <f>SUMIF('collection only'!D:D,eslam.data!AQ327,'collection only'!E:E)</f>
        <v>25548194.949999999</v>
      </c>
      <c r="K327" s="26">
        <f>SUMIF('data-from-invoicing'!D:D,eslam.data!AR327,'data-from-invoicing'!F:F)</f>
        <v>25548194.949999999</v>
      </c>
      <c r="L327" s="2">
        <f t="shared" si="53"/>
        <v>0</v>
      </c>
      <c r="M327" s="2"/>
      <c r="Q327" s="23"/>
      <c r="R327" s="2">
        <v>25548194.949999999</v>
      </c>
      <c r="S327" s="1">
        <v>45230</v>
      </c>
      <c r="T327" s="1">
        <v>45230</v>
      </c>
      <c r="U327" s="1">
        <v>45228</v>
      </c>
      <c r="V327">
        <v>35</v>
      </c>
      <c r="W327" s="1">
        <v>45263</v>
      </c>
      <c r="X327" s="1">
        <v>45293</v>
      </c>
      <c r="Y327" s="2">
        <v>173642164.69999999</v>
      </c>
      <c r="Z327" s="2">
        <v>56153346.770000003</v>
      </c>
      <c r="AA327" s="2">
        <v>51092750.030000001</v>
      </c>
      <c r="AC327" s="2">
        <v>24919582.390000001</v>
      </c>
      <c r="AD327" s="2">
        <v>4341054.12</v>
      </c>
      <c r="AE327" s="2">
        <v>4341054.12</v>
      </c>
      <c r="AF327" s="2">
        <v>0</v>
      </c>
      <c r="AG327" s="14">
        <f>SUMIF('consultant-gross'!D:D,eslam.data!AQ327,'consultant-gross'!F:F)</f>
        <v>13086699.849999994</v>
      </c>
      <c r="AH327" s="14">
        <f>SUMIF('consultant-gross'!D:D,eslam.data!AQ327,'consultant-gross'!G:G)</f>
        <v>173642164.69999999</v>
      </c>
      <c r="AI327" s="14">
        <f>SUMIF('consultant-net'!D:D,eslam.data!AQ327,'consultant-net'!F:F)</f>
        <v>28595406.989999998</v>
      </c>
      <c r="AJ327" s="2" t="str">
        <f>VLOOKUP(A327,'eslam-to-invoicing'!A:B,2,0)</f>
        <v>EPICO 3 Facility</v>
      </c>
      <c r="AQ327" s="2" t="str">
        <f t="shared" si="54"/>
        <v>EIPICO12</v>
      </c>
      <c r="AR327" s="2" t="str">
        <f t="shared" si="55"/>
        <v>EPICO 3 Facility12</v>
      </c>
    </row>
    <row r="328" spans="1:44" hidden="1" x14ac:dyDescent="0.3">
      <c r="A328" s="6" t="s">
        <v>103</v>
      </c>
      <c r="B328" s="6">
        <f>VLOOKUP(A328,operation!A:B,2,0)</f>
        <v>1</v>
      </c>
      <c r="C328" s="6">
        <v>13</v>
      </c>
      <c r="D328" s="25"/>
      <c r="E328" s="2">
        <v>50645327.079999998</v>
      </c>
      <c r="F328" s="26">
        <f>_xlfn.MAXIFS('data-from-invoicing'!E:E,'data-from-invoicing'!D:D,eslam.data!AR328)</f>
        <v>50645327.080000006</v>
      </c>
      <c r="G328" s="2">
        <f t="shared" si="52"/>
        <v>0</v>
      </c>
      <c r="H328" s="2"/>
      <c r="I328" s="23"/>
      <c r="J328" s="2">
        <f>SUMIF('collection only'!D:D,eslam.data!AQ328,'collection only'!E:E)</f>
        <v>2882568.41</v>
      </c>
      <c r="K328" s="26">
        <f>SUMIF('data-from-invoicing'!D:D,eslam.data!AR328,'data-from-invoicing'!F:F)</f>
        <v>2882568.41</v>
      </c>
      <c r="L328" s="2">
        <f t="shared" si="53"/>
        <v>0</v>
      </c>
      <c r="M328" s="2"/>
      <c r="Q328" s="23"/>
      <c r="R328" s="2">
        <v>3870916.75</v>
      </c>
      <c r="S328" s="1">
        <v>45260</v>
      </c>
      <c r="T328" s="1">
        <v>45260</v>
      </c>
      <c r="U328" s="1">
        <v>45263</v>
      </c>
      <c r="V328">
        <v>35</v>
      </c>
      <c r="W328" s="1">
        <v>45298</v>
      </c>
      <c r="X328" s="1">
        <v>45292</v>
      </c>
      <c r="Y328" s="2">
        <v>224287491.78</v>
      </c>
      <c r="Z328" s="2">
        <v>34066592.920000002</v>
      </c>
      <c r="AA328" s="2">
        <v>51710056.530000001</v>
      </c>
      <c r="AC328" s="2">
        <v>25596151.449999999</v>
      </c>
      <c r="AD328" s="2">
        <v>5607188.7949999999</v>
      </c>
      <c r="AE328" s="2">
        <v>5607188.7949999999</v>
      </c>
      <c r="AF328" s="2">
        <v>1.0000000000000001E-5</v>
      </c>
      <c r="AG328" s="14">
        <f>SUMIF('consultant-gross'!D:D,eslam.data!AQ328,'consultant-gross'!F:F)</f>
        <v>50645387.030000001</v>
      </c>
      <c r="AH328" s="14">
        <f>SUMIF('consultant-gross'!D:D,eslam.data!AQ328,'consultant-gross'!G:G)</f>
        <v>224287551.72999999</v>
      </c>
      <c r="AI328" s="14">
        <f>SUMIF('consultant-net'!D:D,eslam.data!AQ328,'consultant-net'!F:F)</f>
        <v>3870961.12</v>
      </c>
      <c r="AJ328" s="2" t="str">
        <f>VLOOKUP(A328,'eslam-to-invoicing'!A:B,2,0)</f>
        <v>EPICO 3 Facility</v>
      </c>
      <c r="AQ328" s="2" t="str">
        <f t="shared" si="54"/>
        <v>EIPICO13</v>
      </c>
      <c r="AR328" s="2" t="str">
        <f t="shared" si="55"/>
        <v>EPICO 3 Facility13</v>
      </c>
    </row>
    <row r="329" spans="1:44" hidden="1" x14ac:dyDescent="0.3">
      <c r="A329" s="6" t="s">
        <v>103</v>
      </c>
      <c r="B329" s="6">
        <f>VLOOKUP(A329,operation!A:B,2,0)</f>
        <v>1</v>
      </c>
      <c r="C329" s="6">
        <v>14</v>
      </c>
      <c r="D329" s="25"/>
      <c r="E329" s="2">
        <v>69127504.850000024</v>
      </c>
      <c r="F329" s="26">
        <f>_xlfn.MAXIFS('data-from-invoicing'!E:E,'data-from-invoicing'!D:D,eslam.data!AR329)</f>
        <v>69127444.900000006</v>
      </c>
      <c r="G329" s="2">
        <f t="shared" si="52"/>
        <v>-59.950000017881393</v>
      </c>
      <c r="H329" s="2"/>
      <c r="I329" s="23"/>
      <c r="J329" s="2">
        <f>SUMIF('collection only'!D:D,eslam.data!AQ329,'collection only'!E:E)</f>
        <v>26305980.07</v>
      </c>
      <c r="K329" s="26">
        <f>SUMIF('data-from-invoicing'!D:D,eslam.data!AR329,'data-from-invoicing'!F:F)</f>
        <v>36305980.07</v>
      </c>
      <c r="L329" s="2">
        <f t="shared" si="53"/>
        <v>10000000</v>
      </c>
      <c r="M329" s="2"/>
      <c r="Q329" s="23"/>
      <c r="R329" s="2">
        <v>26305980.07</v>
      </c>
      <c r="S329" s="1">
        <v>45291</v>
      </c>
      <c r="T329" s="1">
        <v>45291</v>
      </c>
      <c r="U329" s="1">
        <v>45297</v>
      </c>
      <c r="V329">
        <v>35</v>
      </c>
      <c r="W329" s="1">
        <v>45332</v>
      </c>
      <c r="X329" s="1">
        <v>45358</v>
      </c>
      <c r="Y329" s="2">
        <v>293414996.63</v>
      </c>
      <c r="Z329" s="2">
        <v>36975442.25</v>
      </c>
      <c r="AA329" s="2">
        <v>57799027.369999997</v>
      </c>
      <c r="AC329" s="2">
        <v>60908341.960000001</v>
      </c>
      <c r="AD329" s="2">
        <v>7335374.915</v>
      </c>
      <c r="AE329" s="2">
        <v>7335374.915</v>
      </c>
      <c r="AF329" s="2">
        <v>0</v>
      </c>
      <c r="AG329" s="14">
        <f>SUMIF('consultant-gross'!D:D,eslam.data!AQ329,'consultant-gross'!F:F)</f>
        <v>69127444.900000006</v>
      </c>
      <c r="AH329" s="14">
        <f>SUMIF('consultant-gross'!D:D,eslam.data!AQ329,'consultant-gross'!G:G)</f>
        <v>293414996.63</v>
      </c>
      <c r="AI329" s="14">
        <f>SUMIF('consultant-net'!D:D,eslam.data!AQ329,'consultant-net'!F:F)</f>
        <v>26305980.07</v>
      </c>
      <c r="AJ329" s="2" t="str">
        <f>VLOOKUP(A329,'eslam-to-invoicing'!A:B,2,0)</f>
        <v>EPICO 3 Facility</v>
      </c>
      <c r="AQ329" s="2" t="str">
        <f t="shared" si="54"/>
        <v>EIPICO14</v>
      </c>
      <c r="AR329" s="2" t="str">
        <f t="shared" si="55"/>
        <v>EPICO 3 Facility14</v>
      </c>
    </row>
    <row r="330" spans="1:44" hidden="1" x14ac:dyDescent="0.3">
      <c r="A330" s="6" t="s">
        <v>103</v>
      </c>
      <c r="B330" s="6">
        <f>VLOOKUP(A330,operation!A:B,2,0)</f>
        <v>1</v>
      </c>
      <c r="C330" s="6">
        <v>15</v>
      </c>
      <c r="D330" s="25"/>
      <c r="E330" s="2">
        <v>41894786.25</v>
      </c>
      <c r="F330" s="26">
        <f>_xlfn.MAXIFS('data-from-invoicing'!E:E,'data-from-invoicing'!D:D,eslam.data!AR330)</f>
        <v>41894786.25</v>
      </c>
      <c r="G330" s="2">
        <f t="shared" si="52"/>
        <v>0</v>
      </c>
      <c r="H330" s="2"/>
      <c r="I330" s="23"/>
      <c r="J330" s="2">
        <f>SUMIF('collection only'!D:D,eslam.data!AQ330,'collection only'!E:E)</f>
        <v>29236256.890000001</v>
      </c>
      <c r="K330" s="26">
        <f>SUMIF('data-from-invoicing'!D:D,eslam.data!AR330,'data-from-invoicing'!F:F)</f>
        <v>29236255.982500002</v>
      </c>
      <c r="L330" s="2">
        <f t="shared" si="53"/>
        <v>-0.9074999988079071</v>
      </c>
      <c r="M330" s="2"/>
      <c r="Q330" s="23"/>
      <c r="R330" s="2">
        <v>29236256.02</v>
      </c>
      <c r="S330" s="1">
        <v>45322</v>
      </c>
      <c r="T330" s="1">
        <v>45322</v>
      </c>
      <c r="U330" s="1">
        <v>45326</v>
      </c>
      <c r="V330">
        <v>35</v>
      </c>
      <c r="W330" s="1">
        <v>45361</v>
      </c>
      <c r="X330" s="1">
        <v>45371</v>
      </c>
      <c r="Y330" s="2">
        <v>335309782.88</v>
      </c>
      <c r="Z330" s="2">
        <v>34393385.979999997</v>
      </c>
      <c r="AA330" s="2">
        <v>69350170.390000001</v>
      </c>
      <c r="AC330" s="2">
        <v>63104446.32</v>
      </c>
      <c r="AD330" s="2">
        <v>8382744.5700000003</v>
      </c>
      <c r="AE330" s="2">
        <v>8382744.5700000003</v>
      </c>
      <c r="AF330" s="2">
        <v>0</v>
      </c>
      <c r="AG330" s="14">
        <f>SUMIF('consultant-gross'!D:D,eslam.data!AQ330,'consultant-gross'!F:F)</f>
        <v>41894786.25</v>
      </c>
      <c r="AH330" s="14">
        <f>SUMIF('consultant-gross'!D:D,eslam.data!AQ330,'consultant-gross'!G:G)</f>
        <v>335309782.88</v>
      </c>
      <c r="AI330" s="14">
        <f>SUMIF('consultant-net'!D:D,eslam.data!AQ330,'consultant-net'!F:F)</f>
        <v>58472512.039999999</v>
      </c>
      <c r="AJ330" s="2" t="str">
        <f>VLOOKUP(A330,'eslam-to-invoicing'!A:B,2,0)</f>
        <v>EPICO 3 Facility</v>
      </c>
      <c r="AQ330" s="2" t="str">
        <f t="shared" si="54"/>
        <v>EIPICO15</v>
      </c>
      <c r="AR330" s="2" t="str">
        <f t="shared" si="55"/>
        <v>EPICO 3 Facility15</v>
      </c>
    </row>
    <row r="331" spans="1:44" hidden="1" x14ac:dyDescent="0.3">
      <c r="A331" s="6" t="s">
        <v>103</v>
      </c>
      <c r="B331" s="6">
        <f>VLOOKUP(A331,operation!A:B,2,0)</f>
        <v>1</v>
      </c>
      <c r="C331" s="6">
        <v>16</v>
      </c>
      <c r="D331" s="25"/>
      <c r="E331" s="2">
        <v>54812520.110000007</v>
      </c>
      <c r="F331" s="26">
        <f>_xlfn.MAXIFS('data-from-invoicing'!E:E,'data-from-invoicing'!D:D,eslam.data!AR331)</f>
        <v>54812520.18</v>
      </c>
      <c r="G331" s="2">
        <f t="shared" si="52"/>
        <v>6.9999992847442627E-2</v>
      </c>
      <c r="H331" s="2"/>
      <c r="I331" s="23"/>
      <c r="J331" s="2">
        <f>SUMIF('collection only'!D:D,eslam.data!AQ331,'collection only'!E:E)</f>
        <v>26363887.399999999</v>
      </c>
      <c r="K331" s="26">
        <f>SUMIF('data-from-invoicing'!D:D,eslam.data!AR331,'data-from-invoicing'!F:F)</f>
        <v>26363887.399999999</v>
      </c>
      <c r="L331" s="2">
        <f t="shared" si="53"/>
        <v>0</v>
      </c>
      <c r="M331" s="2"/>
      <c r="Q331" s="23"/>
      <c r="R331" s="2">
        <v>26365248.98</v>
      </c>
      <c r="S331" s="1">
        <v>45382</v>
      </c>
      <c r="T331" s="1">
        <v>45382</v>
      </c>
      <c r="U331" s="1">
        <v>45385</v>
      </c>
      <c r="V331">
        <v>35</v>
      </c>
      <c r="W331" s="1">
        <v>45420</v>
      </c>
      <c r="X331" s="1">
        <v>45406</v>
      </c>
      <c r="Y331" s="2">
        <v>390122302.99000001</v>
      </c>
      <c r="Z331" s="2">
        <v>33031508.829999998</v>
      </c>
      <c r="AA331" s="2">
        <v>74589819.540000007</v>
      </c>
      <c r="AC331" s="2">
        <v>94064398.159999996</v>
      </c>
      <c r="AD331" s="2">
        <v>9753057.5749999993</v>
      </c>
      <c r="AE331" s="2">
        <v>9753057.5749999993</v>
      </c>
      <c r="AF331" s="2">
        <v>0</v>
      </c>
      <c r="AG331" s="14">
        <f>SUMIF('consultant-gross'!D:D,eslam.data!AQ331,'consultant-gross'!F:F)</f>
        <v>54812520.110000014</v>
      </c>
      <c r="AH331" s="14">
        <f>SUMIF('consultant-gross'!D:D,eslam.data!AQ331,'consultant-gross'!G:G)</f>
        <v>390122302.99000001</v>
      </c>
      <c r="AI331" s="14">
        <f>SUMIF('consultant-net'!D:D,eslam.data!AQ331,'consultant-net'!F:F)</f>
        <v>26365248.98</v>
      </c>
      <c r="AJ331" s="2" t="str">
        <f>VLOOKUP(A331,'eslam-to-invoicing'!A:B,2,0)</f>
        <v>EPICO 3 Facility</v>
      </c>
      <c r="AQ331" s="2" t="str">
        <f t="shared" si="54"/>
        <v>EIPICO16</v>
      </c>
      <c r="AR331" s="2" t="str">
        <f t="shared" si="55"/>
        <v>EPICO 3 Facility16</v>
      </c>
    </row>
    <row r="332" spans="1:44" x14ac:dyDescent="0.3">
      <c r="A332" s="6" t="s">
        <v>103</v>
      </c>
      <c r="B332" s="35">
        <f>VLOOKUP(A332,operation!A:B,2,0)</f>
        <v>1</v>
      </c>
      <c r="C332" s="6">
        <v>17</v>
      </c>
      <c r="D332" s="25"/>
      <c r="E332" s="2">
        <v>30260072.00999999</v>
      </c>
      <c r="F332" s="26">
        <f>_xlfn.MAXIFS('data-from-invoicing'!E:E,'data-from-invoicing'!D:D,eslam.data!AR332)</f>
        <v>30615959.940000001</v>
      </c>
      <c r="G332" s="2">
        <f t="shared" si="52"/>
        <v>355887.93000001088</v>
      </c>
      <c r="I332" s="23"/>
      <c r="J332" s="2">
        <f>SUMIF('collection only'!D:D,eslam.data!AQ332,'collection only'!E:E)</f>
        <v>13161378.75</v>
      </c>
      <c r="K332" s="26">
        <f>SUMIF('data-from-invoicing'!D:D,eslam.data!AR332,'data-from-invoicing'!F:F)</f>
        <v>13161378.737</v>
      </c>
      <c r="L332" s="2">
        <f t="shared" si="53"/>
        <v>-1.3000000268220901E-2</v>
      </c>
      <c r="Q332" s="23"/>
      <c r="R332" s="2">
        <v>13161378</v>
      </c>
      <c r="S332" s="1">
        <v>45412</v>
      </c>
      <c r="T332" s="1">
        <v>45412</v>
      </c>
      <c r="U332" s="1">
        <v>45440</v>
      </c>
      <c r="V332">
        <v>35</v>
      </c>
      <c r="W332" s="1">
        <v>45475</v>
      </c>
      <c r="X332" s="1">
        <v>45456</v>
      </c>
      <c r="Y332" s="2">
        <v>420382375</v>
      </c>
      <c r="Z332" s="2">
        <v>32932557</v>
      </c>
      <c r="AA332" s="2">
        <v>81926235</v>
      </c>
      <c r="AC332" s="2">
        <v>110270621</v>
      </c>
      <c r="AD332" s="2">
        <v>10518279.5</v>
      </c>
      <c r="AE332" s="2">
        <v>10518279.5</v>
      </c>
      <c r="AF332" s="2">
        <v>0</v>
      </c>
      <c r="AG332" s="14">
        <f>SUMIF('consultant-gross'!D:D,eslam.data!AQ332,'consultant-gross'!F:F)</f>
        <v>30260072.00999999</v>
      </c>
      <c r="AH332" s="14">
        <f>SUMIF('consultant-gross'!D:D,eslam.data!AQ332,'consultant-gross'!G:G)</f>
        <v>420382375</v>
      </c>
      <c r="AI332" s="14">
        <f>SUMIF('consultant-net'!D:D,eslam.data!AQ332,'consultant-net'!F:F)</f>
        <v>13161378</v>
      </c>
      <c r="AJ332" s="2" t="str">
        <f>VLOOKUP(A332,'eslam-to-invoicing'!A:B,2,0)</f>
        <v>EPICO 3 Facility</v>
      </c>
      <c r="AQ332" s="2" t="str">
        <f t="shared" si="54"/>
        <v>EIPICO17</v>
      </c>
      <c r="AR332" s="2" t="str">
        <f t="shared" si="55"/>
        <v>EPICO 3 Facility17</v>
      </c>
    </row>
    <row r="333" spans="1:44" x14ac:dyDescent="0.3">
      <c r="A333" s="6" t="s">
        <v>103</v>
      </c>
      <c r="B333" s="35">
        <f>VLOOKUP(A333,operation!A:B,2,0)</f>
        <v>1</v>
      </c>
      <c r="C333" s="6">
        <v>18</v>
      </c>
      <c r="D333" s="25"/>
      <c r="E333" s="2">
        <v>61471115.829999983</v>
      </c>
      <c r="F333" s="26">
        <f>_xlfn.MAXIFS('data-from-invoicing'!E:E,'data-from-invoicing'!D:D,eslam.data!AR333)</f>
        <v>61115227.869999997</v>
      </c>
      <c r="G333" s="2">
        <f t="shared" si="52"/>
        <v>-355887.95999998599</v>
      </c>
      <c r="I333" s="23"/>
      <c r="J333" s="2">
        <f>SUMIF('collection only'!D:D,eslam.data!AQ333,'collection only'!E:E)</f>
        <v>35188037.299999997</v>
      </c>
      <c r="K333" s="26">
        <f>SUMIF('data-from-invoicing'!D:D,eslam.data!AR333,'data-from-invoicing'!F:F)</f>
        <v>35188037.299999997</v>
      </c>
      <c r="L333" s="2">
        <f t="shared" si="53"/>
        <v>0</v>
      </c>
      <c r="Q333" s="23"/>
      <c r="R333" s="2">
        <v>38010351.149999999</v>
      </c>
      <c r="S333" s="1">
        <v>45473</v>
      </c>
      <c r="T333" s="1">
        <v>45473</v>
      </c>
      <c r="U333" s="1">
        <v>45488</v>
      </c>
      <c r="V333">
        <v>35</v>
      </c>
      <c r="W333" s="1">
        <v>45523</v>
      </c>
      <c r="X333" s="1">
        <v>45503</v>
      </c>
      <c r="Y333" s="2">
        <v>481853490.82999998</v>
      </c>
      <c r="Z333" s="2">
        <v>27876972.920000002</v>
      </c>
      <c r="AA333" s="2">
        <v>86364959.209999993</v>
      </c>
      <c r="AC333" s="2">
        <v>143970319.09</v>
      </c>
      <c r="AD333" s="2">
        <v>12046337.27</v>
      </c>
      <c r="AE333" s="2">
        <v>12046337.27</v>
      </c>
      <c r="AF333" s="2">
        <v>0</v>
      </c>
      <c r="AG333" s="14">
        <f>SUMIF('consultant-gross'!D:D,eslam.data!AQ333,'consultant-gross'!F:F)</f>
        <v>61471115.829999983</v>
      </c>
      <c r="AH333" s="14">
        <f>SUMIF('consultant-gross'!D:D,eslam.data!AQ333,'consultant-gross'!G:G)</f>
        <v>481853490.82999998</v>
      </c>
      <c r="AI333" s="14">
        <f>SUMIF('consultant-net'!D:D,eslam.data!AQ333,'consultant-net'!F:F)</f>
        <v>38010351.149999999</v>
      </c>
      <c r="AJ333" s="2" t="str">
        <f>VLOOKUP(A333,'eslam-to-invoicing'!A:B,2,0)</f>
        <v>EPICO 3 Facility</v>
      </c>
      <c r="AQ333" s="2" t="str">
        <f t="shared" si="54"/>
        <v>EIPICO18</v>
      </c>
      <c r="AR333" s="2" t="str">
        <f t="shared" si="55"/>
        <v>EPICO 3 Facility18</v>
      </c>
    </row>
    <row r="334" spans="1:44" hidden="1" x14ac:dyDescent="0.3">
      <c r="A334" s="6" t="s">
        <v>103</v>
      </c>
      <c r="B334" s="6">
        <f>VLOOKUP(A334,operation!A:B,2,0)</f>
        <v>1</v>
      </c>
      <c r="C334" s="6">
        <v>19</v>
      </c>
      <c r="D334" s="25"/>
      <c r="E334" s="2">
        <v>35463786.170000017</v>
      </c>
      <c r="F334" s="26">
        <f>_xlfn.MAXIFS('data-from-invoicing'!E:E,'data-from-invoicing'!D:D,eslam.data!AR334)</f>
        <v>35463786.32</v>
      </c>
      <c r="G334" s="2">
        <f t="shared" si="52"/>
        <v>0.14999998360872269</v>
      </c>
      <c r="H334" s="2"/>
      <c r="I334" s="23"/>
      <c r="J334" s="2">
        <f>SUMIF('collection only'!D:D,eslam.data!AQ334,'collection only'!E:E)</f>
        <v>22436578.359999999</v>
      </c>
      <c r="K334" s="26">
        <f>SUMIF('data-from-invoicing'!D:D,eslam.data!AR334,'data-from-invoicing'!F:F)</f>
        <v>22436578.355999999</v>
      </c>
      <c r="L334" s="2">
        <f t="shared" si="53"/>
        <v>-4.0000006556510925E-3</v>
      </c>
      <c r="M334" s="2"/>
      <c r="Q334" s="23"/>
      <c r="R334" s="2">
        <v>22436578.359999999</v>
      </c>
      <c r="S334" s="1">
        <v>45535</v>
      </c>
      <c r="T334" s="1">
        <v>45535</v>
      </c>
      <c r="U334" s="1">
        <v>45538</v>
      </c>
      <c r="V334">
        <v>35</v>
      </c>
      <c r="W334" s="1">
        <v>45573</v>
      </c>
      <c r="X334" s="1">
        <v>45591</v>
      </c>
      <c r="Y334" s="2">
        <v>517317277</v>
      </c>
      <c r="Z334" s="2">
        <v>23341078</v>
      </c>
      <c r="AA334" s="2">
        <v>95950976</v>
      </c>
      <c r="AC334" s="2">
        <v>145234855</v>
      </c>
      <c r="AD334" s="2">
        <v>12932931.5</v>
      </c>
      <c r="AE334" s="2">
        <v>12932931.5</v>
      </c>
      <c r="AF334" s="2">
        <v>17754935</v>
      </c>
      <c r="AG334" s="14">
        <f>SUMIF('consultant-gross'!D:D,eslam.data!AQ334,'consultant-gross'!F:F)</f>
        <v>35463786.170000017</v>
      </c>
      <c r="AH334" s="14">
        <f>SUMIF('consultant-gross'!D:D,eslam.data!AQ334,'consultant-gross'!G:G)</f>
        <v>517317277</v>
      </c>
      <c r="AI334" s="14">
        <f>SUMIF('consultant-net'!D:D,eslam.data!AQ334,'consultant-net'!F:F)</f>
        <v>29978125.140000001</v>
      </c>
      <c r="AJ334" s="2" t="str">
        <f>VLOOKUP(A334,'eslam-to-invoicing'!A:B,2,0)</f>
        <v>EPICO 3 Facility</v>
      </c>
      <c r="AQ334" s="2" t="str">
        <f t="shared" si="54"/>
        <v>EIPICO19</v>
      </c>
      <c r="AR334" s="2" t="str">
        <f t="shared" si="55"/>
        <v>EPICO 3 Facility19</v>
      </c>
    </row>
    <row r="335" spans="1:44" x14ac:dyDescent="0.3">
      <c r="A335" s="6" t="s">
        <v>103</v>
      </c>
      <c r="B335" s="35">
        <f>VLOOKUP(A335,operation!A:B,2,0)</f>
        <v>1</v>
      </c>
      <c r="C335" s="6">
        <v>20</v>
      </c>
      <c r="D335" s="25"/>
      <c r="F335" s="26">
        <f>_xlfn.MAXIFS('data-from-invoicing'!E:E,'data-from-invoicing'!D:D,eslam.data!AR335)</f>
        <v>71749002.230000004</v>
      </c>
      <c r="G335" s="2">
        <f t="shared" si="52"/>
        <v>71749002.230000004</v>
      </c>
      <c r="I335" s="23"/>
      <c r="J335" s="2">
        <f>SUMIF('collection only'!D:D,eslam.data!AQ335,'collection only'!E:E)</f>
        <v>20000000</v>
      </c>
      <c r="K335" s="26">
        <f>SUMIF('data-from-invoicing'!D:D,eslam.data!AR335,'data-from-invoicing'!F:F)</f>
        <v>62225320.009999998</v>
      </c>
      <c r="L335" s="2">
        <f t="shared" si="53"/>
        <v>42225320.009999998</v>
      </c>
      <c r="Q335" s="23"/>
      <c r="S335" s="1">
        <v>45565</v>
      </c>
      <c r="T335" s="1">
        <v>45565</v>
      </c>
      <c r="U335" s="1">
        <v>45594</v>
      </c>
      <c r="V335">
        <v>35</v>
      </c>
      <c r="W335" s="1">
        <v>45629</v>
      </c>
      <c r="AF335" s="2">
        <v>0</v>
      </c>
      <c r="AG335" s="14">
        <f>SUMIF('consultant-gross'!D:D,eslam.data!AQ335,'consultant-gross'!F:F)</f>
        <v>0</v>
      </c>
      <c r="AH335" s="14">
        <f>SUMIF('consultant-gross'!D:D,eslam.data!AQ335,'consultant-gross'!G:G)</f>
        <v>0</v>
      </c>
      <c r="AI335" s="14">
        <f>SUMIF('consultant-net'!D:D,eslam.data!AQ335,'consultant-net'!F:F)</f>
        <v>0</v>
      </c>
      <c r="AJ335" s="2" t="str">
        <f>VLOOKUP(A335,'eslam-to-invoicing'!A:B,2,0)</f>
        <v>EPICO 3 Facility</v>
      </c>
      <c r="AQ335" s="2" t="str">
        <f t="shared" si="54"/>
        <v>EIPICO20</v>
      </c>
      <c r="AR335" s="2" t="str">
        <f t="shared" si="55"/>
        <v>EPICO 3 Facility20</v>
      </c>
    </row>
    <row r="336" spans="1:44" x14ac:dyDescent="0.3">
      <c r="B336" s="35"/>
      <c r="D336" s="25"/>
      <c r="F336" s="26">
        <f>_xlfn.MAXIFS('data-from-invoicing'!E:E,'data-from-invoicing'!D:D,eslam.data!AR336)</f>
        <v>0</v>
      </c>
      <c r="I336" s="23"/>
      <c r="K336" s="26"/>
      <c r="Q336" s="23"/>
    </row>
    <row r="337" spans="1:44" x14ac:dyDescent="0.3">
      <c r="A337" s="6" t="s">
        <v>22</v>
      </c>
      <c r="B337" s="35">
        <f>VLOOKUP(A337,operation!A:B,2,0)</f>
        <v>1</v>
      </c>
      <c r="C337" s="6">
        <v>1</v>
      </c>
      <c r="D337" s="25"/>
      <c r="E337" s="2">
        <v>2762087.0380952382</v>
      </c>
      <c r="F337" s="26">
        <f>_xlfn.MAXIFS('data-from-invoicing'!E:E,'data-from-invoicing'!D:D,eslam.data!AR337)</f>
        <v>1805053.36</v>
      </c>
      <c r="G337" s="2">
        <f t="shared" ref="G337:G368" si="56">F337-E337</f>
        <v>-957033.67809523805</v>
      </c>
      <c r="I337" s="23"/>
      <c r="J337" s="2">
        <f>SUMIF('collection only'!D:D,eslam.data!AQ337,'collection only'!E:E)</f>
        <v>1917993.24</v>
      </c>
      <c r="K337" s="26">
        <f>SUMIF('data-from-invoicing'!D:D,eslam.data!AR337,'data-from-invoicing'!F:F)</f>
        <v>1727255.568</v>
      </c>
      <c r="L337" s="2">
        <f t="shared" ref="L337:L368" si="57">K337-J337</f>
        <v>-190737.67200000002</v>
      </c>
      <c r="Q337" s="23"/>
      <c r="R337" s="2">
        <v>2002513.1</v>
      </c>
      <c r="S337" s="1">
        <v>43312</v>
      </c>
      <c r="T337" s="1">
        <v>43343</v>
      </c>
      <c r="U337" s="1">
        <v>43346</v>
      </c>
      <c r="V337">
        <v>4</v>
      </c>
      <c r="W337" s="1">
        <v>43392</v>
      </c>
      <c r="X337" s="1">
        <v>43388</v>
      </c>
      <c r="Y337" s="2">
        <v>2762087.0380952382</v>
      </c>
      <c r="Z337" s="2">
        <v>0</v>
      </c>
      <c r="AF337" s="2">
        <v>0</v>
      </c>
      <c r="AG337" s="14">
        <f>SUMIF('consultant-gross'!D:D,eslam.data!AQ337,'consultant-gross'!F:F)</f>
        <v>2762087.0380952382</v>
      </c>
      <c r="AH337" s="14">
        <f>SUMIF('consultant-gross'!D:D,eslam.data!AQ337,'consultant-gross'!G:G)</f>
        <v>2762087.0380952382</v>
      </c>
      <c r="AI337" s="14">
        <f>SUMIF('consultant-net'!D:D,eslam.data!AQ337,'consultant-net'!F:F)</f>
        <v>2002513.1</v>
      </c>
      <c r="AJ337" s="2" t="str">
        <f>VLOOKUP(A337,'eslam-to-invoicing'!A:B,2,0)</f>
        <v>Elsewedy Univ - Enabling Works</v>
      </c>
      <c r="AQ337" s="2" t="str">
        <f t="shared" ref="AQ337:AQ368" si="58">A337&amp;C337</f>
        <v>El Sewedy Uni.-PKG.11</v>
      </c>
      <c r="AR337" s="2" t="str">
        <f t="shared" ref="AR337:AR368" si="59">AJ337&amp;C337</f>
        <v>Elsewedy Univ - Enabling Works1</v>
      </c>
    </row>
    <row r="338" spans="1:44" x14ac:dyDescent="0.3">
      <c r="A338" s="6" t="s">
        <v>22</v>
      </c>
      <c r="B338" s="35">
        <f>VLOOKUP(A338,operation!A:B,2,0)</f>
        <v>1</v>
      </c>
      <c r="C338" s="6">
        <v>2</v>
      </c>
      <c r="D338" s="25"/>
      <c r="E338" s="2">
        <v>1370079.6319047611</v>
      </c>
      <c r="F338" s="26">
        <f>_xlfn.MAXIFS('data-from-invoicing'!E:E,'data-from-invoicing'!D:D,eslam.data!AR338)</f>
        <v>4165158.06</v>
      </c>
      <c r="G338" s="2">
        <f t="shared" si="56"/>
        <v>2795078.4280952392</v>
      </c>
      <c r="I338" s="23"/>
      <c r="J338" s="2">
        <f>SUMIF('collection only'!D:D,eslam.data!AQ338,'collection only'!E:E)</f>
        <v>881744.36</v>
      </c>
      <c r="K338" s="26">
        <f>SUMIF('data-from-invoicing'!D:D,eslam.data!AR338,'data-from-invoicing'!F:F)</f>
        <v>9096115.222000001</v>
      </c>
      <c r="L338" s="2">
        <f t="shared" si="57"/>
        <v>8214370.8620000007</v>
      </c>
      <c r="Q338" s="23"/>
      <c r="R338" s="2">
        <v>951383.3</v>
      </c>
      <c r="S338" s="1">
        <v>43373</v>
      </c>
      <c r="T338" s="1">
        <v>43388</v>
      </c>
      <c r="U338" s="1">
        <v>43391</v>
      </c>
      <c r="V338">
        <v>4</v>
      </c>
      <c r="W338" s="1">
        <v>43402</v>
      </c>
      <c r="X338" s="1">
        <v>43398</v>
      </c>
      <c r="Y338" s="2">
        <v>4132166.669999999</v>
      </c>
      <c r="AF338" s="2">
        <v>0</v>
      </c>
      <c r="AG338" s="14">
        <f>SUMIF('consultant-gross'!D:D,eslam.data!AQ338,'consultant-gross'!F:F)</f>
        <v>1370079.6319047613</v>
      </c>
      <c r="AH338" s="14">
        <f>SUMIF('consultant-gross'!D:D,eslam.data!AQ338,'consultant-gross'!G:G)</f>
        <v>4132166.6699999995</v>
      </c>
      <c r="AI338" s="14">
        <f>SUMIF('consultant-net'!D:D,eslam.data!AQ338,'consultant-net'!F:F)</f>
        <v>951383.3</v>
      </c>
      <c r="AJ338" s="2" t="str">
        <f>VLOOKUP(A338,'eslam-to-invoicing'!A:B,2,0)</f>
        <v>Elsewedy Univ - Enabling Works</v>
      </c>
      <c r="AQ338" s="2" t="str">
        <f t="shared" si="58"/>
        <v>El Sewedy Uni.-PKG.12</v>
      </c>
      <c r="AR338" s="2" t="str">
        <f t="shared" si="59"/>
        <v>Elsewedy Univ - Enabling Works2</v>
      </c>
    </row>
    <row r="339" spans="1:44" x14ac:dyDescent="0.3">
      <c r="A339" s="6" t="s">
        <v>22</v>
      </c>
      <c r="B339" s="35">
        <f>VLOOKUP(A339,operation!A:B,2,0)</f>
        <v>1</v>
      </c>
      <c r="C339" s="6">
        <v>3</v>
      </c>
      <c r="D339" s="25"/>
      <c r="E339" s="2">
        <v>1749696.330000001</v>
      </c>
      <c r="F339" s="26">
        <f>_xlfn.MAXIFS('data-from-invoicing'!E:E,'data-from-invoicing'!D:D,eslam.data!AR339)</f>
        <v>4458365.84</v>
      </c>
      <c r="G339" s="2">
        <f t="shared" si="56"/>
        <v>2708669.5099999988</v>
      </c>
      <c r="I339" s="23"/>
      <c r="J339" s="2">
        <f>SUMIF('collection only'!D:D,eslam.data!AQ339,'collection only'!E:E)</f>
        <v>1214989</v>
      </c>
      <c r="K339" s="26">
        <f>SUMIF('data-from-invoicing'!D:D,eslam.data!AR339,'data-from-invoicing'!F:F)</f>
        <v>10213661.2305</v>
      </c>
      <c r="L339" s="2">
        <f t="shared" si="57"/>
        <v>8998672.2304999996</v>
      </c>
      <c r="Q339" s="23"/>
      <c r="R339" s="2">
        <v>1214989.1272</v>
      </c>
      <c r="S339" s="1">
        <v>43404</v>
      </c>
      <c r="T339" s="1">
        <v>43419</v>
      </c>
      <c r="U339" s="1">
        <v>43418</v>
      </c>
      <c r="V339">
        <v>4</v>
      </c>
      <c r="W339" s="1">
        <v>43435</v>
      </c>
      <c r="X339" s="1">
        <v>43431</v>
      </c>
      <c r="Y339" s="2">
        <v>5881863</v>
      </c>
      <c r="AF339" s="2">
        <v>0</v>
      </c>
      <c r="AG339" s="14">
        <f>SUMIF('consultant-gross'!D:D,eslam.data!AQ339,'consultant-gross'!F:F)</f>
        <v>1749696.3300000005</v>
      </c>
      <c r="AH339" s="14">
        <f>SUMIF('consultant-gross'!D:D,eslam.data!AQ339,'consultant-gross'!G:G)</f>
        <v>5881863</v>
      </c>
      <c r="AI339" s="14">
        <f>SUMIF('consultant-net'!D:D,eslam.data!AQ339,'consultant-net'!F:F)</f>
        <v>1214989.1272000005</v>
      </c>
      <c r="AJ339" s="2" t="str">
        <f>VLOOKUP(A339,'eslam-to-invoicing'!A:B,2,0)</f>
        <v>Elsewedy Univ - Enabling Works</v>
      </c>
      <c r="AQ339" s="2" t="str">
        <f t="shared" si="58"/>
        <v>El Sewedy Uni.-PKG.13</v>
      </c>
      <c r="AR339" s="2" t="str">
        <f t="shared" si="59"/>
        <v>Elsewedy Univ - Enabling Works3</v>
      </c>
    </row>
    <row r="340" spans="1:44" x14ac:dyDescent="0.3">
      <c r="A340" s="6" t="s">
        <v>22</v>
      </c>
      <c r="B340" s="35">
        <f>VLOOKUP(A340,operation!A:B,2,0)</f>
        <v>1</v>
      </c>
      <c r="C340" s="6">
        <v>4</v>
      </c>
      <c r="D340" s="25"/>
      <c r="E340" s="2">
        <v>1734033.5</v>
      </c>
      <c r="F340" s="26">
        <f>_xlfn.MAXIFS('data-from-invoicing'!E:E,'data-from-invoicing'!D:D,eslam.data!AR340)</f>
        <v>2548899.1</v>
      </c>
      <c r="G340" s="2">
        <f t="shared" si="56"/>
        <v>814865.60000000009</v>
      </c>
      <c r="I340" s="23"/>
      <c r="J340" s="2">
        <f>SUMIF('collection only'!D:D,eslam.data!AQ340,'collection only'!E:E)</f>
        <v>1204112.8595999996</v>
      </c>
      <c r="K340" s="26">
        <f>SUMIF('data-from-invoicing'!D:D,eslam.data!AR340,'data-from-invoicing'!F:F)</f>
        <v>1785482.76</v>
      </c>
      <c r="L340" s="2">
        <f t="shared" si="57"/>
        <v>581369.90040000039</v>
      </c>
      <c r="Q340" s="23"/>
      <c r="R340" s="2">
        <v>1204112.8596000001</v>
      </c>
      <c r="S340" s="1">
        <v>43434</v>
      </c>
      <c r="T340" s="1">
        <v>43434</v>
      </c>
      <c r="U340" s="1">
        <v>43436</v>
      </c>
      <c r="V340">
        <v>4</v>
      </c>
      <c r="W340" s="1">
        <v>43448</v>
      </c>
      <c r="X340" s="1">
        <v>43444</v>
      </c>
      <c r="Y340" s="2">
        <v>7615896.5</v>
      </c>
      <c r="AF340" s="2">
        <v>0</v>
      </c>
      <c r="AG340" s="14">
        <f>SUMIF('consultant-gross'!D:D,eslam.data!AQ340,'consultant-gross'!F:F)</f>
        <v>807197.65238095261</v>
      </c>
      <c r="AH340" s="14">
        <f>SUMIF('consultant-gross'!D:D,eslam.data!AQ340,'consultant-gross'!G:G)</f>
        <v>7615896.5</v>
      </c>
      <c r="AI340" s="14">
        <f>SUMIF('consultant-net'!D:D,eslam.data!AQ340,'consultant-net'!F:F)</f>
        <v>1204112.8595999996</v>
      </c>
      <c r="AJ340" s="2" t="str">
        <f>VLOOKUP(A340,'eslam-to-invoicing'!A:B,2,0)</f>
        <v>Elsewedy Univ - Enabling Works</v>
      </c>
      <c r="AQ340" s="2" t="str">
        <f t="shared" si="58"/>
        <v>El Sewedy Uni.-PKG.14</v>
      </c>
      <c r="AR340" s="2" t="str">
        <f t="shared" si="59"/>
        <v>Elsewedy Univ - Enabling Works4</v>
      </c>
    </row>
    <row r="341" spans="1:44" x14ac:dyDescent="0.3">
      <c r="A341" s="6" t="s">
        <v>22</v>
      </c>
      <c r="B341" s="35">
        <f>VLOOKUP(A341,operation!A:B,2,0)</f>
        <v>1</v>
      </c>
      <c r="C341" s="6">
        <v>5</v>
      </c>
      <c r="D341" s="25"/>
      <c r="E341" s="2">
        <v>267331.58999999991</v>
      </c>
      <c r="F341" s="26">
        <f>_xlfn.MAXIFS('data-from-invoicing'!E:E,'data-from-invoicing'!D:D,eslam.data!AR341)</f>
        <v>18231859.57</v>
      </c>
      <c r="G341" s="2">
        <f t="shared" si="56"/>
        <v>17964527.98</v>
      </c>
      <c r="I341" s="23"/>
      <c r="J341" s="2">
        <f>SUMIF('collection only'!D:D,eslam.data!AQ341,'collection only'!E:E)</f>
        <v>185635.05569599941</v>
      </c>
      <c r="K341" s="26">
        <f>SUMIF('data-from-invoicing'!D:D,eslam.data!AR341,'data-from-invoicing'!F:F)</f>
        <v>125621602.973</v>
      </c>
      <c r="L341" s="2">
        <f t="shared" si="57"/>
        <v>125435967.91730401</v>
      </c>
      <c r="Q341" s="23"/>
      <c r="R341" s="2">
        <v>185635.05569599941</v>
      </c>
      <c r="S341" s="1">
        <v>43465</v>
      </c>
      <c r="T341" s="1">
        <v>43449</v>
      </c>
      <c r="U341" s="1">
        <v>43451</v>
      </c>
      <c r="V341">
        <v>4</v>
      </c>
      <c r="W341" s="1">
        <v>43456</v>
      </c>
      <c r="X341" s="1">
        <v>43452</v>
      </c>
      <c r="Y341" s="2">
        <v>7883228.0899999999</v>
      </c>
      <c r="AF341" s="2">
        <v>0</v>
      </c>
      <c r="AG341" s="14">
        <f>SUMIF('consultant-gross'!D:D,eslam.data!AQ341,'consultant-gross'!F:F)</f>
        <v>267331.58999999985</v>
      </c>
      <c r="AH341" s="14">
        <f>SUMIF('consultant-gross'!D:D,eslam.data!AQ341,'consultant-gross'!G:G)</f>
        <v>7883228.0899999999</v>
      </c>
      <c r="AI341" s="14">
        <f>SUMIF('consultant-net'!D:D,eslam.data!AQ341,'consultant-net'!F:F)</f>
        <v>185635.05569599941</v>
      </c>
      <c r="AJ341" s="2" t="str">
        <f>VLOOKUP(A341,'eslam-to-invoicing'!A:B,2,0)</f>
        <v>Elsewedy Univ - Enabling Works</v>
      </c>
      <c r="AQ341" s="2" t="str">
        <f t="shared" si="58"/>
        <v>El Sewedy Uni.-PKG.15</v>
      </c>
      <c r="AR341" s="2" t="str">
        <f t="shared" si="59"/>
        <v>Elsewedy Univ - Enabling Works5</v>
      </c>
    </row>
    <row r="342" spans="1:44" x14ac:dyDescent="0.3">
      <c r="A342" s="6" t="s">
        <v>22</v>
      </c>
      <c r="B342" s="35">
        <f>VLOOKUP(A342,operation!A:B,2,0)</f>
        <v>1</v>
      </c>
      <c r="C342" s="6">
        <v>6</v>
      </c>
      <c r="D342" s="25"/>
      <c r="E342" s="2">
        <v>205504.28000000119</v>
      </c>
      <c r="F342" s="26">
        <f>_xlfn.MAXIFS('data-from-invoicing'!E:E,'data-from-invoicing'!D:D,eslam.data!AR342)</f>
        <v>33456554.930000003</v>
      </c>
      <c r="G342" s="2">
        <f t="shared" si="56"/>
        <v>33251050.650000002</v>
      </c>
      <c r="I342" s="23"/>
      <c r="J342" s="2">
        <f>SUMIF('collection only'!D:D,eslam.data!AQ342,'collection only'!E:E)</f>
        <v>142702.12</v>
      </c>
      <c r="K342" s="26">
        <f>SUMIF('data-from-invoicing'!D:D,eslam.data!AR342,'data-from-invoicing'!F:F)</f>
        <v>27378382.813500002</v>
      </c>
      <c r="L342" s="2">
        <f t="shared" si="57"/>
        <v>27235680.693500001</v>
      </c>
      <c r="Q342" s="23"/>
      <c r="R342" s="2">
        <v>142702.16772800131</v>
      </c>
      <c r="S342" s="1">
        <v>43465</v>
      </c>
      <c r="T342" s="1">
        <v>43459</v>
      </c>
      <c r="U342" s="1">
        <v>43463</v>
      </c>
      <c r="V342">
        <v>4</v>
      </c>
      <c r="W342" s="1">
        <v>43477</v>
      </c>
      <c r="X342" s="1">
        <v>43473</v>
      </c>
      <c r="Y342" s="2">
        <v>8088732.370000001</v>
      </c>
      <c r="AF342" s="2">
        <v>0</v>
      </c>
      <c r="AG342" s="14">
        <f>SUMIF('consultant-gross'!D:D,eslam.data!AQ342,'consultant-gross'!F:F)</f>
        <v>205504.28000000119</v>
      </c>
      <c r="AH342" s="14">
        <f>SUMIF('consultant-gross'!D:D,eslam.data!AQ342,'consultant-gross'!G:G)</f>
        <v>8088732.370000001</v>
      </c>
      <c r="AI342" s="14">
        <f>SUMIF('consultant-net'!D:D,eslam.data!AQ342,'consultant-net'!F:F)</f>
        <v>142702.16772800125</v>
      </c>
      <c r="AJ342" s="2" t="str">
        <f>VLOOKUP(A342,'eslam-to-invoicing'!A:B,2,0)</f>
        <v>Elsewedy Univ - Enabling Works</v>
      </c>
      <c r="AQ342" s="2" t="str">
        <f t="shared" si="58"/>
        <v>El Sewedy Uni.-PKG.16</v>
      </c>
      <c r="AR342" s="2" t="str">
        <f t="shared" si="59"/>
        <v>Elsewedy Univ - Enabling Works6</v>
      </c>
    </row>
    <row r="343" spans="1:44" x14ac:dyDescent="0.3">
      <c r="A343" s="6" t="s">
        <v>22</v>
      </c>
      <c r="B343" s="35">
        <f>VLOOKUP(A343,operation!A:B,2,0)</f>
        <v>1</v>
      </c>
      <c r="C343" s="6">
        <v>7</v>
      </c>
      <c r="D343" s="25"/>
      <c r="E343" s="2">
        <v>410253.11999999918</v>
      </c>
      <c r="F343" s="26">
        <f>_xlfn.MAXIFS('data-from-invoicing'!E:E,'data-from-invoicing'!D:D,eslam.data!AR343)</f>
        <v>35759955.799999997</v>
      </c>
      <c r="G343" s="2">
        <f t="shared" si="56"/>
        <v>35349702.68</v>
      </c>
      <c r="I343" s="23"/>
      <c r="J343" s="2">
        <f>SUMIF('collection only'!D:D,eslam.data!AQ343,'collection only'!E:E)</f>
        <v>284879.77</v>
      </c>
      <c r="K343" s="26">
        <f>SUMIF('data-from-invoicing'!D:D,eslam.data!AR343,'data-from-invoicing'!F:F)</f>
        <v>39973819.309500001</v>
      </c>
      <c r="L343" s="2">
        <f t="shared" si="57"/>
        <v>39688939.539499998</v>
      </c>
      <c r="Q343" s="23"/>
      <c r="R343" s="2">
        <v>284879.76</v>
      </c>
      <c r="S343" s="1">
        <v>43496</v>
      </c>
      <c r="T343" s="1">
        <v>43480</v>
      </c>
      <c r="U343" s="1">
        <v>43481</v>
      </c>
      <c r="V343">
        <v>4</v>
      </c>
      <c r="W343" s="1">
        <v>43491</v>
      </c>
      <c r="X343" s="1">
        <v>43487</v>
      </c>
      <c r="Y343" s="2">
        <v>8498985.4900000002</v>
      </c>
      <c r="AF343" s="2">
        <v>0</v>
      </c>
      <c r="AG343" s="14">
        <f>SUMIF('consultant-gross'!D:D,eslam.data!AQ343,'consultant-gross'!F:F)</f>
        <v>410253.11999999918</v>
      </c>
      <c r="AH343" s="14">
        <f>SUMIF('consultant-gross'!D:D,eslam.data!AQ343,'consultant-gross'!G:G)</f>
        <v>8498985.4900000002</v>
      </c>
      <c r="AI343" s="14">
        <f>SUMIF('consultant-net'!D:D,eslam.data!AQ343,'consultant-net'!F:F)</f>
        <v>284879.76</v>
      </c>
      <c r="AJ343" s="2" t="str">
        <f>VLOOKUP(A343,'eslam-to-invoicing'!A:B,2,0)</f>
        <v>Elsewedy Univ - Enabling Works</v>
      </c>
      <c r="AQ343" s="2" t="str">
        <f t="shared" si="58"/>
        <v>El Sewedy Uni.-PKG.17</v>
      </c>
      <c r="AR343" s="2" t="str">
        <f t="shared" si="59"/>
        <v>Elsewedy Univ - Enabling Works7</v>
      </c>
    </row>
    <row r="344" spans="1:44" x14ac:dyDescent="0.3">
      <c r="A344" s="6" t="s">
        <v>22</v>
      </c>
      <c r="B344" s="35">
        <f>VLOOKUP(A344,operation!A:B,2,0)</f>
        <v>1</v>
      </c>
      <c r="C344" s="6">
        <v>8</v>
      </c>
      <c r="D344" s="25"/>
      <c r="E344" s="2">
        <v>339720.12000000098</v>
      </c>
      <c r="F344" s="26">
        <f>_xlfn.MAXIFS('data-from-invoicing'!E:E,'data-from-invoicing'!D:D,eslam.data!AR344)</f>
        <v>22047683.73</v>
      </c>
      <c r="G344" s="2">
        <f t="shared" si="56"/>
        <v>21707963.609999999</v>
      </c>
      <c r="I344" s="23"/>
      <c r="J344" s="2">
        <f>SUMIF('collection only'!D:D,eslam.data!AQ344,'collection only'!E:E)</f>
        <v>235901.48</v>
      </c>
      <c r="K344" s="26">
        <f>SUMIF('data-from-invoicing'!D:D,eslam.data!AR344,'data-from-invoicing'!F:F)</f>
        <v>14971243.824999999</v>
      </c>
      <c r="L344" s="2">
        <f t="shared" si="57"/>
        <v>14735342.344999999</v>
      </c>
      <c r="Q344" s="23"/>
      <c r="R344" s="2">
        <v>235901.65558400279</v>
      </c>
      <c r="S344" s="1">
        <v>43496</v>
      </c>
      <c r="T344" s="1">
        <v>43496</v>
      </c>
      <c r="U344" s="1">
        <v>43496</v>
      </c>
      <c r="V344">
        <v>4</v>
      </c>
      <c r="W344" s="1">
        <v>43506</v>
      </c>
      <c r="X344" s="1">
        <v>43502</v>
      </c>
      <c r="Y344" s="2">
        <v>8838705.6100000013</v>
      </c>
      <c r="AF344" s="2">
        <v>0</v>
      </c>
      <c r="AG344" s="14">
        <f>SUMIF('consultant-gross'!D:D,eslam.data!AQ344,'consultant-gross'!F:F)</f>
        <v>339720.12000000104</v>
      </c>
      <c r="AH344" s="14">
        <f>SUMIF('consultant-gross'!D:D,eslam.data!AQ344,'consultant-gross'!G:G)</f>
        <v>8838705.6100000013</v>
      </c>
      <c r="AI344" s="14">
        <f>SUMIF('consultant-net'!D:D,eslam.data!AQ344,'consultant-net'!F:F)</f>
        <v>235901.65558400284</v>
      </c>
      <c r="AJ344" s="2" t="str">
        <f>VLOOKUP(A344,'eslam-to-invoicing'!A:B,2,0)</f>
        <v>Elsewedy Univ - Enabling Works</v>
      </c>
      <c r="AQ344" s="2" t="str">
        <f t="shared" si="58"/>
        <v>El Sewedy Uni.-PKG.18</v>
      </c>
      <c r="AR344" s="2" t="str">
        <f t="shared" si="59"/>
        <v>Elsewedy Univ - Enabling Works8</v>
      </c>
    </row>
    <row r="345" spans="1:44" x14ac:dyDescent="0.3">
      <c r="A345" s="6" t="s">
        <v>22</v>
      </c>
      <c r="B345" s="35">
        <f>VLOOKUP(A345,operation!A:B,2,0)</f>
        <v>1</v>
      </c>
      <c r="C345" s="6">
        <v>9</v>
      </c>
      <c r="D345" s="25"/>
      <c r="E345" s="2">
        <v>104805.8899999987</v>
      </c>
      <c r="F345" s="26">
        <f>_xlfn.MAXIFS('data-from-invoicing'!E:E,'data-from-invoicing'!D:D,eslam.data!AR345)</f>
        <v>43369350.270000003</v>
      </c>
      <c r="G345" s="2">
        <f t="shared" si="56"/>
        <v>43264544.380000003</v>
      </c>
      <c r="I345" s="23"/>
      <c r="J345" s="2">
        <f>SUMIF('collection only'!D:D,eslam.data!AQ345,'collection only'!E:E)</f>
        <v>72777.299999999814</v>
      </c>
      <c r="K345" s="26">
        <f>SUMIF('data-from-invoicing'!D:D,eslam.data!AR345,'data-from-invoicing'!F:F)</f>
        <v>19546532.045000002</v>
      </c>
      <c r="L345" s="2">
        <f t="shared" si="57"/>
        <v>19473754.745000001</v>
      </c>
      <c r="Q345" s="23"/>
      <c r="R345" s="2">
        <v>72777.299999999814</v>
      </c>
      <c r="S345" s="1">
        <v>43555</v>
      </c>
      <c r="T345" s="1">
        <v>43549</v>
      </c>
      <c r="U345" s="1">
        <v>43550</v>
      </c>
      <c r="V345">
        <v>4</v>
      </c>
      <c r="W345" s="1">
        <v>43569</v>
      </c>
      <c r="X345" s="1">
        <v>43565</v>
      </c>
      <c r="Y345" s="2">
        <v>8943511.5</v>
      </c>
      <c r="AF345" s="2">
        <v>0</v>
      </c>
      <c r="AG345" s="14">
        <f>SUMIF('consultant-gross'!D:D,eslam.data!AQ345,'consultant-gross'!F:F)</f>
        <v>104805.88999999873</v>
      </c>
      <c r="AH345" s="14">
        <f>SUMIF('consultant-gross'!D:D,eslam.data!AQ345,'consultant-gross'!G:G)</f>
        <v>8943511.5</v>
      </c>
      <c r="AI345" s="14">
        <f>SUMIF('consultant-net'!D:D,eslam.data!AQ345,'consultant-net'!F:F)</f>
        <v>72777.299999999814</v>
      </c>
      <c r="AJ345" s="2" t="str">
        <f>VLOOKUP(A345,'eslam-to-invoicing'!A:B,2,0)</f>
        <v>Elsewedy Univ - Enabling Works</v>
      </c>
      <c r="AQ345" s="2" t="str">
        <f t="shared" si="58"/>
        <v>El Sewedy Uni.-PKG.19</v>
      </c>
      <c r="AR345" s="2" t="str">
        <f t="shared" si="59"/>
        <v>Elsewedy Univ - Enabling Works9</v>
      </c>
    </row>
    <row r="346" spans="1:44" x14ac:dyDescent="0.3">
      <c r="A346" s="6" t="s">
        <v>22</v>
      </c>
      <c r="B346" s="35">
        <f>VLOOKUP(A346,operation!A:B,2,0)</f>
        <v>1</v>
      </c>
      <c r="C346" s="6">
        <v>10</v>
      </c>
      <c r="D346" s="25"/>
      <c r="E346" s="2">
        <v>2360</v>
      </c>
      <c r="F346" s="26">
        <f>_xlfn.MAXIFS('data-from-invoicing'!E:E,'data-from-invoicing'!D:D,eslam.data!AR346)</f>
        <v>30617684.699999999</v>
      </c>
      <c r="G346" s="2">
        <f t="shared" si="56"/>
        <v>30615324.699999999</v>
      </c>
      <c r="I346" s="23"/>
      <c r="J346" s="2">
        <f>SUMIF('collection only'!D:D,eslam.data!AQ346,'collection only'!E:E)</f>
        <v>-8913.9200000008568</v>
      </c>
      <c r="K346" s="26">
        <f>SUMIF('data-from-invoicing'!D:D,eslam.data!AR346,'data-from-invoicing'!F:F)</f>
        <v>20919758.826000001</v>
      </c>
      <c r="L346" s="2">
        <f t="shared" si="57"/>
        <v>20928672.746000003</v>
      </c>
      <c r="Q346" s="23"/>
      <c r="R346" s="2">
        <v>-8913.9200000008568</v>
      </c>
      <c r="S346" s="1">
        <v>43677</v>
      </c>
      <c r="T346" s="1">
        <v>43677</v>
      </c>
      <c r="U346" s="1">
        <v>43682</v>
      </c>
      <c r="V346">
        <v>4</v>
      </c>
      <c r="W346" s="1">
        <v>43688</v>
      </c>
      <c r="X346" s="1">
        <v>43684</v>
      </c>
      <c r="Y346" s="2">
        <v>8945871.5</v>
      </c>
      <c r="AF346" s="2">
        <v>0</v>
      </c>
      <c r="AG346" s="14">
        <f>SUMIF('consultant-gross'!D:D,eslam.data!AQ346,'consultant-gross'!F:F)</f>
        <v>2360</v>
      </c>
      <c r="AH346" s="14">
        <f>SUMIF('consultant-gross'!D:D,eslam.data!AQ346,'consultant-gross'!G:G)</f>
        <v>8945871.5</v>
      </c>
      <c r="AI346" s="14">
        <f>SUMIF('consultant-net'!D:D,eslam.data!AQ346,'consultant-net'!F:F)</f>
        <v>-8913.9200000008568</v>
      </c>
      <c r="AJ346" s="2" t="str">
        <f>VLOOKUP(A346,'eslam-to-invoicing'!A:B,2,0)</f>
        <v>Elsewedy Univ - Enabling Works</v>
      </c>
      <c r="AQ346" s="2" t="str">
        <f t="shared" si="58"/>
        <v>El Sewedy Uni.-PKG.110</v>
      </c>
      <c r="AR346" s="2" t="str">
        <f t="shared" si="59"/>
        <v>Elsewedy Univ - Enabling Works10</v>
      </c>
    </row>
    <row r="347" spans="1:44" x14ac:dyDescent="0.3">
      <c r="A347" s="6" t="s">
        <v>23</v>
      </c>
      <c r="B347" s="35">
        <f>VLOOKUP(A347,operation!A:B,2,0)</f>
        <v>1</v>
      </c>
      <c r="C347" s="6">
        <v>1</v>
      </c>
      <c r="D347" s="25"/>
      <c r="E347" s="2">
        <v>4165158.06</v>
      </c>
      <c r="F347" s="26">
        <f>_xlfn.MAXIFS('data-from-invoicing'!E:E,'data-from-invoicing'!D:D,eslam.data!AR347)</f>
        <v>1805053.36</v>
      </c>
      <c r="G347" s="2">
        <f t="shared" si="56"/>
        <v>-2360104.7000000002</v>
      </c>
      <c r="I347" s="23"/>
      <c r="J347" s="2">
        <f>SUMIF('collection only'!D:D,eslam.data!AQ347,'collection only'!E:E)</f>
        <v>3110956.56</v>
      </c>
      <c r="K347" s="26">
        <f>SUMIF('data-from-invoicing'!D:D,eslam.data!AR347,'data-from-invoicing'!F:F)</f>
        <v>1727255.568</v>
      </c>
      <c r="L347" s="2">
        <f t="shared" si="57"/>
        <v>-1383700.9920000001</v>
      </c>
      <c r="Q347" s="23"/>
      <c r="R347" s="2">
        <v>3110956.56</v>
      </c>
      <c r="S347" s="1">
        <v>43373</v>
      </c>
      <c r="T347" s="1">
        <v>43368</v>
      </c>
      <c r="U347" s="1">
        <v>43370</v>
      </c>
      <c r="V347">
        <v>17</v>
      </c>
      <c r="W347" s="1">
        <v>43387</v>
      </c>
      <c r="X347" s="1">
        <v>43391</v>
      </c>
      <c r="Y347" s="2">
        <v>4165158.06</v>
      </c>
      <c r="AF347" s="2">
        <v>0</v>
      </c>
      <c r="AG347" s="14">
        <f>SUMIF('consultant-gross'!D:D,eslam.data!AQ347,'consultant-gross'!F:F)</f>
        <v>4165158.06</v>
      </c>
      <c r="AH347" s="14">
        <f>SUMIF('consultant-gross'!D:D,eslam.data!AQ347,'consultant-gross'!G:G)</f>
        <v>4165158.06</v>
      </c>
      <c r="AI347" s="14">
        <f>SUMIF('consultant-net'!D:D,eslam.data!AQ347,'consultant-net'!F:F)</f>
        <v>3110956.56</v>
      </c>
      <c r="AJ347" s="2" t="str">
        <f>VLOOKUP(A347,'eslam-to-invoicing'!A:B,2,0)</f>
        <v>Elsewedy Univ - Enabling Works</v>
      </c>
      <c r="AQ347" s="2" t="str">
        <f t="shared" si="58"/>
        <v>El Sewedy Uni.-PKG.21</v>
      </c>
      <c r="AR347" s="2" t="str">
        <f t="shared" si="59"/>
        <v>Elsewedy Univ - Enabling Works1</v>
      </c>
    </row>
    <row r="348" spans="1:44" x14ac:dyDescent="0.3">
      <c r="A348" s="6" t="s">
        <v>23</v>
      </c>
      <c r="B348" s="35">
        <f>VLOOKUP(A348,operation!A:B,2,0)</f>
        <v>1</v>
      </c>
      <c r="C348" s="6">
        <v>2</v>
      </c>
      <c r="D348" s="25"/>
      <c r="E348" s="2">
        <v>5976536.2299999986</v>
      </c>
      <c r="F348" s="26">
        <f>_xlfn.MAXIFS('data-from-invoicing'!E:E,'data-from-invoicing'!D:D,eslam.data!AR348)</f>
        <v>4165158.06</v>
      </c>
      <c r="G348" s="2">
        <f t="shared" si="56"/>
        <v>-1811378.1699999985</v>
      </c>
      <c r="I348" s="23"/>
      <c r="J348" s="2">
        <f>SUMIF('collection only'!D:D,eslam.data!AQ348,'collection only'!E:E)</f>
        <v>6754267.5700000003</v>
      </c>
      <c r="K348" s="26">
        <f>SUMIF('data-from-invoicing'!D:D,eslam.data!AR348,'data-from-invoicing'!F:F)</f>
        <v>9096115.222000001</v>
      </c>
      <c r="L348" s="2">
        <f t="shared" si="57"/>
        <v>2341847.6520000007</v>
      </c>
      <c r="Q348" s="23"/>
      <c r="R348" s="2">
        <v>6088678.96</v>
      </c>
      <c r="S348" s="1">
        <v>43404</v>
      </c>
      <c r="T348" s="1">
        <v>43404</v>
      </c>
      <c r="U348" s="1">
        <v>43404</v>
      </c>
      <c r="V348">
        <v>17</v>
      </c>
      <c r="W348" s="1">
        <v>43421</v>
      </c>
      <c r="X348" s="1">
        <v>43412</v>
      </c>
      <c r="Y348" s="2">
        <v>10141694.289999999</v>
      </c>
      <c r="AF348" s="2">
        <v>0</v>
      </c>
      <c r="AG348" s="14">
        <f>SUMIF('consultant-gross'!D:D,eslam.data!AQ348,'consultant-gross'!F:F)</f>
        <v>5976536.2299999986</v>
      </c>
      <c r="AH348" s="14">
        <f>SUMIF('consultant-gross'!D:D,eslam.data!AQ348,'consultant-gross'!G:G)</f>
        <v>10141694.289999999</v>
      </c>
      <c r="AI348" s="14">
        <f>SUMIF('consultant-net'!D:D,eslam.data!AQ348,'consultant-net'!F:F)</f>
        <v>6088678.96</v>
      </c>
      <c r="AJ348" s="2" t="str">
        <f>VLOOKUP(A348,'eslam-to-invoicing'!A:B,2,0)</f>
        <v>Elsewedy Univ - Enabling Works</v>
      </c>
      <c r="AQ348" s="2" t="str">
        <f t="shared" si="58"/>
        <v>El Sewedy Uni.-PKG.22</v>
      </c>
      <c r="AR348" s="2" t="str">
        <f t="shared" si="59"/>
        <v>Elsewedy Univ - Enabling Works2</v>
      </c>
    </row>
    <row r="349" spans="1:44" hidden="1" x14ac:dyDescent="0.3">
      <c r="A349" s="6" t="s">
        <v>23</v>
      </c>
      <c r="B349" s="6">
        <f>VLOOKUP(A349,operation!A:B,2,0)</f>
        <v>1</v>
      </c>
      <c r="C349" s="6">
        <v>3</v>
      </c>
      <c r="D349" s="25"/>
      <c r="E349" s="2">
        <v>4458367.3605949469</v>
      </c>
      <c r="F349" s="26">
        <f>_xlfn.MAXIFS('data-from-invoicing'!E:E,'data-from-invoicing'!D:D,eslam.data!AR349)</f>
        <v>4458365.84</v>
      </c>
      <c r="G349" s="2">
        <f t="shared" si="56"/>
        <v>-1.520594947040081</v>
      </c>
      <c r="H349" s="2"/>
      <c r="I349" s="23"/>
      <c r="J349" s="2">
        <f>SUMIF('collection only'!D:D,eslam.data!AQ349,'collection only'!E:E)</f>
        <v>3212953.45</v>
      </c>
      <c r="K349" s="26">
        <f>SUMIF('data-from-invoicing'!D:D,eslam.data!AR349,'data-from-invoicing'!F:F)</f>
        <v>10213661.2305</v>
      </c>
      <c r="L349" s="2">
        <f t="shared" si="57"/>
        <v>7000707.7804999994</v>
      </c>
      <c r="M349" s="2"/>
      <c r="Q349" s="23"/>
      <c r="R349" s="2">
        <v>3212953.616829366</v>
      </c>
      <c r="S349" s="1">
        <v>43434</v>
      </c>
      <c r="T349" s="1">
        <v>43429</v>
      </c>
      <c r="U349" s="1">
        <v>43431</v>
      </c>
      <c r="V349">
        <v>17</v>
      </c>
      <c r="W349" s="1">
        <v>43448</v>
      </c>
      <c r="X349" s="1">
        <v>43444</v>
      </c>
      <c r="Y349" s="2">
        <v>14600061.65059495</v>
      </c>
      <c r="Z349" s="2">
        <v>2173392</v>
      </c>
      <c r="AF349" s="2">
        <v>0</v>
      </c>
      <c r="AG349" s="14">
        <f>SUMIF('consultant-gross'!D:D,eslam.data!AQ349,'consultant-gross'!F:F)</f>
        <v>0</v>
      </c>
      <c r="AH349" s="14">
        <f>SUMIF('consultant-gross'!D:D,eslam.data!AQ349,'consultant-gross'!G:G)</f>
        <v>0</v>
      </c>
      <c r="AI349" s="14">
        <f>SUMIF('consultant-net'!D:D,eslam.data!AQ349,'consultant-net'!F:F)</f>
        <v>0</v>
      </c>
      <c r="AJ349" s="2" t="str">
        <f>VLOOKUP(A349,'eslam-to-invoicing'!A:B,2,0)</f>
        <v>Elsewedy Univ - Enabling Works</v>
      </c>
      <c r="AQ349" s="2" t="str">
        <f t="shared" si="58"/>
        <v>El Sewedy Uni.-PKG.23</v>
      </c>
      <c r="AR349" s="2" t="str">
        <f t="shared" si="59"/>
        <v>Elsewedy Univ - Enabling Works3</v>
      </c>
    </row>
    <row r="350" spans="1:44" x14ac:dyDescent="0.3">
      <c r="A350" s="6" t="s">
        <v>23</v>
      </c>
      <c r="B350" s="35">
        <f>VLOOKUP(A350,operation!A:B,2,0)</f>
        <v>1</v>
      </c>
      <c r="C350" s="6">
        <v>4</v>
      </c>
      <c r="D350" s="25"/>
      <c r="E350" s="2">
        <v>5121900.2295488827</v>
      </c>
      <c r="F350" s="26">
        <f>_xlfn.MAXIFS('data-from-invoicing'!E:E,'data-from-invoicing'!D:D,eslam.data!AR350)</f>
        <v>2548899.1</v>
      </c>
      <c r="G350" s="2">
        <f t="shared" si="56"/>
        <v>-2573001.1295488826</v>
      </c>
      <c r="I350" s="23"/>
      <c r="J350" s="2">
        <f>SUMIF('collection only'!D:D,eslam.data!AQ350,'collection only'!E:E)</f>
        <v>3208255.76</v>
      </c>
      <c r="K350" s="26">
        <f>SUMIF('data-from-invoicing'!D:D,eslam.data!AR350,'data-from-invoicing'!F:F)</f>
        <v>1785482.76</v>
      </c>
      <c r="L350" s="2">
        <f t="shared" si="57"/>
        <v>-1422772.9999999998</v>
      </c>
      <c r="Q350" s="23"/>
      <c r="R350" s="2">
        <v>3208255.281450022</v>
      </c>
      <c r="S350" s="1">
        <v>43465</v>
      </c>
      <c r="T350" s="1">
        <v>43459</v>
      </c>
      <c r="U350" s="1">
        <v>43465</v>
      </c>
      <c r="V350">
        <v>17</v>
      </c>
      <c r="W350" s="1">
        <v>43482</v>
      </c>
      <c r="X350" s="1">
        <v>43475</v>
      </c>
      <c r="Y350" s="2">
        <v>19721961.880143829</v>
      </c>
      <c r="Z350" s="2">
        <v>1556100</v>
      </c>
      <c r="AF350" s="2">
        <v>0</v>
      </c>
      <c r="AG350" s="14">
        <f>SUMIF('consultant-gross'!D:D,eslam.data!AQ350,'consultant-gross'!F:F)</f>
        <v>5121900.2295488827</v>
      </c>
      <c r="AH350" s="14">
        <f>SUMIF('consultant-gross'!D:D,eslam.data!AQ350,'consultant-gross'!G:G)</f>
        <v>19721961.880143829</v>
      </c>
      <c r="AI350" s="14">
        <f>SUMIF('consultant-net'!D:D,eslam.data!AQ350,'consultant-net'!F:F)</f>
        <v>3208255.2814500225</v>
      </c>
      <c r="AJ350" s="2" t="str">
        <f>VLOOKUP(A350,'eslam-to-invoicing'!A:B,2,0)</f>
        <v>Elsewedy Univ - Enabling Works</v>
      </c>
      <c r="AQ350" s="2" t="str">
        <f t="shared" si="58"/>
        <v>El Sewedy Uni.-PKG.24</v>
      </c>
      <c r="AR350" s="2" t="str">
        <f t="shared" si="59"/>
        <v>Elsewedy Univ - Enabling Works4</v>
      </c>
    </row>
    <row r="351" spans="1:44" x14ac:dyDescent="0.3">
      <c r="A351" s="6" t="s">
        <v>23</v>
      </c>
      <c r="B351" s="35">
        <f>VLOOKUP(A351,operation!A:B,2,0)</f>
        <v>1</v>
      </c>
      <c r="C351" s="6">
        <v>5</v>
      </c>
      <c r="D351" s="25"/>
      <c r="E351" s="2">
        <v>8018043.8083927333</v>
      </c>
      <c r="F351" s="26">
        <f>_xlfn.MAXIFS('data-from-invoicing'!E:E,'data-from-invoicing'!D:D,eslam.data!AR351)</f>
        <v>18231859.57</v>
      </c>
      <c r="G351" s="2">
        <f t="shared" si="56"/>
        <v>10213815.761607267</v>
      </c>
      <c r="I351" s="23"/>
      <c r="J351" s="2">
        <f>SUMIF('collection only'!D:D,eslam.data!AQ351,'collection only'!E:E)</f>
        <v>4527299.68</v>
      </c>
      <c r="K351" s="26">
        <f>SUMIF('data-from-invoicing'!D:D,eslam.data!AR351,'data-from-invoicing'!F:F)</f>
        <v>125621602.973</v>
      </c>
      <c r="L351" s="2">
        <f t="shared" si="57"/>
        <v>121094303.29300001</v>
      </c>
      <c r="Q351" s="23"/>
      <c r="R351" s="2">
        <v>4527299.6694928566</v>
      </c>
      <c r="S351" s="1">
        <v>43496</v>
      </c>
      <c r="T351" s="1">
        <v>43490</v>
      </c>
      <c r="U351" s="1">
        <v>43496</v>
      </c>
      <c r="V351">
        <v>17</v>
      </c>
      <c r="W351" s="1">
        <v>43513</v>
      </c>
      <c r="X351" s="1">
        <v>43506</v>
      </c>
      <c r="Y351" s="2">
        <v>27740005.688536558</v>
      </c>
      <c r="AF351" s="2">
        <v>0</v>
      </c>
      <c r="AG351" s="14">
        <f>SUMIF('consultant-gross'!D:D,eslam.data!AQ351,'consultant-gross'!F:F)</f>
        <v>8018043.8083927333</v>
      </c>
      <c r="AH351" s="14">
        <f>SUMIF('consultant-gross'!D:D,eslam.data!AQ351,'consultant-gross'!G:G)</f>
        <v>27740005.688536562</v>
      </c>
      <c r="AI351" s="14">
        <f>SUMIF('consultant-net'!D:D,eslam.data!AQ351,'consultant-net'!F:F)</f>
        <v>4527299.6694928566</v>
      </c>
      <c r="AJ351" s="2" t="str">
        <f>VLOOKUP(A351,'eslam-to-invoicing'!A:B,2,0)</f>
        <v>Elsewedy Univ - Enabling Works</v>
      </c>
      <c r="AQ351" s="2" t="str">
        <f t="shared" si="58"/>
        <v>El Sewedy Uni.-PKG.25</v>
      </c>
      <c r="AR351" s="2" t="str">
        <f t="shared" si="59"/>
        <v>Elsewedy Univ - Enabling Works5</v>
      </c>
    </row>
    <row r="352" spans="1:44" x14ac:dyDescent="0.3">
      <c r="A352" s="6" t="s">
        <v>23</v>
      </c>
      <c r="B352" s="35">
        <f>VLOOKUP(A352,operation!A:B,2,0)</f>
        <v>1</v>
      </c>
      <c r="C352" s="6">
        <v>6</v>
      </c>
      <c r="D352" s="25"/>
      <c r="E352" s="2">
        <v>8105230.811463438</v>
      </c>
      <c r="F352" s="26">
        <f>_xlfn.MAXIFS('data-from-invoicing'!E:E,'data-from-invoicing'!D:D,eslam.data!AR352)</f>
        <v>33456554.930000003</v>
      </c>
      <c r="G352" s="2">
        <f t="shared" si="56"/>
        <v>25351324.118536565</v>
      </c>
      <c r="I352" s="23"/>
      <c r="J352" s="2">
        <f>SUMIF('collection only'!D:D,eslam.data!AQ352,'collection only'!E:E)</f>
        <v>7457797.2400000002</v>
      </c>
      <c r="K352" s="26">
        <f>SUMIF('data-from-invoicing'!D:D,eslam.data!AR352,'data-from-invoicing'!F:F)</f>
        <v>27378382.813500002</v>
      </c>
      <c r="L352" s="2">
        <f t="shared" si="57"/>
        <v>19920585.5735</v>
      </c>
      <c r="Q352" s="23"/>
      <c r="R352" s="2">
        <v>7457797.2000000002</v>
      </c>
      <c r="S352" s="1">
        <v>43524</v>
      </c>
      <c r="T352" s="1">
        <v>43521</v>
      </c>
      <c r="U352" s="1">
        <v>43526</v>
      </c>
      <c r="V352">
        <v>17</v>
      </c>
      <c r="W352" s="1">
        <v>43543</v>
      </c>
      <c r="X352" s="1">
        <v>43535</v>
      </c>
      <c r="Y352" s="2">
        <v>35845236.5</v>
      </c>
      <c r="Z352" s="2">
        <v>1404000</v>
      </c>
      <c r="AF352" s="2">
        <v>0</v>
      </c>
      <c r="AG352" s="14">
        <f>SUMIF('consultant-gross'!D:D,eslam.data!AQ352,'consultant-gross'!F:F)</f>
        <v>8105230.811463438</v>
      </c>
      <c r="AH352" s="14">
        <f>SUMIF('consultant-gross'!D:D,eslam.data!AQ352,'consultant-gross'!G:G)</f>
        <v>35845236.5</v>
      </c>
      <c r="AI352" s="14">
        <f>SUMIF('consultant-net'!D:D,eslam.data!AQ352,'consultant-net'!F:F)</f>
        <v>7457797.2000000002</v>
      </c>
      <c r="AJ352" s="2" t="str">
        <f>VLOOKUP(A352,'eslam-to-invoicing'!A:B,2,0)</f>
        <v>Elsewedy Univ - Enabling Works</v>
      </c>
      <c r="AQ352" s="2" t="str">
        <f t="shared" si="58"/>
        <v>El Sewedy Uni.-PKG.26</v>
      </c>
      <c r="AR352" s="2" t="str">
        <f t="shared" si="59"/>
        <v>Elsewedy Univ - Enabling Works6</v>
      </c>
    </row>
    <row r="353" spans="1:44" x14ac:dyDescent="0.3">
      <c r="A353" s="6" t="s">
        <v>23</v>
      </c>
      <c r="B353" s="35">
        <f>VLOOKUP(A353,operation!A:B,2,0)</f>
        <v>1</v>
      </c>
      <c r="C353" s="6">
        <v>7</v>
      </c>
      <c r="D353" s="25"/>
      <c r="E353" s="2">
        <v>4929812</v>
      </c>
      <c r="F353" s="26">
        <f>_xlfn.MAXIFS('data-from-invoicing'!E:E,'data-from-invoicing'!D:D,eslam.data!AR353)</f>
        <v>35759955.799999997</v>
      </c>
      <c r="G353" s="2">
        <f t="shared" si="56"/>
        <v>30830143.799999997</v>
      </c>
      <c r="I353" s="23"/>
      <c r="J353" s="2">
        <f>SUMIF('collection only'!D:D,eslam.data!AQ353,'collection only'!E:E)</f>
        <v>2278076.64</v>
      </c>
      <c r="K353" s="26">
        <f>SUMIF('data-from-invoicing'!D:D,eslam.data!AR353,'data-from-invoicing'!F:F)</f>
        <v>39973819.309500001</v>
      </c>
      <c r="L353" s="2">
        <f t="shared" si="57"/>
        <v>37695742.669500001</v>
      </c>
      <c r="Q353" s="23"/>
      <c r="R353" s="2">
        <v>2278076.6</v>
      </c>
      <c r="S353" s="1">
        <v>43555</v>
      </c>
      <c r="T353" s="1">
        <v>43549</v>
      </c>
      <c r="U353" s="1">
        <v>43563</v>
      </c>
      <c r="V353">
        <v>17</v>
      </c>
      <c r="W353" s="1">
        <v>43580</v>
      </c>
      <c r="X353" s="1">
        <v>43565</v>
      </c>
      <c r="Y353" s="2">
        <v>40775048.5</v>
      </c>
      <c r="Z353" s="2">
        <v>0</v>
      </c>
      <c r="AF353" s="2">
        <v>0</v>
      </c>
      <c r="AG353" s="14">
        <f>SUMIF('consultant-gross'!D:D,eslam.data!AQ353,'consultant-gross'!F:F)</f>
        <v>4929812</v>
      </c>
      <c r="AH353" s="14">
        <f>SUMIF('consultant-gross'!D:D,eslam.data!AQ353,'consultant-gross'!G:G)</f>
        <v>40775048.5</v>
      </c>
      <c r="AI353" s="14">
        <f>SUMIF('consultant-net'!D:D,eslam.data!AQ353,'consultant-net'!F:F)</f>
        <v>2278076.6</v>
      </c>
      <c r="AJ353" s="2" t="str">
        <f>VLOOKUP(A353,'eslam-to-invoicing'!A:B,2,0)</f>
        <v>Elsewedy Univ - Enabling Works</v>
      </c>
      <c r="AQ353" s="2" t="str">
        <f t="shared" si="58"/>
        <v>El Sewedy Uni.-PKG.27</v>
      </c>
      <c r="AR353" s="2" t="str">
        <f t="shared" si="59"/>
        <v>Elsewedy Univ - Enabling Works7</v>
      </c>
    </row>
    <row r="354" spans="1:44" x14ac:dyDescent="0.3">
      <c r="A354" s="6" t="s">
        <v>23</v>
      </c>
      <c r="B354" s="35">
        <f>VLOOKUP(A354,operation!A:B,2,0)</f>
        <v>1</v>
      </c>
      <c r="C354" s="6">
        <v>8</v>
      </c>
      <c r="D354" s="25"/>
      <c r="E354" s="2">
        <v>1755356.799999997</v>
      </c>
      <c r="F354" s="26">
        <f>_xlfn.MAXIFS('data-from-invoicing'!E:E,'data-from-invoicing'!D:D,eslam.data!AR354)</f>
        <v>22047683.73</v>
      </c>
      <c r="G354" s="2">
        <f t="shared" si="56"/>
        <v>20292326.930000003</v>
      </c>
      <c r="I354" s="23"/>
      <c r="J354" s="2">
        <f>SUMIF('collection only'!D:D,eslam.data!AQ354,'collection only'!E:E)</f>
        <v>2625161.63</v>
      </c>
      <c r="K354" s="26">
        <f>SUMIF('data-from-invoicing'!D:D,eslam.data!AR354,'data-from-invoicing'!F:F)</f>
        <v>14971243.824999999</v>
      </c>
      <c r="L354" s="2">
        <f t="shared" si="57"/>
        <v>12346082.195</v>
      </c>
      <c r="Q354" s="23"/>
      <c r="R354" s="2">
        <v>2625161.5</v>
      </c>
      <c r="S354" s="1">
        <v>43616</v>
      </c>
      <c r="T354" s="1">
        <v>43608</v>
      </c>
      <c r="U354" s="1">
        <v>43608</v>
      </c>
      <c r="V354">
        <v>17</v>
      </c>
      <c r="W354" s="1">
        <v>43625</v>
      </c>
      <c r="X354" s="1">
        <v>43684</v>
      </c>
      <c r="Y354" s="2">
        <v>42530405.299999997</v>
      </c>
      <c r="AF354" s="2">
        <v>50000</v>
      </c>
      <c r="AG354" s="14">
        <f>SUMIF('consultant-gross'!D:D,eslam.data!AQ354,'consultant-gross'!F:F)</f>
        <v>1755356.799999997</v>
      </c>
      <c r="AH354" s="14">
        <f>SUMIF('consultant-gross'!D:D,eslam.data!AQ354,'consultant-gross'!G:G)</f>
        <v>42530405.299999997</v>
      </c>
      <c r="AI354" s="14">
        <f>SUMIF('consultant-net'!D:D,eslam.data!AQ354,'consultant-net'!F:F)</f>
        <v>2625161.5</v>
      </c>
      <c r="AJ354" s="2" t="str">
        <f>VLOOKUP(A354,'eslam-to-invoicing'!A:B,2,0)</f>
        <v>Elsewedy Univ - Enabling Works</v>
      </c>
      <c r="AQ354" s="2" t="str">
        <f t="shared" si="58"/>
        <v>El Sewedy Uni.-PKG.28</v>
      </c>
      <c r="AR354" s="2" t="str">
        <f t="shared" si="59"/>
        <v>Elsewedy Univ - Enabling Works8</v>
      </c>
    </row>
    <row r="355" spans="1:44" x14ac:dyDescent="0.3">
      <c r="A355" s="6" t="s">
        <v>23</v>
      </c>
      <c r="B355" s="35">
        <f>VLOOKUP(A355,operation!A:B,2,0)</f>
        <v>1</v>
      </c>
      <c r="C355" s="6">
        <v>9</v>
      </c>
      <c r="D355" s="25"/>
      <c r="E355" s="2">
        <v>0</v>
      </c>
      <c r="F355" s="26">
        <f>_xlfn.MAXIFS('data-from-invoicing'!E:E,'data-from-invoicing'!D:D,eslam.data!AR355)</f>
        <v>43369350.270000003</v>
      </c>
      <c r="G355" s="2">
        <f t="shared" si="56"/>
        <v>43369350.270000003</v>
      </c>
      <c r="I355" s="23"/>
      <c r="J355" s="2">
        <f>SUMIF('collection only'!D:D,eslam.data!AQ355,'collection only'!E:E)</f>
        <v>1116423</v>
      </c>
      <c r="K355" s="26">
        <f>SUMIF('data-from-invoicing'!D:D,eslam.data!AR355,'data-from-invoicing'!F:F)</f>
        <v>19546532.045000002</v>
      </c>
      <c r="L355" s="2">
        <f t="shared" si="57"/>
        <v>18430109.045000002</v>
      </c>
      <c r="Q355" s="23"/>
      <c r="R355" s="2">
        <v>1116423.1000000001</v>
      </c>
      <c r="S355" s="1">
        <v>43921</v>
      </c>
      <c r="T355" s="1">
        <v>44043</v>
      </c>
      <c r="U355" s="1">
        <v>43912</v>
      </c>
      <c r="W355" s="1">
        <v>43921</v>
      </c>
      <c r="X355" s="1">
        <v>43913</v>
      </c>
      <c r="Y355" s="2">
        <v>42530405.299999997</v>
      </c>
      <c r="AF355" s="2">
        <v>0</v>
      </c>
      <c r="AG355" s="14">
        <f>SUMIF('consultant-gross'!D:D,eslam.data!AQ355,'consultant-gross'!F:F)</f>
        <v>0</v>
      </c>
      <c r="AH355" s="14">
        <f>SUMIF('consultant-gross'!D:D,eslam.data!AQ355,'consultant-gross'!G:G)</f>
        <v>0</v>
      </c>
      <c r="AI355" s="14">
        <f>SUMIF('consultant-net'!D:D,eslam.data!AQ355,'consultant-net'!F:F)</f>
        <v>1116423.1000000001</v>
      </c>
      <c r="AJ355" s="2" t="str">
        <f>VLOOKUP(A355,'eslam-to-invoicing'!A:B,2,0)</f>
        <v>Elsewedy Univ - Enabling Works</v>
      </c>
      <c r="AQ355" s="2" t="str">
        <f t="shared" si="58"/>
        <v>El Sewedy Uni.-PKG.29</v>
      </c>
      <c r="AR355" s="2" t="str">
        <f t="shared" si="59"/>
        <v>Elsewedy Univ - Enabling Works9</v>
      </c>
    </row>
    <row r="356" spans="1:44" hidden="1" x14ac:dyDescent="0.3">
      <c r="A356" s="6" t="s">
        <v>34</v>
      </c>
      <c r="B356" s="6">
        <f>VLOOKUP(A356,operation!A:B,2,0)</f>
        <v>1</v>
      </c>
      <c r="C356" s="6">
        <v>1</v>
      </c>
      <c r="D356" s="25"/>
      <c r="E356" s="2">
        <v>1805053.36625</v>
      </c>
      <c r="F356" s="26">
        <f>_xlfn.MAXIFS('data-from-invoicing'!E:E,'data-from-invoicing'!D:D,eslam.data!AR356)</f>
        <v>1805053.36</v>
      </c>
      <c r="G356" s="2">
        <f t="shared" si="56"/>
        <v>-6.2499998603016138E-3</v>
      </c>
      <c r="H356" s="2"/>
      <c r="I356" s="23"/>
      <c r="J356" s="2">
        <f>SUMIF('collection only'!D:D,eslam.data!AQ356,'collection only'!E:E)</f>
        <v>41698321.350000001</v>
      </c>
      <c r="K356" s="26">
        <f>SUMIF('data-from-invoicing'!D:D,eslam.data!AR356,'data-from-invoicing'!F:F)</f>
        <v>1727255.568</v>
      </c>
      <c r="L356" s="2">
        <f t="shared" si="57"/>
        <v>-39971065.782000005</v>
      </c>
      <c r="M356" s="2"/>
      <c r="N356" s="2">
        <v>24971065.75</v>
      </c>
      <c r="O356" s="2">
        <v>15000000</v>
      </c>
      <c r="Q356" s="23"/>
      <c r="R356" s="2">
        <v>1727255.5661646251</v>
      </c>
      <c r="S356" s="1">
        <v>43496</v>
      </c>
      <c r="T356" s="1">
        <v>43496</v>
      </c>
      <c r="U356" s="1">
        <v>43496</v>
      </c>
      <c r="V356">
        <v>14</v>
      </c>
      <c r="W356" s="1">
        <v>43510</v>
      </c>
      <c r="X356" s="1">
        <v>43514</v>
      </c>
      <c r="Y356" s="2">
        <v>1805053.36625</v>
      </c>
      <c r="AF356" s="2">
        <v>0</v>
      </c>
      <c r="AG356" s="14">
        <f>SUMIF('consultant-gross'!D:D,eslam.data!AQ356,'consultant-gross'!F:F)</f>
        <v>1805053.3662499997</v>
      </c>
      <c r="AH356" s="14">
        <f>SUMIF('consultant-gross'!D:D,eslam.data!AQ356,'consultant-gross'!G:G)</f>
        <v>1805053.3662499997</v>
      </c>
      <c r="AI356" s="14">
        <f>SUMIF('consultant-net'!D:D,eslam.data!AQ356,'consultant-net'!F:F)</f>
        <v>1727255.5661646246</v>
      </c>
      <c r="AJ356" s="2" t="str">
        <f>VLOOKUP(A356,'eslam-to-invoicing'!A:B,2,0)</f>
        <v>Elsewedy Univ - Enabling Works</v>
      </c>
      <c r="AQ356" s="2" t="str">
        <f t="shared" si="58"/>
        <v>El Sewedy Uni.-PKG.31</v>
      </c>
      <c r="AR356" s="2" t="str">
        <f t="shared" si="59"/>
        <v>Elsewedy Univ - Enabling Works1</v>
      </c>
    </row>
    <row r="357" spans="1:44" x14ac:dyDescent="0.3">
      <c r="A357" s="6" t="s">
        <v>34</v>
      </c>
      <c r="B357" s="35">
        <f>VLOOKUP(A357,operation!A:B,2,0)</f>
        <v>1</v>
      </c>
      <c r="C357" s="6">
        <v>2</v>
      </c>
      <c r="D357" s="25"/>
      <c r="E357" s="2">
        <v>3340179.7019642862</v>
      </c>
      <c r="F357" s="26">
        <f>_xlfn.MAXIFS('data-from-invoicing'!E:E,'data-from-invoicing'!D:D,eslam.data!AR357)</f>
        <v>4165158.06</v>
      </c>
      <c r="G357" s="2">
        <f t="shared" si="56"/>
        <v>824978.3580357139</v>
      </c>
      <c r="I357" s="23"/>
      <c r="J357" s="2">
        <f>SUMIF('collection only'!D:D,eslam.data!AQ357,'collection only'!E:E)</f>
        <v>11185421.17</v>
      </c>
      <c r="K357" s="26">
        <f>SUMIF('data-from-invoicing'!D:D,eslam.data!AR357,'data-from-invoicing'!F:F)</f>
        <v>9096115.222000001</v>
      </c>
      <c r="L357" s="2">
        <f t="shared" si="57"/>
        <v>-2089305.9479999989</v>
      </c>
      <c r="N357" s="2">
        <v>8000000</v>
      </c>
      <c r="Q357" s="23"/>
      <c r="R357" s="2">
        <v>3185421.0010953401</v>
      </c>
      <c r="S357" s="1">
        <v>43496</v>
      </c>
      <c r="T357" s="1">
        <v>43496</v>
      </c>
      <c r="U357" s="1">
        <v>43498</v>
      </c>
      <c r="V357">
        <v>14</v>
      </c>
      <c r="W357" s="1">
        <v>43512</v>
      </c>
      <c r="X357" s="1">
        <v>43515</v>
      </c>
      <c r="Y357" s="2">
        <v>3340179.7019642862</v>
      </c>
      <c r="AF357" s="2">
        <v>0</v>
      </c>
      <c r="AG357" s="14">
        <f>SUMIF('consultant-gross'!D:D,eslam.data!AQ357,'consultant-gross'!F:F)</f>
        <v>3340179.7019642857</v>
      </c>
      <c r="AH357" s="14">
        <f>SUMIF('consultant-gross'!D:D,eslam.data!AQ357,'consultant-gross'!G:G)</f>
        <v>3340179.7019642857</v>
      </c>
      <c r="AI357" s="14">
        <f>SUMIF('consultant-net'!D:D,eslam.data!AQ357,'consultant-net'!F:F)</f>
        <v>3185421.0010953397</v>
      </c>
      <c r="AJ357" s="2" t="str">
        <f>VLOOKUP(A357,'eslam-to-invoicing'!A:B,2,0)</f>
        <v>Elsewedy Univ - Enabling Works</v>
      </c>
      <c r="AQ357" s="2" t="str">
        <f t="shared" si="58"/>
        <v>El Sewedy Uni.-PKG.32</v>
      </c>
      <c r="AR357" s="2" t="str">
        <f t="shared" si="59"/>
        <v>Elsewedy Univ - Enabling Works2</v>
      </c>
    </row>
    <row r="358" spans="1:44" x14ac:dyDescent="0.3">
      <c r="A358" s="6" t="s">
        <v>34</v>
      </c>
      <c r="B358" s="35">
        <f>VLOOKUP(A358,operation!A:B,2,0)</f>
        <v>1</v>
      </c>
      <c r="C358" s="6">
        <v>3</v>
      </c>
      <c r="D358" s="25"/>
      <c r="E358" s="2">
        <v>2400436.8317857152</v>
      </c>
      <c r="F358" s="26">
        <f>_xlfn.MAXIFS('data-from-invoicing'!E:E,'data-from-invoicing'!D:D,eslam.data!AR358)</f>
        <v>4458365.84</v>
      </c>
      <c r="G358" s="2">
        <f t="shared" si="56"/>
        <v>2057929.0082142847</v>
      </c>
      <c r="I358" s="23"/>
      <c r="J358" s="2">
        <f>SUMIF('collection only'!D:D,eslam.data!AQ358,'collection only'!E:E)</f>
        <v>17785718.629999999</v>
      </c>
      <c r="K358" s="26">
        <f>SUMIF('data-from-invoicing'!D:D,eslam.data!AR358,'data-from-invoicing'!F:F)</f>
        <v>10213661.2305</v>
      </c>
      <c r="L358" s="2">
        <f t="shared" si="57"/>
        <v>-7572057.3994999994</v>
      </c>
      <c r="N358" s="2">
        <v>12000000</v>
      </c>
      <c r="Q358" s="23"/>
      <c r="R358" s="2">
        <v>5785718.6000000006</v>
      </c>
      <c r="S358" s="1">
        <v>43524</v>
      </c>
      <c r="T358" s="1">
        <v>43517</v>
      </c>
      <c r="U358" s="1">
        <v>43523</v>
      </c>
      <c r="V358">
        <v>14</v>
      </c>
      <c r="W358" s="1">
        <v>43537</v>
      </c>
      <c r="X358" s="1">
        <v>43536</v>
      </c>
      <c r="Y358" s="2">
        <v>7545669.9000000004</v>
      </c>
      <c r="Z358" s="2">
        <v>3477943.8</v>
      </c>
      <c r="AF358" s="2">
        <v>0</v>
      </c>
      <c r="AG358" s="14">
        <f>SUMIF('consultant-gross'!D:D,eslam.data!AQ358,'consultant-gross'!F:F)</f>
        <v>2400436.8317857152</v>
      </c>
      <c r="AH358" s="14">
        <f>SUMIF('consultant-gross'!D:D,eslam.data!AQ358,'consultant-gross'!G:G)</f>
        <v>7545669.9000000004</v>
      </c>
      <c r="AI358" s="14">
        <f>SUMIF('consultant-net'!D:D,eslam.data!AQ358,'consultant-net'!F:F)</f>
        <v>5785718.6000000006</v>
      </c>
      <c r="AJ358" s="2" t="str">
        <f>VLOOKUP(A358,'eslam-to-invoicing'!A:B,2,0)</f>
        <v>Elsewedy Univ - Enabling Works</v>
      </c>
      <c r="AQ358" s="2" t="str">
        <f t="shared" si="58"/>
        <v>El Sewedy Uni.-PKG.33</v>
      </c>
      <c r="AR358" s="2" t="str">
        <f t="shared" si="59"/>
        <v>Elsewedy Univ - Enabling Works3</v>
      </c>
    </row>
    <row r="359" spans="1:44" x14ac:dyDescent="0.3">
      <c r="A359" s="6" t="s">
        <v>34</v>
      </c>
      <c r="B359" s="35">
        <f>VLOOKUP(A359,operation!A:B,2,0)</f>
        <v>1</v>
      </c>
      <c r="C359" s="6">
        <v>4</v>
      </c>
      <c r="D359" s="25"/>
      <c r="E359" s="2">
        <v>6026842.9000000004</v>
      </c>
      <c r="F359" s="26">
        <f>_xlfn.MAXIFS('data-from-invoicing'!E:E,'data-from-invoicing'!D:D,eslam.data!AR359)</f>
        <v>2548899.1</v>
      </c>
      <c r="G359" s="2">
        <f t="shared" si="56"/>
        <v>-3477943.8000000003</v>
      </c>
      <c r="I359" s="23"/>
      <c r="J359" s="2">
        <f>SUMIF('collection only'!D:D,eslam.data!AQ359,'collection only'!E:E)</f>
        <v>6716669.7599999998</v>
      </c>
      <c r="K359" s="26">
        <f>SUMIF('data-from-invoicing'!D:D,eslam.data!AR359,'data-from-invoicing'!F:F)</f>
        <v>1785482.76</v>
      </c>
      <c r="L359" s="2">
        <f t="shared" si="57"/>
        <v>-4931187</v>
      </c>
      <c r="N359" s="2">
        <v>4931187</v>
      </c>
      <c r="Q359" s="23"/>
      <c r="R359" s="2">
        <v>1785483.1</v>
      </c>
      <c r="S359" s="1">
        <v>43555</v>
      </c>
      <c r="T359" s="1">
        <v>43545</v>
      </c>
      <c r="U359" s="1">
        <v>43548</v>
      </c>
      <c r="V359">
        <v>14</v>
      </c>
      <c r="W359" s="1">
        <v>43562</v>
      </c>
      <c r="X359" s="1">
        <v>43565</v>
      </c>
      <c r="Y359" s="2">
        <v>13572512.800000001</v>
      </c>
      <c r="Z359" s="2">
        <v>4077447.9</v>
      </c>
      <c r="AF359" s="2">
        <v>0</v>
      </c>
      <c r="AG359" s="14">
        <f>SUMIF('consultant-gross'!D:D,eslam.data!AQ359,'consultant-gross'!F:F)</f>
        <v>6026842.9000000004</v>
      </c>
      <c r="AH359" s="14">
        <f>SUMIF('consultant-gross'!D:D,eslam.data!AQ359,'consultant-gross'!G:G)</f>
        <v>13572512.800000001</v>
      </c>
      <c r="AI359" s="14">
        <f>SUMIF('consultant-net'!D:D,eslam.data!AQ359,'consultant-net'!F:F)</f>
        <v>1785483.0999999996</v>
      </c>
      <c r="AJ359" s="2" t="str">
        <f>VLOOKUP(A359,'eslam-to-invoicing'!A:B,2,0)</f>
        <v>Elsewedy Univ - Enabling Works</v>
      </c>
      <c r="AQ359" s="2" t="str">
        <f t="shared" si="58"/>
        <v>El Sewedy Uni.-PKG.34</v>
      </c>
      <c r="AR359" s="2" t="str">
        <f t="shared" si="59"/>
        <v>Elsewedy Univ - Enabling Works4</v>
      </c>
    </row>
    <row r="360" spans="1:44" x14ac:dyDescent="0.3">
      <c r="A360" s="6" t="s">
        <v>34</v>
      </c>
      <c r="B360" s="35">
        <f>VLOOKUP(A360,operation!A:B,2,0)</f>
        <v>1</v>
      </c>
      <c r="C360" s="6">
        <v>5</v>
      </c>
      <c r="D360" s="25"/>
      <c r="E360" s="2">
        <v>27458064.600000009</v>
      </c>
      <c r="F360" s="26">
        <f>_xlfn.MAXIFS('data-from-invoicing'!E:E,'data-from-invoicing'!D:D,eslam.data!AR360)</f>
        <v>18231859.57</v>
      </c>
      <c r="G360" s="2">
        <f t="shared" si="56"/>
        <v>-9226205.0300000086</v>
      </c>
      <c r="I360" s="23"/>
      <c r="J360" s="2">
        <f>SUMIF('collection only'!D:D,eslam.data!AQ360,'collection only'!E:E)</f>
        <v>24218860.600000001</v>
      </c>
      <c r="K360" s="26">
        <f>SUMIF('data-from-invoicing'!D:D,eslam.data!AR360,'data-from-invoicing'!F:F)</f>
        <v>125621602.973</v>
      </c>
      <c r="L360" s="2">
        <f t="shared" si="57"/>
        <v>101402742.373</v>
      </c>
      <c r="Q360" s="23"/>
      <c r="R360" s="2">
        <v>24218860.600000001</v>
      </c>
      <c r="S360" s="1">
        <v>43585</v>
      </c>
      <c r="T360" s="1">
        <v>43576</v>
      </c>
      <c r="U360" s="1">
        <v>43578</v>
      </c>
      <c r="V360">
        <v>14</v>
      </c>
      <c r="W360" s="1">
        <v>43592</v>
      </c>
      <c r="X360" s="1">
        <v>43590</v>
      </c>
      <c r="Y360" s="2">
        <v>41030577.400000013</v>
      </c>
      <c r="Z360" s="2">
        <v>16291927.300000001</v>
      </c>
      <c r="AF360" s="2">
        <v>0</v>
      </c>
      <c r="AG360" s="14">
        <f>SUMIF('consultant-gross'!D:D,eslam.data!AQ360,'consultant-gross'!F:F)</f>
        <v>27458064.600000005</v>
      </c>
      <c r="AH360" s="14">
        <f>SUMIF('consultant-gross'!D:D,eslam.data!AQ360,'consultant-gross'!G:G)</f>
        <v>41030577.400000006</v>
      </c>
      <c r="AI360" s="14">
        <f>SUMIF('consultant-net'!D:D,eslam.data!AQ360,'consultant-net'!F:F)</f>
        <v>24218860.600000001</v>
      </c>
      <c r="AJ360" s="2" t="str">
        <f>VLOOKUP(A360,'eslam-to-invoicing'!A:B,2,0)</f>
        <v>Elsewedy Univ - Enabling Works</v>
      </c>
      <c r="AQ360" s="2" t="str">
        <f t="shared" si="58"/>
        <v>El Sewedy Uni.-PKG.35</v>
      </c>
      <c r="AR360" s="2" t="str">
        <f t="shared" si="59"/>
        <v>Elsewedy Univ - Enabling Works5</v>
      </c>
    </row>
    <row r="361" spans="1:44" x14ac:dyDescent="0.3">
      <c r="A361" s="6" t="s">
        <v>34</v>
      </c>
      <c r="B361" s="35">
        <f>VLOOKUP(A361,operation!A:B,2,0)</f>
        <v>1</v>
      </c>
      <c r="C361" s="6">
        <v>6</v>
      </c>
      <c r="D361" s="25"/>
      <c r="E361" s="2">
        <v>30765208.300000001</v>
      </c>
      <c r="F361" s="26">
        <f>_xlfn.MAXIFS('data-from-invoicing'!E:E,'data-from-invoicing'!D:D,eslam.data!AR361)</f>
        <v>33456554.930000003</v>
      </c>
      <c r="G361" s="2">
        <f t="shared" si="56"/>
        <v>2691346.6300000027</v>
      </c>
      <c r="I361" s="23"/>
      <c r="J361" s="2">
        <f>SUMIF('collection only'!D:D,eslam.data!AQ361,'collection only'!E:E)</f>
        <v>26716091.609999999</v>
      </c>
      <c r="K361" s="26">
        <f>SUMIF('data-from-invoicing'!D:D,eslam.data!AR361,'data-from-invoicing'!F:F)</f>
        <v>27378382.813500002</v>
      </c>
      <c r="L361" s="2">
        <f t="shared" si="57"/>
        <v>662291.20350000262</v>
      </c>
      <c r="Q361" s="23"/>
      <c r="R361" s="2">
        <v>26656864.300000001</v>
      </c>
      <c r="S361" s="1">
        <v>43616</v>
      </c>
      <c r="T361" s="1">
        <v>43610</v>
      </c>
      <c r="U361" s="1">
        <v>43617</v>
      </c>
      <c r="V361">
        <v>14</v>
      </c>
      <c r="W361" s="1">
        <v>43631</v>
      </c>
      <c r="X361" s="1">
        <v>43632</v>
      </c>
      <c r="Y361" s="2">
        <v>71795785.700000003</v>
      </c>
      <c r="Z361" s="2">
        <v>10815243.6</v>
      </c>
      <c r="AF361" s="2">
        <v>0</v>
      </c>
      <c r="AG361" s="14">
        <f>SUMIF('consultant-gross'!D:D,eslam.data!AQ361,'consultant-gross'!F:F)</f>
        <v>30765208.299999997</v>
      </c>
      <c r="AH361" s="14">
        <f>SUMIF('consultant-gross'!D:D,eslam.data!AQ361,'consultant-gross'!G:G)</f>
        <v>71795785.700000003</v>
      </c>
      <c r="AI361" s="14">
        <f>SUMIF('consultant-net'!D:D,eslam.data!AQ361,'consultant-net'!F:F)</f>
        <v>26656864.300000004</v>
      </c>
      <c r="AJ361" s="2" t="str">
        <f>VLOOKUP(A361,'eslam-to-invoicing'!A:B,2,0)</f>
        <v>Elsewedy Univ - Enabling Works</v>
      </c>
      <c r="AQ361" s="2" t="str">
        <f t="shared" si="58"/>
        <v>El Sewedy Uni.-PKG.36</v>
      </c>
      <c r="AR361" s="2" t="str">
        <f t="shared" si="59"/>
        <v>Elsewedy Univ - Enabling Works6</v>
      </c>
    </row>
    <row r="362" spans="1:44" x14ac:dyDescent="0.3">
      <c r="A362" s="6" t="s">
        <v>34</v>
      </c>
      <c r="B362" s="35">
        <f>VLOOKUP(A362,operation!A:B,2,0)</f>
        <v>1</v>
      </c>
      <c r="C362" s="6">
        <v>7</v>
      </c>
      <c r="D362" s="25"/>
      <c r="E362" s="2">
        <v>41332921.099999987</v>
      </c>
      <c r="F362" s="26">
        <f>_xlfn.MAXIFS('data-from-invoicing'!E:E,'data-from-invoicing'!D:D,eslam.data!AR362)</f>
        <v>35759955.799999997</v>
      </c>
      <c r="G362" s="2">
        <f t="shared" si="56"/>
        <v>-5572965.2999999896</v>
      </c>
      <c r="I362" s="23"/>
      <c r="J362" s="2">
        <f>SUMIF('collection only'!D:D,eslam.data!AQ362,'collection only'!E:E)</f>
        <v>22410862.509999998</v>
      </c>
      <c r="K362" s="26">
        <f>SUMIF('data-from-invoicing'!D:D,eslam.data!AR362,'data-from-invoicing'!F:F)</f>
        <v>39973819.309500001</v>
      </c>
      <c r="L362" s="2">
        <f t="shared" si="57"/>
        <v>17562956.799500003</v>
      </c>
      <c r="Q362" s="23"/>
      <c r="R362" s="2">
        <v>22410862.510000002</v>
      </c>
      <c r="S362" s="1">
        <v>43646</v>
      </c>
      <c r="T362" s="1">
        <v>43650</v>
      </c>
      <c r="U362" s="1">
        <v>43654</v>
      </c>
      <c r="V362">
        <v>14</v>
      </c>
      <c r="W362" s="1">
        <v>43668</v>
      </c>
      <c r="X362" s="1">
        <v>43671</v>
      </c>
      <c r="Y362" s="2">
        <v>113128706.8</v>
      </c>
      <c r="Z362" s="2">
        <v>20405227.899999999</v>
      </c>
      <c r="AF362" s="2">
        <v>0</v>
      </c>
      <c r="AG362" s="14">
        <f>SUMIF('consultant-gross'!D:D,eslam.data!AQ362,'consultant-gross'!F:F)</f>
        <v>41332921.099999994</v>
      </c>
      <c r="AH362" s="14">
        <f>SUMIF('consultant-gross'!D:D,eslam.data!AQ362,'consultant-gross'!G:G)</f>
        <v>113128706.8</v>
      </c>
      <c r="AI362" s="14">
        <f>SUMIF('consultant-net'!D:D,eslam.data!AQ362,'consultant-net'!F:F)</f>
        <v>22410862.509999998</v>
      </c>
      <c r="AJ362" s="2" t="str">
        <f>VLOOKUP(A362,'eslam-to-invoicing'!A:B,2,0)</f>
        <v>Elsewedy Univ - Enabling Works</v>
      </c>
      <c r="AQ362" s="2" t="str">
        <f t="shared" si="58"/>
        <v>El Sewedy Uni.-PKG.37</v>
      </c>
      <c r="AR362" s="2" t="str">
        <f t="shared" si="59"/>
        <v>Elsewedy Univ - Enabling Works7</v>
      </c>
    </row>
    <row r="363" spans="1:44" x14ac:dyDescent="0.3">
      <c r="A363" s="6" t="s">
        <v>34</v>
      </c>
      <c r="B363" s="35">
        <f>VLOOKUP(A363,operation!A:B,2,0)</f>
        <v>1</v>
      </c>
      <c r="C363" s="6">
        <v>8</v>
      </c>
      <c r="D363" s="25"/>
      <c r="E363" s="2">
        <v>23588218.300000001</v>
      </c>
      <c r="F363" s="26">
        <f>_xlfn.MAXIFS('data-from-invoicing'!E:E,'data-from-invoicing'!D:D,eslam.data!AR363)</f>
        <v>22047683.73</v>
      </c>
      <c r="G363" s="2">
        <f t="shared" si="56"/>
        <v>-1540534.5700000003</v>
      </c>
      <c r="H363" s="14" t="s">
        <v>8718</v>
      </c>
      <c r="I363" s="23"/>
      <c r="J363" s="2">
        <f>SUMIF('collection only'!D:D,eslam.data!AQ363,'collection only'!E:E)</f>
        <v>12292368.359999999</v>
      </c>
      <c r="K363" s="26">
        <f>SUMIF('data-from-invoicing'!D:D,eslam.data!AR363,'data-from-invoicing'!F:F)</f>
        <v>14971243.824999999</v>
      </c>
      <c r="L363" s="2">
        <f t="shared" si="57"/>
        <v>2678875.4649999999</v>
      </c>
      <c r="Q363" s="23"/>
      <c r="R363" s="2">
        <v>13598061.6</v>
      </c>
      <c r="S363" s="1">
        <v>43677</v>
      </c>
      <c r="T363" s="1">
        <v>43677</v>
      </c>
      <c r="U363" s="1">
        <v>43685</v>
      </c>
      <c r="V363">
        <v>14</v>
      </c>
      <c r="W363" s="1">
        <v>43699</v>
      </c>
      <c r="X363" s="1">
        <v>43701</v>
      </c>
      <c r="Y363" s="2">
        <v>136716925.09999999</v>
      </c>
      <c r="Z363" s="2">
        <v>16590818.6</v>
      </c>
      <c r="AF363" s="2">
        <v>0</v>
      </c>
      <c r="AG363" s="14">
        <f>SUMIF('consultant-gross'!D:D,eslam.data!AQ363,'consultant-gross'!F:F)</f>
        <v>23588218.299999997</v>
      </c>
      <c r="AH363" s="14">
        <f>SUMIF('consultant-gross'!D:D,eslam.data!AQ363,'consultant-gross'!G:G)</f>
        <v>136716925.09999999</v>
      </c>
      <c r="AI363" s="14">
        <f>SUMIF('consultant-net'!D:D,eslam.data!AQ363,'consultant-net'!F:F)</f>
        <v>13598061.6</v>
      </c>
      <c r="AJ363" s="2" t="str">
        <f>VLOOKUP(A363,'eslam-to-invoicing'!A:B,2,0)</f>
        <v>Elsewedy Univ - Enabling Works</v>
      </c>
      <c r="AQ363" s="2" t="str">
        <f t="shared" si="58"/>
        <v>El Sewedy Uni.-PKG.38</v>
      </c>
      <c r="AR363" s="2" t="str">
        <f t="shared" si="59"/>
        <v>Elsewedy Univ - Enabling Works8</v>
      </c>
    </row>
    <row r="364" spans="1:44" x14ac:dyDescent="0.3">
      <c r="A364" s="6" t="s">
        <v>34</v>
      </c>
      <c r="B364" s="35">
        <f>VLOOKUP(A364,operation!A:B,2,0)</f>
        <v>1</v>
      </c>
      <c r="C364" s="6">
        <v>9</v>
      </c>
      <c r="D364" s="25"/>
      <c r="E364" s="2">
        <v>30130968</v>
      </c>
      <c r="F364" s="26">
        <f>_xlfn.MAXIFS('data-from-invoicing'!E:E,'data-from-invoicing'!D:D,eslam.data!AR364)</f>
        <v>43369350.270000003</v>
      </c>
      <c r="G364" s="2">
        <f t="shared" si="56"/>
        <v>13238382.270000003</v>
      </c>
      <c r="I364" s="23"/>
      <c r="J364" s="2">
        <f>SUMIF('collection only'!D:D,eslam.data!AQ364,'collection only'!E:E)</f>
        <v>19287810.690000001</v>
      </c>
      <c r="K364" s="26">
        <f>SUMIF('data-from-invoicing'!D:D,eslam.data!AR364,'data-from-invoicing'!F:F)</f>
        <v>19546532.045000002</v>
      </c>
      <c r="L364" s="2">
        <f t="shared" si="57"/>
        <v>258721.35500000045</v>
      </c>
      <c r="Q364" s="23"/>
      <c r="R364" s="2">
        <v>19410255.300000001</v>
      </c>
      <c r="S364" s="1">
        <v>43708</v>
      </c>
      <c r="T364" s="1">
        <v>43698</v>
      </c>
      <c r="U364" s="1">
        <v>43701</v>
      </c>
      <c r="V364">
        <v>14</v>
      </c>
      <c r="W364" s="1">
        <v>43715</v>
      </c>
      <c r="X364" s="1">
        <v>43705</v>
      </c>
      <c r="Y364" s="2">
        <v>166847893.09999999</v>
      </c>
      <c r="Z364" s="2">
        <v>4696608.5</v>
      </c>
      <c r="AF364" s="2">
        <v>0</v>
      </c>
      <c r="AG364" s="14">
        <f>SUMIF('consultant-gross'!D:D,eslam.data!AQ364,'consultant-gross'!F:F)</f>
        <v>30130968</v>
      </c>
      <c r="AH364" s="14">
        <f>SUMIF('consultant-gross'!D:D,eslam.data!AQ364,'consultant-gross'!G:G)</f>
        <v>166847893.09999999</v>
      </c>
      <c r="AI364" s="14">
        <f>SUMIF('consultant-net'!D:D,eslam.data!AQ364,'consultant-net'!F:F)</f>
        <v>19410255.300000001</v>
      </c>
      <c r="AJ364" s="2" t="str">
        <f>VLOOKUP(A364,'eslam-to-invoicing'!A:B,2,0)</f>
        <v>Elsewedy Univ - Enabling Works</v>
      </c>
      <c r="AQ364" s="2" t="str">
        <f t="shared" si="58"/>
        <v>El Sewedy Uni.-PKG.39</v>
      </c>
      <c r="AR364" s="2" t="str">
        <f t="shared" si="59"/>
        <v>Elsewedy Univ - Enabling Works9</v>
      </c>
    </row>
    <row r="365" spans="1:44" x14ac:dyDescent="0.3">
      <c r="A365" s="6" t="s">
        <v>34</v>
      </c>
      <c r="B365" s="35">
        <f>VLOOKUP(A365,operation!A:B,2,0)</f>
        <v>1</v>
      </c>
      <c r="C365" s="6">
        <v>10</v>
      </c>
      <c r="D365" s="25"/>
      <c r="E365" s="2">
        <v>28039187.700000022</v>
      </c>
      <c r="F365" s="26">
        <f>_xlfn.MAXIFS('data-from-invoicing'!E:E,'data-from-invoicing'!D:D,eslam.data!AR365)</f>
        <v>30617684.699999999</v>
      </c>
      <c r="G365" s="2">
        <f t="shared" si="56"/>
        <v>2578496.9999999776</v>
      </c>
      <c r="I365" s="23"/>
      <c r="J365" s="2">
        <f>SUMIF('collection only'!D:D,eslam.data!AQ365,'collection only'!E:E)</f>
        <v>20919758.800000001</v>
      </c>
      <c r="K365" s="26">
        <f>SUMIF('data-from-invoicing'!D:D,eslam.data!AR365,'data-from-invoicing'!F:F)</f>
        <v>20919758.826000001</v>
      </c>
      <c r="L365" s="2">
        <f t="shared" si="57"/>
        <v>2.6000000536441803E-2</v>
      </c>
      <c r="Q365" s="23"/>
      <c r="R365" s="2">
        <v>20919758.800000001</v>
      </c>
      <c r="S365" s="1">
        <v>43708</v>
      </c>
      <c r="T365" s="1">
        <v>43718</v>
      </c>
      <c r="U365" s="1">
        <v>43724</v>
      </c>
      <c r="V365">
        <v>14</v>
      </c>
      <c r="W365" s="1">
        <v>43738</v>
      </c>
      <c r="X365" s="1">
        <v>43737</v>
      </c>
      <c r="Y365" s="2">
        <v>194887080.80000001</v>
      </c>
      <c r="Z365" s="2">
        <v>1904733.1</v>
      </c>
      <c r="AF365" s="2">
        <v>0</v>
      </c>
      <c r="AG365" s="14">
        <f>SUMIF('consultant-gross'!D:D,eslam.data!AQ365,'consultant-gross'!F:F)</f>
        <v>28039187.700000018</v>
      </c>
      <c r="AH365" s="14">
        <f>SUMIF('consultant-gross'!D:D,eslam.data!AQ365,'consultant-gross'!G:G)</f>
        <v>194887080.80000001</v>
      </c>
      <c r="AI365" s="14">
        <f>SUMIF('consultant-net'!D:D,eslam.data!AQ365,'consultant-net'!F:F)</f>
        <v>20919758.800000001</v>
      </c>
      <c r="AJ365" s="2" t="str">
        <f>VLOOKUP(A365,'eslam-to-invoicing'!A:B,2,0)</f>
        <v>Elsewedy Univ - Enabling Works</v>
      </c>
      <c r="AQ365" s="2" t="str">
        <f t="shared" si="58"/>
        <v>El Sewedy Uni.-PKG.310</v>
      </c>
      <c r="AR365" s="2" t="str">
        <f t="shared" si="59"/>
        <v>Elsewedy Univ - Enabling Works10</v>
      </c>
    </row>
    <row r="366" spans="1:44" x14ac:dyDescent="0.3">
      <c r="A366" s="6" t="s">
        <v>34</v>
      </c>
      <c r="B366" s="35">
        <f>VLOOKUP(A366,operation!A:B,2,0)</f>
        <v>1</v>
      </c>
      <c r="C366" s="6">
        <v>11</v>
      </c>
      <c r="D366" s="25"/>
      <c r="E366" s="2">
        <v>16304632.09999999</v>
      </c>
      <c r="F366" s="26">
        <f>_xlfn.MAXIFS('data-from-invoicing'!E:E,'data-from-invoicing'!D:D,eslam.data!AR366)</f>
        <v>17614054.860000007</v>
      </c>
      <c r="G366" s="2">
        <f t="shared" si="56"/>
        <v>1309422.7600000165</v>
      </c>
      <c r="I366" s="23"/>
      <c r="J366" s="2">
        <f>SUMIF('collection only'!D:D,eslam.data!AQ366,'collection only'!E:E)</f>
        <v>2318161.39</v>
      </c>
      <c r="K366" s="26">
        <f>SUMIF('data-from-invoicing'!D:D,eslam.data!AR366,'data-from-invoicing'!F:F)</f>
        <v>16620031.470000001</v>
      </c>
      <c r="L366" s="2">
        <f t="shared" si="57"/>
        <v>14301870.08</v>
      </c>
      <c r="Q366" s="23"/>
      <c r="R366" s="2">
        <v>2318168.2000000002</v>
      </c>
      <c r="S366" s="1">
        <v>43769</v>
      </c>
      <c r="T366" s="1">
        <v>43769</v>
      </c>
      <c r="U366" s="1">
        <v>43821</v>
      </c>
      <c r="V366">
        <v>14</v>
      </c>
      <c r="W366" s="1">
        <v>43835</v>
      </c>
      <c r="X366" s="1">
        <v>43831</v>
      </c>
      <c r="Y366" s="2">
        <v>211191712.90000001</v>
      </c>
      <c r="AF366" s="2">
        <v>3221774.75</v>
      </c>
      <c r="AG366" s="14">
        <f>SUMIF('consultant-gross'!D:D,eslam.data!AQ366,'consultant-gross'!F:F)</f>
        <v>0</v>
      </c>
      <c r="AH366" s="14">
        <f>SUMIF('consultant-gross'!D:D,eslam.data!AQ366,'consultant-gross'!G:G)</f>
        <v>0</v>
      </c>
      <c r="AI366" s="14">
        <f>SUMIF('consultant-net'!D:D,eslam.data!AQ366,'consultant-net'!F:F)</f>
        <v>0</v>
      </c>
      <c r="AJ366" s="2" t="str">
        <f>VLOOKUP(A366,'eslam-to-invoicing'!A:B,2,0)</f>
        <v>Elsewedy Univ - Enabling Works</v>
      </c>
      <c r="AQ366" s="2" t="str">
        <f t="shared" si="58"/>
        <v>El Sewedy Uni.-PKG.311</v>
      </c>
      <c r="AR366" s="2" t="str">
        <f t="shared" si="59"/>
        <v>Elsewedy Univ - Enabling Works11</v>
      </c>
    </row>
    <row r="367" spans="1:44" hidden="1" x14ac:dyDescent="0.3">
      <c r="A367" s="6" t="s">
        <v>34</v>
      </c>
      <c r="B367" s="6">
        <f>VLOOKUP(A367,operation!A:B,2,0)</f>
        <v>1</v>
      </c>
      <c r="C367" s="6">
        <v>12</v>
      </c>
      <c r="D367" s="25"/>
      <c r="E367" s="2">
        <v>0</v>
      </c>
      <c r="F367" s="26">
        <f>_xlfn.MAXIFS('data-from-invoicing'!E:E,'data-from-invoicing'!D:D,eslam.data!AR367)</f>
        <v>0</v>
      </c>
      <c r="G367" s="2">
        <f t="shared" si="56"/>
        <v>0</v>
      </c>
      <c r="H367" s="2"/>
      <c r="I367" s="23"/>
      <c r="J367" s="2">
        <f>SUMIF('collection only'!D:D,eslam.data!AQ367,'collection only'!E:E)</f>
        <v>1515470</v>
      </c>
      <c r="K367" s="26">
        <f>SUMIF('data-from-invoicing'!D:D,eslam.data!AR367,'data-from-invoicing'!F:F)</f>
        <v>0</v>
      </c>
      <c r="L367" s="2">
        <f t="shared" si="57"/>
        <v>-1515470</v>
      </c>
      <c r="M367" s="2"/>
      <c r="Q367" s="23"/>
      <c r="R367" s="2">
        <v>1515470</v>
      </c>
      <c r="S367" s="1">
        <v>43769</v>
      </c>
      <c r="T367" s="1">
        <v>43769</v>
      </c>
      <c r="U367" s="1">
        <v>43990</v>
      </c>
      <c r="V367">
        <v>14</v>
      </c>
      <c r="W367" s="1">
        <v>44004</v>
      </c>
      <c r="X367" s="1">
        <v>44003</v>
      </c>
      <c r="Y367" s="2">
        <v>211191712.90000001</v>
      </c>
      <c r="AF367" s="2">
        <v>1706304.8</v>
      </c>
      <c r="AG367" s="14">
        <f>SUMIF('consultant-gross'!D:D,eslam.data!AQ367,'consultant-gross'!F:F)</f>
        <v>0</v>
      </c>
      <c r="AH367" s="14">
        <f>SUMIF('consultant-gross'!D:D,eslam.data!AQ367,'consultant-gross'!G:G)</f>
        <v>0</v>
      </c>
      <c r="AI367" s="14">
        <f>SUMIF('consultant-net'!D:D,eslam.data!AQ367,'consultant-net'!F:F)</f>
        <v>1515470</v>
      </c>
      <c r="AJ367" s="2" t="str">
        <f>VLOOKUP(A367,'eslam-to-invoicing'!A:B,2,0)</f>
        <v>Elsewedy Univ - Enabling Works</v>
      </c>
      <c r="AQ367" s="2" t="str">
        <f t="shared" si="58"/>
        <v>El Sewedy Uni.-PKG.312</v>
      </c>
      <c r="AR367" s="2" t="str">
        <f t="shared" si="59"/>
        <v>Elsewedy Univ - Enabling Works12</v>
      </c>
    </row>
    <row r="368" spans="1:44" hidden="1" x14ac:dyDescent="0.3">
      <c r="A368" s="6" t="s">
        <v>34</v>
      </c>
      <c r="B368" s="6">
        <f>VLOOKUP(A368,operation!A:B,2,0)</f>
        <v>1</v>
      </c>
      <c r="C368" s="6">
        <v>13</v>
      </c>
      <c r="D368" s="25"/>
      <c r="F368" s="26">
        <f>_xlfn.MAXIFS('data-from-invoicing'!E:E,'data-from-invoicing'!D:D,eslam.data!AR368)</f>
        <v>0</v>
      </c>
      <c r="G368" s="2">
        <f t="shared" si="56"/>
        <v>0</v>
      </c>
      <c r="H368" s="2"/>
      <c r="I368" s="23"/>
      <c r="J368" s="2">
        <f>SUMIF('collection only'!D:D,eslam.data!AQ368,'collection only'!E:E)</f>
        <v>6845790.2999999998</v>
      </c>
      <c r="K368" s="26">
        <f>SUMIF('data-from-invoicing'!D:D,eslam.data!AR368,'data-from-invoicing'!F:F)</f>
        <v>0</v>
      </c>
      <c r="L368" s="2">
        <f t="shared" si="57"/>
        <v>-6845790.2999999998</v>
      </c>
      <c r="M368" s="2"/>
      <c r="Q368" s="23"/>
      <c r="S368" s="1">
        <v>44104</v>
      </c>
      <c r="T368" s="1">
        <v>44091</v>
      </c>
      <c r="U368" s="1">
        <v>44150</v>
      </c>
      <c r="V368">
        <v>14</v>
      </c>
      <c r="W368" s="1">
        <v>44164</v>
      </c>
      <c r="AF368" s="2">
        <v>0</v>
      </c>
      <c r="AG368" s="14">
        <f>SUMIF('consultant-gross'!D:D,eslam.data!AQ368,'consultant-gross'!F:F)</f>
        <v>0</v>
      </c>
      <c r="AH368" s="14">
        <f>SUMIF('consultant-gross'!D:D,eslam.data!AQ368,'consultant-gross'!G:G)</f>
        <v>0</v>
      </c>
      <c r="AI368" s="14">
        <f>SUMIF('consultant-net'!D:D,eslam.data!AQ368,'consultant-net'!F:F)</f>
        <v>0</v>
      </c>
      <c r="AJ368" s="2" t="str">
        <f>VLOOKUP(A368,'eslam-to-invoicing'!A:B,2,0)</f>
        <v>Elsewedy Univ - Enabling Works</v>
      </c>
      <c r="AQ368" s="2" t="str">
        <f t="shared" si="58"/>
        <v>El Sewedy Uni.-PKG.313</v>
      </c>
      <c r="AR368" s="2" t="str">
        <f t="shared" si="59"/>
        <v>Elsewedy Univ - Enabling Works13</v>
      </c>
    </row>
    <row r="369" spans="1:44" x14ac:dyDescent="0.3">
      <c r="B369" s="35"/>
      <c r="D369" s="25"/>
      <c r="F369" s="26">
        <f>_xlfn.MAXIFS('data-from-invoicing'!E:E,'data-from-invoicing'!D:D,eslam.data!AR369)</f>
        <v>0</v>
      </c>
      <c r="I369" s="23"/>
      <c r="K369" s="26"/>
      <c r="Q369" s="23"/>
    </row>
    <row r="370" spans="1:44" x14ac:dyDescent="0.3">
      <c r="A370" s="6" t="s">
        <v>5</v>
      </c>
      <c r="B370" s="35">
        <f>VLOOKUP(A370,operation!A:B,2,0)</f>
        <v>1</v>
      </c>
      <c r="C370" s="6">
        <v>1</v>
      </c>
      <c r="D370" s="25"/>
      <c r="E370" s="2">
        <v>17022109.469999999</v>
      </c>
      <c r="F370" s="26">
        <f>_xlfn.MAXIFS('data-from-invoicing'!E:E,'data-from-invoicing'!D:D,eslam.data!AR370)</f>
        <v>0</v>
      </c>
      <c r="G370" s="2">
        <f t="shared" ref="G370:G416" si="60">F370-E370</f>
        <v>-17022109.469999999</v>
      </c>
      <c r="I370" s="23"/>
      <c r="J370" s="2">
        <f>SUMIF('collection only'!D:D,eslam.data!AQ370,'collection only'!E:E)</f>
        <v>13532577.039999999</v>
      </c>
      <c r="K370" s="26">
        <f>SUMIF('data-from-invoicing'!D:D,eslam.data!AR370,'data-from-invoicing'!F:F)</f>
        <v>0</v>
      </c>
      <c r="L370" s="2">
        <f t="shared" ref="L370:L416" si="61">K370-J370</f>
        <v>-13532577.039999999</v>
      </c>
      <c r="Q370" s="23"/>
      <c r="R370" s="2">
        <v>13617687.58</v>
      </c>
      <c r="S370" s="1">
        <v>43008</v>
      </c>
      <c r="T370" s="1">
        <v>43009</v>
      </c>
      <c r="U370" s="1">
        <v>43009</v>
      </c>
      <c r="V370">
        <v>15</v>
      </c>
      <c r="W370" s="1">
        <v>43024</v>
      </c>
      <c r="X370" s="1">
        <v>43016</v>
      </c>
      <c r="Y370" s="2">
        <v>17022109.469999999</v>
      </c>
      <c r="AF370" s="2">
        <v>0</v>
      </c>
      <c r="AG370" s="14">
        <f>SUMIF('consultant-gross'!D:D,eslam.data!AQ370,'consultant-gross'!F:F)</f>
        <v>0</v>
      </c>
      <c r="AH370" s="14">
        <f>SUMIF('consultant-gross'!D:D,eslam.data!AQ370,'consultant-gross'!G:G)</f>
        <v>0</v>
      </c>
      <c r="AI370" s="14">
        <f>SUMIF('consultant-net'!D:D,eslam.data!AQ370,'consultant-net'!F:F)</f>
        <v>0</v>
      </c>
      <c r="AJ370" s="2" t="str">
        <f>VLOOKUP(A370,'eslam-to-invoicing'!A:B,2,0)</f>
        <v>Substation Elco Steel</v>
      </c>
      <c r="AQ370" s="2" t="str">
        <f t="shared" ref="AQ370:AQ416" si="62">A370&amp;C370</f>
        <v>Elco Steel1</v>
      </c>
      <c r="AR370" s="2" t="str">
        <f t="shared" ref="AR370:AR416" si="63">AJ370&amp;C370</f>
        <v>Substation Elco Steel1</v>
      </c>
    </row>
    <row r="371" spans="1:44" x14ac:dyDescent="0.3">
      <c r="A371" s="6" t="s">
        <v>5</v>
      </c>
      <c r="B371" s="35">
        <f>VLOOKUP(A371,operation!A:B,2,0)</f>
        <v>1</v>
      </c>
      <c r="C371" s="6">
        <v>2</v>
      </c>
      <c r="D371" s="25"/>
      <c r="E371" s="2">
        <v>54045554.240000002</v>
      </c>
      <c r="F371" s="26">
        <f>_xlfn.MAXIFS('data-from-invoicing'!E:E,'data-from-invoicing'!D:D,eslam.data!AR371)</f>
        <v>1669926.8</v>
      </c>
      <c r="G371" s="2">
        <f t="shared" si="60"/>
        <v>-52375627.440000005</v>
      </c>
      <c r="I371" s="23"/>
      <c r="J371" s="2">
        <f>SUMIF('collection only'!D:D,eslam.data!AQ371,'collection only'!E:E)</f>
        <v>42881105.07</v>
      </c>
      <c r="K371" s="26">
        <f>SUMIF('data-from-invoicing'!D:D,eslam.data!AR371,'data-from-invoicing'!F:F)</f>
        <v>1160599.1300000001</v>
      </c>
      <c r="L371" s="2">
        <f t="shared" si="61"/>
        <v>-41720505.939999998</v>
      </c>
      <c r="Q371" s="23"/>
      <c r="R371" s="2">
        <v>42881105.07</v>
      </c>
      <c r="S371" s="1">
        <v>43039</v>
      </c>
      <c r="T371" s="1">
        <v>43033</v>
      </c>
      <c r="U371" s="1">
        <v>43033</v>
      </c>
      <c r="V371">
        <v>15</v>
      </c>
      <c r="W371" s="1">
        <v>43048</v>
      </c>
      <c r="X371" s="1">
        <v>43037</v>
      </c>
      <c r="Y371" s="2">
        <v>71067663.709999993</v>
      </c>
      <c r="AF371" s="2">
        <v>0</v>
      </c>
      <c r="AG371" s="14">
        <f>SUMIF('consultant-gross'!D:D,eslam.data!AQ371,'consultant-gross'!F:F)</f>
        <v>0</v>
      </c>
      <c r="AH371" s="14">
        <f>SUMIF('consultant-gross'!D:D,eslam.data!AQ371,'consultant-gross'!G:G)</f>
        <v>0</v>
      </c>
      <c r="AI371" s="14">
        <f>SUMIF('consultant-net'!D:D,eslam.data!AQ371,'consultant-net'!F:F)</f>
        <v>0</v>
      </c>
      <c r="AJ371" s="2" t="str">
        <f>VLOOKUP(A371,'eslam-to-invoicing'!A:B,2,0)</f>
        <v>Substation Elco Steel</v>
      </c>
      <c r="AQ371" s="2" t="str">
        <f t="shared" si="62"/>
        <v>Elco Steel2</v>
      </c>
      <c r="AR371" s="2" t="str">
        <f t="shared" si="63"/>
        <v>Substation Elco Steel2</v>
      </c>
    </row>
    <row r="372" spans="1:44" x14ac:dyDescent="0.3">
      <c r="A372" s="6" t="s">
        <v>5</v>
      </c>
      <c r="B372" s="35">
        <f>VLOOKUP(A372,operation!A:B,2,0)</f>
        <v>1</v>
      </c>
      <c r="C372" s="6">
        <v>3</v>
      </c>
      <c r="D372" s="25"/>
      <c r="E372" s="2">
        <v>68968024.810000017</v>
      </c>
      <c r="F372" s="26">
        <f>_xlfn.MAXIFS('data-from-invoicing'!E:E,'data-from-invoicing'!D:D,eslam.data!AR372)</f>
        <v>2658220.39</v>
      </c>
      <c r="G372" s="2">
        <f t="shared" si="60"/>
        <v>-66309804.420000017</v>
      </c>
      <c r="I372" s="23"/>
      <c r="J372" s="2">
        <f>SUMIF('collection only'!D:D,eslam.data!AQ372,'collection only'!E:E)</f>
        <v>54829579.719999999</v>
      </c>
      <c r="K372" s="26">
        <f>SUMIF('data-from-invoicing'!D:D,eslam.data!AR372,'data-from-invoicing'!F:F)</f>
        <v>1834172.07</v>
      </c>
      <c r="L372" s="2">
        <f t="shared" si="61"/>
        <v>-52995407.649999999</v>
      </c>
      <c r="Q372" s="23"/>
      <c r="R372" s="2">
        <v>54829579.719999999</v>
      </c>
      <c r="S372" s="1">
        <v>43069</v>
      </c>
      <c r="T372" s="1">
        <v>43069</v>
      </c>
      <c r="U372" s="1">
        <v>43066</v>
      </c>
      <c r="V372">
        <v>15</v>
      </c>
      <c r="W372" s="1">
        <v>43081</v>
      </c>
      <c r="X372" s="1">
        <v>43067</v>
      </c>
      <c r="Y372" s="2">
        <v>140035688.52000001</v>
      </c>
      <c r="Z372" s="2">
        <v>0</v>
      </c>
      <c r="AF372" s="2">
        <v>0</v>
      </c>
      <c r="AG372" s="14">
        <f>SUMIF('consultant-gross'!D:D,eslam.data!AQ372,'consultant-gross'!F:F)</f>
        <v>0</v>
      </c>
      <c r="AH372" s="14">
        <f>SUMIF('consultant-gross'!D:D,eslam.data!AQ372,'consultant-gross'!G:G)</f>
        <v>0</v>
      </c>
      <c r="AI372" s="14">
        <f>SUMIF('consultant-net'!D:D,eslam.data!AQ372,'consultant-net'!F:F)</f>
        <v>0</v>
      </c>
      <c r="AJ372" s="2" t="str">
        <f>VLOOKUP(A372,'eslam-to-invoicing'!A:B,2,0)</f>
        <v>Substation Elco Steel</v>
      </c>
      <c r="AQ372" s="2" t="str">
        <f t="shared" si="62"/>
        <v>Elco Steel3</v>
      </c>
      <c r="AR372" s="2" t="str">
        <f t="shared" si="63"/>
        <v>Substation Elco Steel3</v>
      </c>
    </row>
    <row r="373" spans="1:44" x14ac:dyDescent="0.3">
      <c r="A373" s="6" t="s">
        <v>5</v>
      </c>
      <c r="B373" s="35">
        <f>VLOOKUP(A373,operation!A:B,2,0)</f>
        <v>1</v>
      </c>
      <c r="C373" s="6">
        <v>4</v>
      </c>
      <c r="D373" s="25"/>
      <c r="E373" s="2">
        <v>45198074.670000002</v>
      </c>
      <c r="F373" s="26">
        <f>_xlfn.MAXIFS('data-from-invoicing'!E:E,'data-from-invoicing'!D:D,eslam.data!AR373)</f>
        <v>1838590.86</v>
      </c>
      <c r="G373" s="2">
        <f t="shared" si="60"/>
        <v>-43359483.810000002</v>
      </c>
      <c r="I373" s="23"/>
      <c r="J373" s="2">
        <f>SUMIF('collection only'!D:D,eslam.data!AQ373,'collection only'!E:E)</f>
        <v>35932469.350000001</v>
      </c>
      <c r="K373" s="26">
        <f>SUMIF('data-from-invoicing'!D:D,eslam.data!AR373,'data-from-invoicing'!F:F)</f>
        <v>1268627.7</v>
      </c>
      <c r="L373" s="2">
        <f t="shared" si="61"/>
        <v>-34663841.649999999</v>
      </c>
      <c r="Q373" s="23"/>
      <c r="R373" s="2">
        <v>35932469.359999999</v>
      </c>
      <c r="S373" s="1">
        <v>43100</v>
      </c>
      <c r="T373" s="1">
        <v>43100</v>
      </c>
      <c r="U373" s="1">
        <v>43096</v>
      </c>
      <c r="V373">
        <v>15</v>
      </c>
      <c r="W373" s="1">
        <v>43111</v>
      </c>
      <c r="X373" s="1">
        <v>43102</v>
      </c>
      <c r="Y373" s="2">
        <v>185233763.18000001</v>
      </c>
      <c r="Z373" s="2">
        <v>0</v>
      </c>
      <c r="AF373" s="2">
        <v>0</v>
      </c>
      <c r="AG373" s="14">
        <f>SUMIF('consultant-gross'!D:D,eslam.data!AQ373,'consultant-gross'!F:F)</f>
        <v>0</v>
      </c>
      <c r="AH373" s="14">
        <f>SUMIF('consultant-gross'!D:D,eslam.data!AQ373,'consultant-gross'!G:G)</f>
        <v>0</v>
      </c>
      <c r="AI373" s="14">
        <f>SUMIF('consultant-net'!D:D,eslam.data!AQ373,'consultant-net'!F:F)</f>
        <v>0</v>
      </c>
      <c r="AJ373" s="2" t="str">
        <f>VLOOKUP(A373,'eslam-to-invoicing'!A:B,2,0)</f>
        <v>Substation Elco Steel</v>
      </c>
      <c r="AQ373" s="2" t="str">
        <f t="shared" si="62"/>
        <v>Elco Steel4</v>
      </c>
      <c r="AR373" s="2" t="str">
        <f t="shared" si="63"/>
        <v>Substation Elco Steel4</v>
      </c>
    </row>
    <row r="374" spans="1:44" x14ac:dyDescent="0.3">
      <c r="A374" s="6" t="s">
        <v>5</v>
      </c>
      <c r="B374" s="35">
        <f>VLOOKUP(A374,operation!A:B,2,0)</f>
        <v>1</v>
      </c>
      <c r="C374" s="6">
        <v>5</v>
      </c>
      <c r="D374" s="25"/>
      <c r="E374" s="2">
        <v>15262763.5</v>
      </c>
      <c r="F374" s="26">
        <f>_xlfn.MAXIFS('data-from-invoicing'!E:E,'data-from-invoicing'!D:D,eslam.data!AR374)</f>
        <v>5784479.6900000004</v>
      </c>
      <c r="G374" s="2">
        <f t="shared" si="60"/>
        <v>-9478283.8099999987</v>
      </c>
      <c r="I374" s="23"/>
      <c r="J374" s="2">
        <f>SUMIF('collection only'!D:D,eslam.data!AQ374,'collection only'!E:E)</f>
        <v>12038252.26</v>
      </c>
      <c r="K374" s="26">
        <f>SUMIF('data-from-invoicing'!D:D,eslam.data!AR374,'data-from-invoicing'!F:F)</f>
        <v>4588851.87</v>
      </c>
      <c r="L374" s="2">
        <f t="shared" si="61"/>
        <v>-7449400.3899999997</v>
      </c>
      <c r="Q374" s="23"/>
      <c r="R374" s="2">
        <v>12133896.98</v>
      </c>
      <c r="S374" s="1">
        <v>43131</v>
      </c>
      <c r="T374" s="1">
        <v>43131</v>
      </c>
      <c r="U374" s="1">
        <v>43131</v>
      </c>
      <c r="V374">
        <v>15</v>
      </c>
      <c r="W374" s="1">
        <v>43146</v>
      </c>
      <c r="X374" s="1">
        <v>43143</v>
      </c>
      <c r="Y374" s="2">
        <v>200496526.68000001</v>
      </c>
      <c r="Z374" s="2">
        <v>0</v>
      </c>
      <c r="AF374" s="2">
        <v>0</v>
      </c>
      <c r="AG374" s="14">
        <f>SUMIF('consultant-gross'!D:D,eslam.data!AQ374,'consultant-gross'!F:F)</f>
        <v>0</v>
      </c>
      <c r="AH374" s="14">
        <f>SUMIF('consultant-gross'!D:D,eslam.data!AQ374,'consultant-gross'!G:G)</f>
        <v>0</v>
      </c>
      <c r="AI374" s="14">
        <f>SUMIF('consultant-net'!D:D,eslam.data!AQ374,'consultant-net'!F:F)</f>
        <v>0</v>
      </c>
      <c r="AJ374" s="2" t="str">
        <f>VLOOKUP(A374,'eslam-to-invoicing'!A:B,2,0)</f>
        <v>Substation Elco Steel</v>
      </c>
      <c r="AQ374" s="2" t="str">
        <f t="shared" si="62"/>
        <v>Elco Steel5</v>
      </c>
      <c r="AR374" s="2" t="str">
        <f t="shared" si="63"/>
        <v>Substation Elco Steel5</v>
      </c>
    </row>
    <row r="375" spans="1:44" x14ac:dyDescent="0.3">
      <c r="A375" s="6" t="s">
        <v>5</v>
      </c>
      <c r="B375" s="35">
        <f>VLOOKUP(A375,operation!A:B,2,0)</f>
        <v>1</v>
      </c>
      <c r="C375" s="6">
        <v>6</v>
      </c>
      <c r="D375" s="25"/>
      <c r="E375" s="2">
        <v>23107300.219999999</v>
      </c>
      <c r="F375" s="26">
        <f>_xlfn.MAXIFS('data-from-invoicing'!E:E,'data-from-invoicing'!D:D,eslam.data!AR375)</f>
        <v>3766431.24</v>
      </c>
      <c r="G375" s="2">
        <f t="shared" si="60"/>
        <v>-19340868.979999997</v>
      </c>
      <c r="I375" s="23"/>
      <c r="J375" s="2">
        <f>SUMIF('collection only'!D:D,eslam.data!AQ375,'collection only'!E:E)</f>
        <v>20100303</v>
      </c>
      <c r="K375" s="26">
        <f>SUMIF('data-from-invoicing'!D:D,eslam.data!AR375,'data-from-invoicing'!F:F)</f>
        <v>2598837.56</v>
      </c>
      <c r="L375" s="2">
        <f t="shared" si="61"/>
        <v>-17501465.440000001</v>
      </c>
      <c r="Q375" s="23"/>
      <c r="R375" s="2">
        <v>19914658.949999999</v>
      </c>
      <c r="S375" s="1">
        <v>43159</v>
      </c>
      <c r="T375" s="1">
        <v>43163</v>
      </c>
      <c r="U375" s="1">
        <v>43163</v>
      </c>
      <c r="V375">
        <v>15</v>
      </c>
      <c r="W375" s="1">
        <v>43178</v>
      </c>
      <c r="X375" s="1">
        <v>43172</v>
      </c>
      <c r="Y375" s="2">
        <v>223603826.90000001</v>
      </c>
      <c r="Z375" s="2">
        <v>0</v>
      </c>
      <c r="AF375" s="2">
        <v>95644.72</v>
      </c>
      <c r="AG375" s="14">
        <f>SUMIF('consultant-gross'!D:D,eslam.data!AQ375,'consultant-gross'!F:F)</f>
        <v>0</v>
      </c>
      <c r="AH375" s="14">
        <f>SUMIF('consultant-gross'!D:D,eslam.data!AQ375,'consultant-gross'!G:G)</f>
        <v>0</v>
      </c>
      <c r="AI375" s="14">
        <f>SUMIF('consultant-net'!D:D,eslam.data!AQ375,'consultant-net'!F:F)</f>
        <v>0</v>
      </c>
      <c r="AJ375" s="2" t="str">
        <f>VLOOKUP(A375,'eslam-to-invoicing'!A:B,2,0)</f>
        <v>Substation Elco Steel</v>
      </c>
      <c r="AQ375" s="2" t="str">
        <f t="shared" si="62"/>
        <v>Elco Steel6</v>
      </c>
      <c r="AR375" s="2" t="str">
        <f t="shared" si="63"/>
        <v>Substation Elco Steel6</v>
      </c>
    </row>
    <row r="376" spans="1:44" x14ac:dyDescent="0.3">
      <c r="A376" s="6" t="s">
        <v>5</v>
      </c>
      <c r="B376" s="35">
        <f>VLOOKUP(A376,operation!A:B,2,0)</f>
        <v>1</v>
      </c>
      <c r="C376" s="6">
        <v>7</v>
      </c>
      <c r="D376" s="25"/>
      <c r="E376" s="2">
        <v>9962100.8200000003</v>
      </c>
      <c r="F376" s="26">
        <f>_xlfn.MAXIFS('data-from-invoicing'!E:E,'data-from-invoicing'!D:D,eslam.data!AR376)</f>
        <v>3187107.5</v>
      </c>
      <c r="G376" s="2">
        <f t="shared" si="60"/>
        <v>-6774993.3200000003</v>
      </c>
      <c r="I376" s="23"/>
      <c r="J376" s="2">
        <f>SUMIF('collection only'!D:D,eslam.data!AQ376,'collection only'!E:E)</f>
        <v>7919870.1699999999</v>
      </c>
      <c r="K376" s="26">
        <f>SUMIF('data-from-invoicing'!D:D,eslam.data!AR376,'data-from-invoicing'!F:F)</f>
        <v>2228843.15</v>
      </c>
      <c r="L376" s="2">
        <f t="shared" si="61"/>
        <v>-5691027.0199999996</v>
      </c>
      <c r="Q376" s="23"/>
      <c r="R376" s="2">
        <v>7919870.1500000004</v>
      </c>
      <c r="S376" s="1">
        <v>43190</v>
      </c>
      <c r="T376" s="1">
        <v>43186</v>
      </c>
      <c r="U376" s="1">
        <v>43199</v>
      </c>
      <c r="V376">
        <v>15</v>
      </c>
      <c r="W376" s="1">
        <v>43214</v>
      </c>
      <c r="X376" s="1">
        <v>43207</v>
      </c>
      <c r="Y376" s="2">
        <v>233565927.72</v>
      </c>
      <c r="Z376" s="2">
        <v>0</v>
      </c>
      <c r="AF376" s="2">
        <v>95644.72</v>
      </c>
      <c r="AG376" s="14">
        <f>SUMIF('consultant-gross'!D:D,eslam.data!AQ376,'consultant-gross'!F:F)</f>
        <v>0</v>
      </c>
      <c r="AH376" s="14">
        <f>SUMIF('consultant-gross'!D:D,eslam.data!AQ376,'consultant-gross'!G:G)</f>
        <v>0</v>
      </c>
      <c r="AI376" s="14">
        <f>SUMIF('consultant-net'!D:D,eslam.data!AQ376,'consultant-net'!F:F)</f>
        <v>0</v>
      </c>
      <c r="AJ376" s="2" t="str">
        <f>VLOOKUP(A376,'eslam-to-invoicing'!A:B,2,0)</f>
        <v>Substation Elco Steel</v>
      </c>
      <c r="AQ376" s="2" t="str">
        <f t="shared" si="62"/>
        <v>Elco Steel7</v>
      </c>
      <c r="AR376" s="2" t="str">
        <f t="shared" si="63"/>
        <v>Substation Elco Steel7</v>
      </c>
    </row>
    <row r="377" spans="1:44" x14ac:dyDescent="0.3">
      <c r="A377" s="6" t="s">
        <v>5</v>
      </c>
      <c r="B377" s="35">
        <f>VLOOKUP(A377,operation!A:B,2,0)</f>
        <v>1</v>
      </c>
      <c r="C377" s="6">
        <v>8</v>
      </c>
      <c r="D377" s="25"/>
      <c r="E377" s="2">
        <v>7984975.6399999857</v>
      </c>
      <c r="F377" s="26">
        <f>_xlfn.MAXIFS('data-from-invoicing'!E:E,'data-from-invoicing'!D:D,eslam.data!AR377)</f>
        <v>2651758.2799999998</v>
      </c>
      <c r="G377" s="2">
        <f t="shared" si="60"/>
        <v>-5333217.3599999864</v>
      </c>
      <c r="I377" s="23"/>
      <c r="J377" s="2">
        <f>SUMIF('collection only'!D:D,eslam.data!AQ377,'collection only'!E:E)</f>
        <v>6348055.6399999997</v>
      </c>
      <c r="K377" s="26">
        <f>SUMIF('data-from-invoicing'!D:D,eslam.data!AR377,'data-from-invoicing'!F:F)</f>
        <v>1829713.22</v>
      </c>
      <c r="L377" s="2">
        <f t="shared" si="61"/>
        <v>-4518342.42</v>
      </c>
      <c r="Q377" s="23"/>
      <c r="R377" s="2">
        <v>6348055.6399999997</v>
      </c>
      <c r="S377" s="1">
        <v>43220</v>
      </c>
      <c r="T377" s="1">
        <v>43220</v>
      </c>
      <c r="U377" s="1">
        <v>43223</v>
      </c>
      <c r="V377">
        <v>15</v>
      </c>
      <c r="W377" s="1">
        <v>43238</v>
      </c>
      <c r="X377" s="1">
        <v>43246</v>
      </c>
      <c r="Y377" s="2">
        <v>241550903.36000001</v>
      </c>
      <c r="Z377" s="2">
        <v>0</v>
      </c>
      <c r="AF377" s="2">
        <v>95644.72</v>
      </c>
      <c r="AG377" s="14">
        <f>SUMIF('consultant-gross'!D:D,eslam.data!AQ377,'consultant-gross'!F:F)</f>
        <v>0</v>
      </c>
      <c r="AH377" s="14">
        <f>SUMIF('consultant-gross'!D:D,eslam.data!AQ377,'consultant-gross'!G:G)</f>
        <v>0</v>
      </c>
      <c r="AI377" s="14">
        <f>SUMIF('consultant-net'!D:D,eslam.data!AQ377,'consultant-net'!F:F)</f>
        <v>0</v>
      </c>
      <c r="AJ377" s="2" t="str">
        <f>VLOOKUP(A377,'eslam-to-invoicing'!A:B,2,0)</f>
        <v>Substation Elco Steel</v>
      </c>
      <c r="AQ377" s="2" t="str">
        <f t="shared" si="62"/>
        <v>Elco Steel8</v>
      </c>
      <c r="AR377" s="2" t="str">
        <f t="shared" si="63"/>
        <v>Substation Elco Steel8</v>
      </c>
    </row>
    <row r="378" spans="1:44" x14ac:dyDescent="0.3">
      <c r="A378" s="6" t="s">
        <v>5</v>
      </c>
      <c r="B378" s="35">
        <f>VLOOKUP(A378,operation!A:B,2,0)</f>
        <v>1</v>
      </c>
      <c r="C378" s="6">
        <v>9</v>
      </c>
      <c r="D378" s="25"/>
      <c r="E378" s="2">
        <v>1027177.939999998</v>
      </c>
      <c r="F378" s="26">
        <f>_xlfn.MAXIFS('data-from-invoicing'!E:E,'data-from-invoicing'!D:D,eslam.data!AR378)</f>
        <v>1904763.72</v>
      </c>
      <c r="G378" s="2">
        <f t="shared" si="60"/>
        <v>877585.78000000201</v>
      </c>
      <c r="I378" s="23"/>
      <c r="J378" s="2">
        <f>SUMIF('collection only'!D:D,eslam.data!AQ378,'collection only'!E:E)</f>
        <v>740665.09</v>
      </c>
      <c r="K378" s="26">
        <f>SUMIF('data-from-invoicing'!D:D,eslam.data!AR378,'data-from-invoicing'!F:F)</f>
        <v>1314286.96</v>
      </c>
      <c r="L378" s="2">
        <f t="shared" si="61"/>
        <v>573621.87</v>
      </c>
      <c r="Q378" s="23"/>
      <c r="R378" s="2">
        <v>740665.1</v>
      </c>
      <c r="S378" s="1">
        <v>43251</v>
      </c>
      <c r="T378" s="1">
        <v>43251</v>
      </c>
      <c r="U378" s="1">
        <v>43258</v>
      </c>
      <c r="V378">
        <v>15</v>
      </c>
      <c r="W378" s="1">
        <v>43273</v>
      </c>
      <c r="X378" s="1">
        <v>43283</v>
      </c>
      <c r="Y378" s="2">
        <v>242578081.30000001</v>
      </c>
      <c r="Z378" s="2">
        <v>0</v>
      </c>
      <c r="AF378" s="2">
        <v>171586.08</v>
      </c>
      <c r="AG378" s="14">
        <f>SUMIF('consultant-gross'!D:D,eslam.data!AQ378,'consultant-gross'!F:F)</f>
        <v>0</v>
      </c>
      <c r="AH378" s="14">
        <f>SUMIF('consultant-gross'!D:D,eslam.data!AQ378,'consultant-gross'!G:G)</f>
        <v>0</v>
      </c>
      <c r="AI378" s="14">
        <f>SUMIF('consultant-net'!D:D,eslam.data!AQ378,'consultant-net'!F:F)</f>
        <v>0</v>
      </c>
      <c r="AJ378" s="2" t="str">
        <f>VLOOKUP(A378,'eslam-to-invoicing'!A:B,2,0)</f>
        <v>Substation Elco Steel</v>
      </c>
      <c r="AQ378" s="2" t="str">
        <f t="shared" si="62"/>
        <v>Elco Steel9</v>
      </c>
      <c r="AR378" s="2" t="str">
        <f t="shared" si="63"/>
        <v>Substation Elco Steel9</v>
      </c>
    </row>
    <row r="379" spans="1:44" x14ac:dyDescent="0.3">
      <c r="A379" s="6" t="s">
        <v>5</v>
      </c>
      <c r="B379" s="35">
        <f>VLOOKUP(A379,operation!A:B,2,0)</f>
        <v>1</v>
      </c>
      <c r="C379" s="6">
        <v>10</v>
      </c>
      <c r="D379" s="25"/>
      <c r="E379" s="2">
        <v>5032217.2099999785</v>
      </c>
      <c r="F379" s="26">
        <f>_xlfn.MAXIFS('data-from-invoicing'!E:E,'data-from-invoicing'!D:D,eslam.data!AR379)</f>
        <v>4730762.03</v>
      </c>
      <c r="G379" s="2">
        <f t="shared" si="60"/>
        <v>-301455.17999997828</v>
      </c>
      <c r="H379" s="14" t="s">
        <v>8718</v>
      </c>
      <c r="I379" s="23"/>
      <c r="J379" s="2">
        <f>SUMIF('collection only'!D:D,eslam.data!AQ379,'collection only'!E:E)</f>
        <v>4000000</v>
      </c>
      <c r="K379" s="26">
        <f>SUMIF('data-from-invoicing'!D:D,eslam.data!AR379,'data-from-invoicing'!F:F)</f>
        <v>3744490.63</v>
      </c>
      <c r="L379" s="2">
        <f t="shared" si="61"/>
        <v>-255509.37000000011</v>
      </c>
      <c r="Q379" s="23"/>
      <c r="R379" s="2">
        <v>4000612.68</v>
      </c>
      <c r="S379" s="1">
        <v>43281</v>
      </c>
      <c r="T379" s="1">
        <v>43281</v>
      </c>
      <c r="U379" s="1">
        <v>43286</v>
      </c>
      <c r="V379">
        <v>15</v>
      </c>
      <c r="W379" s="1">
        <v>43301</v>
      </c>
      <c r="X379" s="1">
        <v>43298</v>
      </c>
      <c r="Y379" s="2">
        <v>247610298.50999999</v>
      </c>
      <c r="Z379" s="2">
        <v>0</v>
      </c>
      <c r="AF379" s="2">
        <v>171586.08</v>
      </c>
      <c r="AG379" s="14">
        <f>SUMIF('consultant-gross'!D:D,eslam.data!AQ379,'consultant-gross'!F:F)</f>
        <v>0</v>
      </c>
      <c r="AH379" s="14">
        <f>SUMIF('consultant-gross'!D:D,eslam.data!AQ379,'consultant-gross'!G:G)</f>
        <v>0</v>
      </c>
      <c r="AI379" s="14">
        <f>SUMIF('consultant-net'!D:D,eslam.data!AQ379,'consultant-net'!F:F)</f>
        <v>0</v>
      </c>
      <c r="AJ379" s="2" t="str">
        <f>VLOOKUP(A379,'eslam-to-invoicing'!A:B,2,0)</f>
        <v>Substation Elco Steel</v>
      </c>
      <c r="AQ379" s="2" t="str">
        <f t="shared" si="62"/>
        <v>Elco Steel10</v>
      </c>
      <c r="AR379" s="2" t="str">
        <f t="shared" si="63"/>
        <v>Substation Elco Steel10</v>
      </c>
    </row>
    <row r="380" spans="1:44" x14ac:dyDescent="0.3">
      <c r="A380" s="6" t="s">
        <v>5</v>
      </c>
      <c r="B380" s="35">
        <f>VLOOKUP(A380,operation!A:B,2,0)</f>
        <v>1</v>
      </c>
      <c r="C380" s="6">
        <v>11</v>
      </c>
      <c r="D380" s="25"/>
      <c r="E380" s="2">
        <v>8902176.7600000203</v>
      </c>
      <c r="F380" s="26">
        <f>_xlfn.MAXIFS('data-from-invoicing'!E:E,'data-from-invoicing'!D:D,eslam.data!AR380)</f>
        <v>4095222.6199999996</v>
      </c>
      <c r="G380" s="2">
        <f t="shared" si="60"/>
        <v>-4806954.1400000211</v>
      </c>
      <c r="I380" s="23"/>
      <c r="J380" s="2">
        <f>SUMIF('collection only'!D:D,eslam.data!AQ380,'collection only'!E:E)</f>
        <v>7075101.6600000001</v>
      </c>
      <c r="K380" s="26">
        <f>SUMIF('data-from-invoicing'!D:D,eslam.data!AR380,'data-from-invoicing'!F:F)</f>
        <v>3142902.52</v>
      </c>
      <c r="L380" s="2">
        <f t="shared" si="61"/>
        <v>-3932199.14</v>
      </c>
      <c r="Q380" s="23"/>
      <c r="R380" s="2">
        <v>7077230.5162500441</v>
      </c>
      <c r="S380" s="1">
        <v>43312</v>
      </c>
      <c r="T380" s="1">
        <v>43312</v>
      </c>
      <c r="U380" s="1">
        <v>43324</v>
      </c>
      <c r="V380">
        <v>15</v>
      </c>
      <c r="W380" s="1">
        <v>43339</v>
      </c>
      <c r="X380" s="1">
        <v>43338</v>
      </c>
      <c r="Y380" s="2">
        <v>256512475.27000001</v>
      </c>
      <c r="Z380" s="2">
        <v>0</v>
      </c>
      <c r="AF380" s="2">
        <v>171586.08</v>
      </c>
      <c r="AG380" s="14">
        <f>SUMIF('consultant-gross'!D:D,eslam.data!AQ380,'consultant-gross'!F:F)</f>
        <v>0</v>
      </c>
      <c r="AH380" s="14">
        <f>SUMIF('consultant-gross'!D:D,eslam.data!AQ380,'consultant-gross'!G:G)</f>
        <v>0</v>
      </c>
      <c r="AI380" s="14">
        <f>SUMIF('consultant-net'!D:D,eslam.data!AQ380,'consultant-net'!F:F)</f>
        <v>0</v>
      </c>
      <c r="AJ380" s="2" t="str">
        <f>VLOOKUP(A380,'eslam-to-invoicing'!A:B,2,0)</f>
        <v>Substation Elco Steel</v>
      </c>
      <c r="AQ380" s="2" t="str">
        <f t="shared" si="62"/>
        <v>Elco Steel11</v>
      </c>
      <c r="AR380" s="2" t="str">
        <f t="shared" si="63"/>
        <v>Substation Elco Steel11</v>
      </c>
    </row>
    <row r="381" spans="1:44" hidden="1" x14ac:dyDescent="0.3">
      <c r="A381" s="6" t="s">
        <v>5</v>
      </c>
      <c r="B381" s="6">
        <f>VLOOKUP(A381,operation!A:B,2,0)</f>
        <v>1</v>
      </c>
      <c r="C381" s="6">
        <v>12</v>
      </c>
      <c r="D381" s="25"/>
      <c r="F381" s="26">
        <f>_xlfn.MAXIFS('data-from-invoicing'!E:E,'data-from-invoicing'!D:D,eslam.data!AR381)</f>
        <v>0</v>
      </c>
      <c r="G381" s="2">
        <f t="shared" si="60"/>
        <v>0</v>
      </c>
      <c r="H381" s="2"/>
      <c r="I381" s="23"/>
      <c r="J381" s="2">
        <f>SUMIF('collection only'!D:D,eslam.data!AQ381,'collection only'!E:E)</f>
        <v>2485656</v>
      </c>
      <c r="K381" s="26">
        <f>SUMIF('data-from-invoicing'!D:D,eslam.data!AR381,'data-from-invoicing'!F:F)</f>
        <v>0</v>
      </c>
      <c r="L381" s="2">
        <f t="shared" si="61"/>
        <v>-2485656</v>
      </c>
      <c r="M381" s="2"/>
      <c r="Q381" s="23"/>
      <c r="S381" s="1">
        <v>43343</v>
      </c>
      <c r="T381" s="1">
        <v>43355</v>
      </c>
      <c r="U381" s="1">
        <v>43355</v>
      </c>
      <c r="V381">
        <v>15</v>
      </c>
      <c r="W381" s="1">
        <v>43370</v>
      </c>
      <c r="AF381" s="2">
        <v>0</v>
      </c>
      <c r="AG381" s="14">
        <f>SUMIF('consultant-gross'!D:D,eslam.data!AQ381,'consultant-gross'!F:F)</f>
        <v>0</v>
      </c>
      <c r="AH381" s="14">
        <f>SUMIF('consultant-gross'!D:D,eslam.data!AQ381,'consultant-gross'!G:G)</f>
        <v>0</v>
      </c>
      <c r="AI381" s="14">
        <f>SUMIF('consultant-net'!D:D,eslam.data!AQ381,'consultant-net'!F:F)</f>
        <v>0</v>
      </c>
      <c r="AJ381" s="2" t="str">
        <f>VLOOKUP(A381,'eslam-to-invoicing'!A:B,2,0)</f>
        <v>Substation Elco Steel</v>
      </c>
      <c r="AQ381" s="2" t="str">
        <f t="shared" si="62"/>
        <v>Elco Steel12</v>
      </c>
      <c r="AR381" s="2" t="str">
        <f t="shared" si="63"/>
        <v>Substation Elco Steel12</v>
      </c>
    </row>
    <row r="382" spans="1:44" hidden="1" x14ac:dyDescent="0.3">
      <c r="A382" s="6" t="s">
        <v>5</v>
      </c>
      <c r="B382" s="6">
        <f>VLOOKUP(A382,operation!A:B,2,0)</f>
        <v>1</v>
      </c>
      <c r="C382" s="6">
        <v>13</v>
      </c>
      <c r="D382" s="25"/>
      <c r="F382" s="26">
        <f>_xlfn.MAXIFS('data-from-invoicing'!E:E,'data-from-invoicing'!D:D,eslam.data!AR382)</f>
        <v>0</v>
      </c>
      <c r="G382" s="2">
        <f t="shared" si="60"/>
        <v>0</v>
      </c>
      <c r="H382" s="2"/>
      <c r="I382" s="23"/>
      <c r="J382" s="2">
        <f>SUMIF('collection only'!D:D,eslam.data!AQ382,'collection only'!E:E)</f>
        <v>2518616.1800000002</v>
      </c>
      <c r="K382" s="26">
        <f>SUMIF('data-from-invoicing'!D:D,eslam.data!AR382,'data-from-invoicing'!F:F)</f>
        <v>0</v>
      </c>
      <c r="L382" s="2">
        <f t="shared" si="61"/>
        <v>-2518616.1800000002</v>
      </c>
      <c r="M382" s="2"/>
      <c r="Q382" s="23"/>
      <c r="S382" s="1">
        <v>43373</v>
      </c>
      <c r="T382" s="1">
        <v>43373</v>
      </c>
      <c r="U382" s="1">
        <v>43383</v>
      </c>
      <c r="V382">
        <v>15</v>
      </c>
      <c r="W382" s="1">
        <v>43398</v>
      </c>
      <c r="AF382" s="2">
        <v>0</v>
      </c>
      <c r="AG382" s="14">
        <f>SUMIF('consultant-gross'!D:D,eslam.data!AQ382,'consultant-gross'!F:F)</f>
        <v>0</v>
      </c>
      <c r="AH382" s="14">
        <f>SUMIF('consultant-gross'!D:D,eslam.data!AQ382,'consultant-gross'!G:G)</f>
        <v>0</v>
      </c>
      <c r="AI382" s="14">
        <f>SUMIF('consultant-net'!D:D,eslam.data!AQ382,'consultant-net'!F:F)</f>
        <v>0</v>
      </c>
      <c r="AJ382" s="2" t="str">
        <f>VLOOKUP(A382,'eslam-to-invoicing'!A:B,2,0)</f>
        <v>Substation Elco Steel</v>
      </c>
      <c r="AQ382" s="2" t="str">
        <f t="shared" si="62"/>
        <v>Elco Steel13</v>
      </c>
      <c r="AR382" s="2" t="str">
        <f t="shared" si="63"/>
        <v>Substation Elco Steel13</v>
      </c>
    </row>
    <row r="383" spans="1:44" hidden="1" x14ac:dyDescent="0.3">
      <c r="A383" s="6" t="s">
        <v>5</v>
      </c>
      <c r="B383" s="6">
        <f>VLOOKUP(A383,operation!A:B,2,0)</f>
        <v>1</v>
      </c>
      <c r="C383" s="6">
        <v>14</v>
      </c>
      <c r="D383" s="25"/>
      <c r="F383" s="26">
        <f>_xlfn.MAXIFS('data-from-invoicing'!E:E,'data-from-invoicing'!D:D,eslam.data!AR383)</f>
        <v>0</v>
      </c>
      <c r="G383" s="2">
        <f t="shared" si="60"/>
        <v>0</v>
      </c>
      <c r="H383" s="2"/>
      <c r="I383" s="23"/>
      <c r="J383" s="2">
        <f>SUMIF('collection only'!D:D,eslam.data!AQ383,'collection only'!E:E)</f>
        <v>2857649.27</v>
      </c>
      <c r="K383" s="26">
        <f>SUMIF('data-from-invoicing'!D:D,eslam.data!AR383,'data-from-invoicing'!F:F)</f>
        <v>0</v>
      </c>
      <c r="L383" s="2">
        <f t="shared" si="61"/>
        <v>-2857649.27</v>
      </c>
      <c r="M383" s="2"/>
      <c r="Q383" s="23"/>
      <c r="S383" s="1">
        <v>43404</v>
      </c>
      <c r="T383" s="1">
        <v>43404</v>
      </c>
      <c r="U383" s="1">
        <v>43416</v>
      </c>
      <c r="V383">
        <v>15</v>
      </c>
      <c r="W383" s="1">
        <v>43431</v>
      </c>
      <c r="AF383" s="2">
        <v>0</v>
      </c>
      <c r="AG383" s="14">
        <f>SUMIF('consultant-gross'!D:D,eslam.data!AQ383,'consultant-gross'!F:F)</f>
        <v>0</v>
      </c>
      <c r="AH383" s="14">
        <f>SUMIF('consultant-gross'!D:D,eslam.data!AQ383,'consultant-gross'!G:G)</f>
        <v>0</v>
      </c>
      <c r="AI383" s="14">
        <f>SUMIF('consultant-net'!D:D,eslam.data!AQ383,'consultant-net'!F:F)</f>
        <v>0</v>
      </c>
      <c r="AJ383" s="2" t="str">
        <f>VLOOKUP(A383,'eslam-to-invoicing'!A:B,2,0)</f>
        <v>Substation Elco Steel</v>
      </c>
      <c r="AQ383" s="2" t="str">
        <f t="shared" si="62"/>
        <v>Elco Steel14</v>
      </c>
      <c r="AR383" s="2" t="str">
        <f t="shared" si="63"/>
        <v>Substation Elco Steel14</v>
      </c>
    </row>
    <row r="384" spans="1:44" hidden="1" x14ac:dyDescent="0.3">
      <c r="A384" s="6" t="s">
        <v>5</v>
      </c>
      <c r="B384" s="6">
        <f>VLOOKUP(A384,operation!A:B,2,0)</f>
        <v>1</v>
      </c>
      <c r="C384" s="6">
        <v>15</v>
      </c>
      <c r="D384" s="25"/>
      <c r="F384" s="26">
        <f>_xlfn.MAXIFS('data-from-invoicing'!E:E,'data-from-invoicing'!D:D,eslam.data!AR384)</f>
        <v>0</v>
      </c>
      <c r="G384" s="2">
        <f t="shared" si="60"/>
        <v>0</v>
      </c>
      <c r="H384" s="2"/>
      <c r="I384" s="23"/>
      <c r="J384" s="2">
        <f>SUMIF('collection only'!D:D,eslam.data!AQ384,'collection only'!E:E)</f>
        <v>1595365.5</v>
      </c>
      <c r="K384" s="26">
        <f>SUMIF('data-from-invoicing'!D:D,eslam.data!AR384,'data-from-invoicing'!F:F)</f>
        <v>0</v>
      </c>
      <c r="L384" s="2">
        <f t="shared" si="61"/>
        <v>-1595365.5</v>
      </c>
      <c r="M384" s="2"/>
      <c r="Q384" s="23"/>
      <c r="S384" s="1">
        <v>43434</v>
      </c>
      <c r="T384" s="1">
        <v>43434</v>
      </c>
      <c r="U384" s="1">
        <v>43446</v>
      </c>
      <c r="V384">
        <v>15</v>
      </c>
      <c r="W384" s="1">
        <v>43461</v>
      </c>
      <c r="AF384" s="2">
        <v>0</v>
      </c>
      <c r="AG384" s="14">
        <f>SUMIF('consultant-gross'!D:D,eslam.data!AQ384,'consultant-gross'!F:F)</f>
        <v>0</v>
      </c>
      <c r="AH384" s="14">
        <f>SUMIF('consultant-gross'!D:D,eslam.data!AQ384,'consultant-gross'!G:G)</f>
        <v>0</v>
      </c>
      <c r="AI384" s="14">
        <f>SUMIF('consultant-net'!D:D,eslam.data!AQ384,'consultant-net'!F:F)</f>
        <v>0</v>
      </c>
      <c r="AJ384" s="2" t="str">
        <f>VLOOKUP(A384,'eslam-to-invoicing'!A:B,2,0)</f>
        <v>Substation Elco Steel</v>
      </c>
      <c r="AQ384" s="2" t="str">
        <f t="shared" si="62"/>
        <v>Elco Steel15</v>
      </c>
      <c r="AR384" s="2" t="str">
        <f t="shared" si="63"/>
        <v>Substation Elco Steel15</v>
      </c>
    </row>
    <row r="385" spans="1:44" hidden="1" x14ac:dyDescent="0.3">
      <c r="A385" s="6" t="s">
        <v>5</v>
      </c>
      <c r="B385" s="6">
        <f>VLOOKUP(A385,operation!A:B,2,0)</f>
        <v>1</v>
      </c>
      <c r="C385" s="6">
        <v>16</v>
      </c>
      <c r="D385" s="25"/>
      <c r="F385" s="26">
        <f>_xlfn.MAXIFS('data-from-invoicing'!E:E,'data-from-invoicing'!D:D,eslam.data!AR385)</f>
        <v>0</v>
      </c>
      <c r="G385" s="2">
        <f t="shared" si="60"/>
        <v>0</v>
      </c>
      <c r="H385" s="2"/>
      <c r="I385" s="23"/>
      <c r="J385" s="2">
        <f>SUMIF('collection only'!D:D,eslam.data!AQ385,'collection only'!E:E)</f>
        <v>310509.31</v>
      </c>
      <c r="K385" s="26">
        <f>SUMIF('data-from-invoicing'!D:D,eslam.data!AR385,'data-from-invoicing'!F:F)</f>
        <v>0</v>
      </c>
      <c r="L385" s="2">
        <f t="shared" si="61"/>
        <v>-310509.31</v>
      </c>
      <c r="M385" s="2"/>
      <c r="Q385" s="23"/>
      <c r="S385" s="1">
        <v>43465</v>
      </c>
      <c r="T385" s="1">
        <v>43465</v>
      </c>
      <c r="U385" s="1">
        <v>43471</v>
      </c>
      <c r="V385">
        <v>15</v>
      </c>
      <c r="W385" s="1">
        <v>43486</v>
      </c>
      <c r="AF385" s="2">
        <v>0</v>
      </c>
      <c r="AG385" s="14">
        <f>SUMIF('consultant-gross'!D:D,eslam.data!AQ385,'consultant-gross'!F:F)</f>
        <v>0</v>
      </c>
      <c r="AH385" s="14">
        <f>SUMIF('consultant-gross'!D:D,eslam.data!AQ385,'consultant-gross'!G:G)</f>
        <v>0</v>
      </c>
      <c r="AI385" s="14">
        <f>SUMIF('consultant-net'!D:D,eslam.data!AQ385,'consultant-net'!F:F)</f>
        <v>0</v>
      </c>
      <c r="AJ385" s="2" t="str">
        <f>VLOOKUP(A385,'eslam-to-invoicing'!A:B,2,0)</f>
        <v>Substation Elco Steel</v>
      </c>
      <c r="AQ385" s="2" t="str">
        <f t="shared" si="62"/>
        <v>Elco Steel16</v>
      </c>
      <c r="AR385" s="2" t="str">
        <f t="shared" si="63"/>
        <v>Substation Elco Steel16</v>
      </c>
    </row>
    <row r="386" spans="1:44" hidden="1" x14ac:dyDescent="0.3">
      <c r="A386" s="6" t="s">
        <v>5</v>
      </c>
      <c r="B386" s="6">
        <f>VLOOKUP(A386,operation!A:B,2,0)</f>
        <v>1</v>
      </c>
      <c r="C386" s="6">
        <v>17</v>
      </c>
      <c r="D386" s="25"/>
      <c r="F386" s="26">
        <f>_xlfn.MAXIFS('data-from-invoicing'!E:E,'data-from-invoicing'!D:D,eslam.data!AR386)</f>
        <v>0</v>
      </c>
      <c r="G386" s="2">
        <f t="shared" si="60"/>
        <v>0</v>
      </c>
      <c r="H386" s="2"/>
      <c r="I386" s="23"/>
      <c r="J386" s="2">
        <f>SUMIF('collection only'!D:D,eslam.data!AQ386,'collection only'!E:E)</f>
        <v>1079101.72</v>
      </c>
      <c r="K386" s="26">
        <f>SUMIF('data-from-invoicing'!D:D,eslam.data!AR386,'data-from-invoicing'!F:F)</f>
        <v>0</v>
      </c>
      <c r="L386" s="2">
        <f t="shared" si="61"/>
        <v>-1079101.72</v>
      </c>
      <c r="M386" s="2"/>
      <c r="Q386" s="23"/>
      <c r="S386" s="1">
        <v>43496</v>
      </c>
      <c r="T386" s="1">
        <v>43496</v>
      </c>
      <c r="U386" s="1">
        <v>43509</v>
      </c>
      <c r="V386">
        <v>15</v>
      </c>
      <c r="W386" s="1">
        <v>43524</v>
      </c>
      <c r="AF386" s="2">
        <v>0</v>
      </c>
      <c r="AG386" s="14">
        <f>SUMIF('consultant-gross'!D:D,eslam.data!AQ386,'consultant-gross'!F:F)</f>
        <v>0</v>
      </c>
      <c r="AH386" s="14">
        <f>SUMIF('consultant-gross'!D:D,eslam.data!AQ386,'consultant-gross'!G:G)</f>
        <v>0</v>
      </c>
      <c r="AI386" s="14">
        <f>SUMIF('consultant-net'!D:D,eslam.data!AQ386,'consultant-net'!F:F)</f>
        <v>0</v>
      </c>
      <c r="AJ386" s="2" t="str">
        <f>VLOOKUP(A386,'eslam-to-invoicing'!A:B,2,0)</f>
        <v>Substation Elco Steel</v>
      </c>
      <c r="AQ386" s="2" t="str">
        <f t="shared" si="62"/>
        <v>Elco Steel17</v>
      </c>
      <c r="AR386" s="2" t="str">
        <f t="shared" si="63"/>
        <v>Substation Elco Steel17</v>
      </c>
    </row>
    <row r="387" spans="1:44" x14ac:dyDescent="0.3">
      <c r="A387" s="6" t="s">
        <v>17</v>
      </c>
      <c r="B387" s="35">
        <f>VLOOKUP(A387,operation!A:B,2,0)</f>
        <v>1</v>
      </c>
      <c r="C387" s="6">
        <v>1</v>
      </c>
      <c r="D387" s="25"/>
      <c r="E387" s="2">
        <v>1576783.88</v>
      </c>
      <c r="F387" s="26">
        <f>_xlfn.MAXIFS('data-from-invoicing'!E:E,'data-from-invoicing'!D:D,eslam.data!AR387)</f>
        <v>0</v>
      </c>
      <c r="G387" s="2">
        <f t="shared" si="60"/>
        <v>-1576783.88</v>
      </c>
      <c r="I387" s="23"/>
      <c r="J387" s="2">
        <f>SUMIF('collection only'!D:D,eslam.data!AQ387,'collection only'!E:E)</f>
        <v>1253543.180625</v>
      </c>
      <c r="K387" s="26">
        <f>SUMIF('data-from-invoicing'!D:D,eslam.data!AR387,'data-from-invoicing'!F:F)</f>
        <v>0</v>
      </c>
      <c r="L387" s="2">
        <f t="shared" si="61"/>
        <v>-1253543.180625</v>
      </c>
      <c r="Q387" s="23"/>
      <c r="R387" s="2">
        <v>1253543.180625</v>
      </c>
      <c r="S387" s="1">
        <v>43131</v>
      </c>
      <c r="T387" s="1">
        <v>43131</v>
      </c>
      <c r="U387" s="1">
        <v>43131</v>
      </c>
      <c r="V387">
        <v>15</v>
      </c>
      <c r="W387" s="1">
        <v>43146</v>
      </c>
      <c r="X387" s="1">
        <v>43143</v>
      </c>
      <c r="Y387" s="2">
        <v>1576783.88</v>
      </c>
      <c r="AF387" s="2">
        <v>0</v>
      </c>
      <c r="AG387" s="14">
        <f>SUMIF('consultant-gross'!D:D,eslam.data!AQ387,'consultant-gross'!F:F)</f>
        <v>0</v>
      </c>
      <c r="AH387" s="14">
        <f>SUMIF('consultant-gross'!D:D,eslam.data!AQ387,'consultant-gross'!G:G)</f>
        <v>0</v>
      </c>
      <c r="AI387" s="14">
        <f>SUMIF('consultant-net'!D:D,eslam.data!AQ387,'consultant-net'!F:F)</f>
        <v>0</v>
      </c>
      <c r="AJ387" s="2" t="str">
        <f>VLOOKUP(A387,'eslam-to-invoicing'!A:B,2,0)</f>
        <v>Substation Elco Steel</v>
      </c>
      <c r="AQ387" s="2" t="str">
        <f t="shared" si="62"/>
        <v>Elco Steel - ADMIN.1</v>
      </c>
      <c r="AR387" s="2" t="str">
        <f t="shared" si="63"/>
        <v>Substation Elco Steel1</v>
      </c>
    </row>
    <row r="388" spans="1:44" x14ac:dyDescent="0.3">
      <c r="A388" s="6" t="s">
        <v>17</v>
      </c>
      <c r="B388" s="35">
        <f>VLOOKUP(A388,operation!A:B,2,0)</f>
        <v>1</v>
      </c>
      <c r="C388" s="6">
        <v>2</v>
      </c>
      <c r="D388" s="25"/>
      <c r="E388" s="2">
        <v>3644932.88</v>
      </c>
      <c r="F388" s="26">
        <f>_xlfn.MAXIFS('data-from-invoicing'!E:E,'data-from-invoicing'!D:D,eslam.data!AR388)</f>
        <v>1669926.8</v>
      </c>
      <c r="G388" s="2">
        <f t="shared" si="60"/>
        <v>-1975006.0799999998</v>
      </c>
      <c r="I388" s="23"/>
      <c r="J388" s="2">
        <f>SUMIF('collection only'!D:D,eslam.data!AQ388,'collection only'!E:E)</f>
        <v>2897721.63</v>
      </c>
      <c r="K388" s="26">
        <f>SUMIF('data-from-invoicing'!D:D,eslam.data!AR388,'data-from-invoicing'!F:F)</f>
        <v>1160599.1300000001</v>
      </c>
      <c r="L388" s="2">
        <f t="shared" si="61"/>
        <v>-1737122.4999999998</v>
      </c>
      <c r="Q388" s="23"/>
      <c r="R388" s="2">
        <v>2897721.64</v>
      </c>
      <c r="S388" s="1">
        <v>43159</v>
      </c>
      <c r="T388" s="1">
        <v>43163</v>
      </c>
      <c r="U388" s="1">
        <v>43163</v>
      </c>
      <c r="V388">
        <v>15</v>
      </c>
      <c r="W388" s="1">
        <v>43178</v>
      </c>
      <c r="X388" s="1">
        <v>43172</v>
      </c>
      <c r="Y388" s="2">
        <v>5221716.76</v>
      </c>
      <c r="Z388" s="2">
        <v>0</v>
      </c>
      <c r="AF388" s="2">
        <v>0</v>
      </c>
      <c r="AG388" s="14">
        <f>SUMIF('consultant-gross'!D:D,eslam.data!AQ388,'consultant-gross'!F:F)</f>
        <v>0</v>
      </c>
      <c r="AH388" s="14">
        <f>SUMIF('consultant-gross'!D:D,eslam.data!AQ388,'consultant-gross'!G:G)</f>
        <v>0</v>
      </c>
      <c r="AI388" s="14">
        <f>SUMIF('consultant-net'!D:D,eslam.data!AQ388,'consultant-net'!F:F)</f>
        <v>0</v>
      </c>
      <c r="AJ388" s="2" t="str">
        <f>VLOOKUP(A388,'eslam-to-invoicing'!A:B,2,0)</f>
        <v>Substation Elco Steel</v>
      </c>
      <c r="AQ388" s="2" t="str">
        <f t="shared" si="62"/>
        <v>Elco Steel - ADMIN.2</v>
      </c>
      <c r="AR388" s="2" t="str">
        <f t="shared" si="63"/>
        <v>Substation Elco Steel2</v>
      </c>
    </row>
    <row r="389" spans="1:44" x14ac:dyDescent="0.3">
      <c r="A389" s="6" t="s">
        <v>17</v>
      </c>
      <c r="B389" s="35">
        <f>VLOOKUP(A389,operation!A:B,2,0)</f>
        <v>1</v>
      </c>
      <c r="C389" s="6">
        <v>3</v>
      </c>
      <c r="D389" s="25"/>
      <c r="E389" s="2">
        <v>4011218.17</v>
      </c>
      <c r="F389" s="26">
        <f>_xlfn.MAXIFS('data-from-invoicing'!E:E,'data-from-invoicing'!D:D,eslam.data!AR389)</f>
        <v>2658220.39</v>
      </c>
      <c r="G389" s="2">
        <f t="shared" si="60"/>
        <v>-1352997.7799999998</v>
      </c>
      <c r="I389" s="23"/>
      <c r="J389" s="2">
        <f>SUMIF('collection only'!D:D,eslam.data!AQ389,'collection only'!E:E)</f>
        <v>3188918.44</v>
      </c>
      <c r="K389" s="26">
        <f>SUMIF('data-from-invoicing'!D:D,eslam.data!AR389,'data-from-invoicing'!F:F)</f>
        <v>1834172.07</v>
      </c>
      <c r="L389" s="2">
        <f t="shared" si="61"/>
        <v>-1354746.3699999999</v>
      </c>
      <c r="Q389" s="23"/>
      <c r="R389" s="2">
        <v>3188918.45</v>
      </c>
      <c r="S389" s="1">
        <v>43190</v>
      </c>
      <c r="T389" s="1">
        <v>43186</v>
      </c>
      <c r="U389" s="1">
        <v>43199</v>
      </c>
      <c r="V389">
        <v>15</v>
      </c>
      <c r="W389" s="1">
        <v>43214</v>
      </c>
      <c r="X389" s="1">
        <v>43207</v>
      </c>
      <c r="Y389" s="2">
        <v>9232934.9299999997</v>
      </c>
      <c r="Z389" s="2">
        <v>0</v>
      </c>
      <c r="AF389" s="2">
        <v>0</v>
      </c>
      <c r="AG389" s="14">
        <f>SUMIF('consultant-gross'!D:D,eslam.data!AQ389,'consultant-gross'!F:F)</f>
        <v>0</v>
      </c>
      <c r="AH389" s="14">
        <f>SUMIF('consultant-gross'!D:D,eslam.data!AQ389,'consultant-gross'!G:G)</f>
        <v>0</v>
      </c>
      <c r="AI389" s="14">
        <f>SUMIF('consultant-net'!D:D,eslam.data!AQ389,'consultant-net'!F:F)</f>
        <v>0</v>
      </c>
      <c r="AJ389" s="2" t="str">
        <f>VLOOKUP(A389,'eslam-to-invoicing'!A:B,2,0)</f>
        <v>Substation Elco Steel</v>
      </c>
      <c r="AQ389" s="2" t="str">
        <f t="shared" si="62"/>
        <v>Elco Steel - ADMIN.3</v>
      </c>
      <c r="AR389" s="2" t="str">
        <f t="shared" si="63"/>
        <v>Substation Elco Steel3</v>
      </c>
    </row>
    <row r="390" spans="1:44" x14ac:dyDescent="0.3">
      <c r="A390" s="6" t="s">
        <v>17</v>
      </c>
      <c r="B390" s="35">
        <f>VLOOKUP(A390,operation!A:B,2,0)</f>
        <v>1</v>
      </c>
      <c r="C390" s="6">
        <v>4</v>
      </c>
      <c r="D390" s="25"/>
      <c r="E390" s="2">
        <v>4549688.4399999985</v>
      </c>
      <c r="F390" s="26">
        <f>_xlfn.MAXIFS('data-from-invoicing'!E:E,'data-from-invoicing'!D:D,eslam.data!AR390)</f>
        <v>1838590.86</v>
      </c>
      <c r="G390" s="2">
        <f t="shared" si="60"/>
        <v>-2711097.5799999982</v>
      </c>
      <c r="I390" s="23"/>
      <c r="J390" s="2">
        <f>SUMIF('collection only'!D:D,eslam.data!AQ390,'collection only'!E:E)</f>
        <v>3617002.31</v>
      </c>
      <c r="K390" s="26">
        <f>SUMIF('data-from-invoicing'!D:D,eslam.data!AR390,'data-from-invoicing'!F:F)</f>
        <v>1268627.7</v>
      </c>
      <c r="L390" s="2">
        <f t="shared" si="61"/>
        <v>-2348374.6100000003</v>
      </c>
      <c r="Q390" s="23"/>
      <c r="R390" s="2">
        <v>3617002.31</v>
      </c>
      <c r="S390" s="1">
        <v>43220</v>
      </c>
      <c r="T390" s="1">
        <v>43220</v>
      </c>
      <c r="U390" s="1">
        <v>43223</v>
      </c>
      <c r="V390">
        <v>15</v>
      </c>
      <c r="W390" s="1">
        <v>43238</v>
      </c>
      <c r="X390" s="1">
        <v>43246</v>
      </c>
      <c r="Y390" s="2">
        <v>13782623.369999999</v>
      </c>
      <c r="Z390" s="2">
        <v>0</v>
      </c>
      <c r="AF390" s="2">
        <v>0</v>
      </c>
      <c r="AG390" s="14">
        <f>SUMIF('consultant-gross'!D:D,eslam.data!AQ390,'consultant-gross'!F:F)</f>
        <v>0</v>
      </c>
      <c r="AH390" s="14">
        <f>SUMIF('consultant-gross'!D:D,eslam.data!AQ390,'consultant-gross'!G:G)</f>
        <v>0</v>
      </c>
      <c r="AI390" s="14">
        <f>SUMIF('consultant-net'!D:D,eslam.data!AQ390,'consultant-net'!F:F)</f>
        <v>0</v>
      </c>
      <c r="AJ390" s="2" t="str">
        <f>VLOOKUP(A390,'eslam-to-invoicing'!A:B,2,0)</f>
        <v>Substation Elco Steel</v>
      </c>
      <c r="AQ390" s="2" t="str">
        <f t="shared" si="62"/>
        <v>Elco Steel - ADMIN.4</v>
      </c>
      <c r="AR390" s="2" t="str">
        <f t="shared" si="63"/>
        <v>Substation Elco Steel4</v>
      </c>
    </row>
    <row r="391" spans="1:44" x14ac:dyDescent="0.3">
      <c r="A391" s="6" t="s">
        <v>17</v>
      </c>
      <c r="B391" s="35">
        <f>VLOOKUP(A391,operation!A:B,2,0)</f>
        <v>1</v>
      </c>
      <c r="C391" s="6">
        <v>5</v>
      </c>
      <c r="D391" s="25"/>
      <c r="E391" s="2">
        <v>2288094.620000001</v>
      </c>
      <c r="F391" s="26">
        <f>_xlfn.MAXIFS('data-from-invoicing'!E:E,'data-from-invoicing'!D:D,eslam.data!AR391)</f>
        <v>5784479.6900000004</v>
      </c>
      <c r="G391" s="2">
        <f t="shared" si="60"/>
        <v>3496385.0699999994</v>
      </c>
      <c r="I391" s="23"/>
      <c r="J391" s="2">
        <f>SUMIF('collection only'!D:D,eslam.data!AQ391,'collection only'!E:E)</f>
        <v>1819035.22</v>
      </c>
      <c r="K391" s="26">
        <f>SUMIF('data-from-invoicing'!D:D,eslam.data!AR391,'data-from-invoicing'!F:F)</f>
        <v>4588851.87</v>
      </c>
      <c r="L391" s="2">
        <f t="shared" si="61"/>
        <v>2769816.6500000004</v>
      </c>
      <c r="Q391" s="23"/>
      <c r="R391" s="2">
        <v>1819035.23</v>
      </c>
      <c r="S391" s="1">
        <v>43251</v>
      </c>
      <c r="T391" s="1">
        <v>43251</v>
      </c>
      <c r="U391" s="1">
        <v>43258</v>
      </c>
      <c r="V391">
        <v>15</v>
      </c>
      <c r="W391" s="1">
        <v>43273</v>
      </c>
      <c r="X391" s="1">
        <v>43283</v>
      </c>
      <c r="Y391" s="2">
        <v>16070717.99</v>
      </c>
      <c r="Z391" s="2">
        <v>0</v>
      </c>
      <c r="AF391" s="2">
        <v>0</v>
      </c>
      <c r="AG391" s="14">
        <f>SUMIF('consultant-gross'!D:D,eslam.data!AQ391,'consultant-gross'!F:F)</f>
        <v>0</v>
      </c>
      <c r="AH391" s="14">
        <f>SUMIF('consultant-gross'!D:D,eslam.data!AQ391,'consultant-gross'!G:G)</f>
        <v>0</v>
      </c>
      <c r="AI391" s="14">
        <f>SUMIF('consultant-net'!D:D,eslam.data!AQ391,'consultant-net'!F:F)</f>
        <v>0</v>
      </c>
      <c r="AJ391" s="2" t="str">
        <f>VLOOKUP(A391,'eslam-to-invoicing'!A:B,2,0)</f>
        <v>Substation Elco Steel</v>
      </c>
      <c r="AQ391" s="2" t="str">
        <f t="shared" si="62"/>
        <v>Elco Steel - ADMIN.5</v>
      </c>
      <c r="AR391" s="2" t="str">
        <f t="shared" si="63"/>
        <v>Substation Elco Steel5</v>
      </c>
    </row>
    <row r="392" spans="1:44" x14ac:dyDescent="0.3">
      <c r="A392" s="6" t="s">
        <v>17</v>
      </c>
      <c r="B392" s="35">
        <f>VLOOKUP(A392,operation!A:B,2,0)</f>
        <v>1</v>
      </c>
      <c r="C392" s="6">
        <v>6</v>
      </c>
      <c r="D392" s="25"/>
      <c r="E392" s="2">
        <v>6362324.0299999993</v>
      </c>
      <c r="F392" s="26">
        <f>_xlfn.MAXIFS('data-from-invoicing'!E:E,'data-from-invoicing'!D:D,eslam.data!AR392)</f>
        <v>3766431.24</v>
      </c>
      <c r="G392" s="2">
        <f t="shared" si="60"/>
        <v>-2595892.7899999991</v>
      </c>
      <c r="I392" s="23"/>
      <c r="J392" s="2">
        <f>SUMIF('collection only'!D:D,eslam.data!AQ392,'collection only'!E:E)</f>
        <v>5058047.58</v>
      </c>
      <c r="K392" s="26">
        <f>SUMIF('data-from-invoicing'!D:D,eslam.data!AR392,'data-from-invoicing'!F:F)</f>
        <v>2598837.56</v>
      </c>
      <c r="L392" s="2">
        <f t="shared" si="61"/>
        <v>-2459210.02</v>
      </c>
      <c r="Q392" s="23"/>
      <c r="R392" s="2">
        <v>5094386.24</v>
      </c>
      <c r="S392" s="1">
        <v>43281</v>
      </c>
      <c r="T392" s="1">
        <v>43281</v>
      </c>
      <c r="U392" s="1">
        <v>43286</v>
      </c>
      <c r="V392">
        <v>15</v>
      </c>
      <c r="W392" s="1">
        <v>43301</v>
      </c>
      <c r="X392" s="1">
        <v>43298</v>
      </c>
      <c r="Y392" s="2">
        <v>22433042.02</v>
      </c>
      <c r="Z392" s="2">
        <v>0</v>
      </c>
      <c r="AF392" s="2">
        <v>0</v>
      </c>
      <c r="AG392" s="14">
        <f>SUMIF('consultant-gross'!D:D,eslam.data!AQ392,'consultant-gross'!F:F)</f>
        <v>0</v>
      </c>
      <c r="AH392" s="14">
        <f>SUMIF('consultant-gross'!D:D,eslam.data!AQ392,'consultant-gross'!G:G)</f>
        <v>0</v>
      </c>
      <c r="AI392" s="14">
        <f>SUMIF('consultant-net'!D:D,eslam.data!AQ392,'consultant-net'!F:F)</f>
        <v>0</v>
      </c>
      <c r="AJ392" s="2" t="str">
        <f>VLOOKUP(A392,'eslam-to-invoicing'!A:B,2,0)</f>
        <v>Substation Elco Steel</v>
      </c>
      <c r="AQ392" s="2" t="str">
        <f t="shared" si="62"/>
        <v>Elco Steel - ADMIN.6</v>
      </c>
      <c r="AR392" s="2" t="str">
        <f t="shared" si="63"/>
        <v>Substation Elco Steel6</v>
      </c>
    </row>
    <row r="393" spans="1:44" x14ac:dyDescent="0.3">
      <c r="A393" s="6" t="s">
        <v>17</v>
      </c>
      <c r="B393" s="35">
        <f>VLOOKUP(A393,operation!A:B,2,0)</f>
        <v>1</v>
      </c>
      <c r="C393" s="6">
        <v>7</v>
      </c>
      <c r="D393" s="25"/>
      <c r="E393" s="2">
        <v>7233482.4900000021</v>
      </c>
      <c r="F393" s="26">
        <f>_xlfn.MAXIFS('data-from-invoicing'!E:E,'data-from-invoicing'!D:D,eslam.data!AR393)</f>
        <v>3187107.5</v>
      </c>
      <c r="G393" s="2">
        <f t="shared" si="60"/>
        <v>-4046374.9900000021</v>
      </c>
      <c r="I393" s="23"/>
      <c r="J393" s="2">
        <f>SUMIF('collection only'!D:D,eslam.data!AQ393,'collection only'!E:E)</f>
        <v>5750618.5816368721</v>
      </c>
      <c r="K393" s="26">
        <f>SUMIF('data-from-invoicing'!D:D,eslam.data!AR393,'data-from-invoicing'!F:F)</f>
        <v>2228843.15</v>
      </c>
      <c r="L393" s="2">
        <f t="shared" si="61"/>
        <v>-3521775.4316368722</v>
      </c>
      <c r="Q393" s="23"/>
      <c r="R393" s="2">
        <v>5750618.5816368721</v>
      </c>
      <c r="S393" s="1">
        <v>43312</v>
      </c>
      <c r="T393" s="1">
        <v>43312</v>
      </c>
      <c r="U393" s="1">
        <v>43324</v>
      </c>
      <c r="V393">
        <v>15</v>
      </c>
      <c r="W393" s="1">
        <v>43339</v>
      </c>
      <c r="X393" s="1">
        <v>43338</v>
      </c>
      <c r="Y393" s="2">
        <v>29666524.510000002</v>
      </c>
      <c r="Z393" s="2">
        <v>0</v>
      </c>
      <c r="AF393" s="2">
        <v>0</v>
      </c>
      <c r="AG393" s="14">
        <f>SUMIF('consultant-gross'!D:D,eslam.data!AQ393,'consultant-gross'!F:F)</f>
        <v>0</v>
      </c>
      <c r="AH393" s="14">
        <f>SUMIF('consultant-gross'!D:D,eslam.data!AQ393,'consultant-gross'!G:G)</f>
        <v>0</v>
      </c>
      <c r="AI393" s="14">
        <f>SUMIF('consultant-net'!D:D,eslam.data!AQ393,'consultant-net'!F:F)</f>
        <v>0</v>
      </c>
      <c r="AJ393" s="2" t="str">
        <f>VLOOKUP(A393,'eslam-to-invoicing'!A:B,2,0)</f>
        <v>Substation Elco Steel</v>
      </c>
      <c r="AQ393" s="2" t="str">
        <f t="shared" si="62"/>
        <v>Elco Steel - ADMIN.7</v>
      </c>
      <c r="AR393" s="2" t="str">
        <f t="shared" si="63"/>
        <v>Substation Elco Steel7</v>
      </c>
    </row>
    <row r="394" spans="1:44" x14ac:dyDescent="0.3">
      <c r="A394" s="6" t="s">
        <v>17</v>
      </c>
      <c r="B394" s="35">
        <f>VLOOKUP(A394,operation!A:B,2,0)</f>
        <v>1</v>
      </c>
      <c r="C394" s="6">
        <v>8</v>
      </c>
      <c r="D394" s="25"/>
      <c r="F394" s="26">
        <f>_xlfn.MAXIFS('data-from-invoicing'!E:E,'data-from-invoicing'!D:D,eslam.data!AR394)</f>
        <v>2651758.2799999998</v>
      </c>
      <c r="G394" s="2">
        <f t="shared" si="60"/>
        <v>2651758.2799999998</v>
      </c>
      <c r="I394" s="23"/>
      <c r="J394" s="2">
        <f>SUMIF('collection only'!D:D,eslam.data!AQ394,'collection only'!E:E)</f>
        <v>3289926.92</v>
      </c>
      <c r="K394" s="26">
        <f>SUMIF('data-from-invoicing'!D:D,eslam.data!AR394,'data-from-invoicing'!F:F)</f>
        <v>1829713.22</v>
      </c>
      <c r="L394" s="2">
        <f t="shared" si="61"/>
        <v>-1460213.7</v>
      </c>
      <c r="Q394" s="23"/>
      <c r="S394" s="1">
        <v>43343</v>
      </c>
      <c r="T394" s="1">
        <v>43355</v>
      </c>
      <c r="U394" s="1">
        <v>43355</v>
      </c>
      <c r="V394">
        <v>15</v>
      </c>
      <c r="W394" s="1">
        <v>43370</v>
      </c>
      <c r="AF394" s="2">
        <v>0</v>
      </c>
      <c r="AG394" s="14">
        <f>SUMIF('consultant-gross'!D:D,eslam.data!AQ394,'consultant-gross'!F:F)</f>
        <v>0</v>
      </c>
      <c r="AH394" s="14">
        <f>SUMIF('consultant-gross'!D:D,eslam.data!AQ394,'consultant-gross'!G:G)</f>
        <v>0</v>
      </c>
      <c r="AI394" s="14">
        <f>SUMIF('consultant-net'!D:D,eslam.data!AQ394,'consultant-net'!F:F)</f>
        <v>0</v>
      </c>
      <c r="AJ394" s="2" t="str">
        <f>VLOOKUP(A394,'eslam-to-invoicing'!A:B,2,0)</f>
        <v>Substation Elco Steel</v>
      </c>
      <c r="AQ394" s="2" t="str">
        <f t="shared" si="62"/>
        <v>Elco Steel - ADMIN.8</v>
      </c>
      <c r="AR394" s="2" t="str">
        <f t="shared" si="63"/>
        <v>Substation Elco Steel8</v>
      </c>
    </row>
    <row r="395" spans="1:44" x14ac:dyDescent="0.3">
      <c r="A395" s="6" t="s">
        <v>17</v>
      </c>
      <c r="B395" s="35">
        <f>VLOOKUP(A395,operation!A:B,2,0)</f>
        <v>1</v>
      </c>
      <c r="C395" s="6">
        <v>9</v>
      </c>
      <c r="D395" s="25"/>
      <c r="F395" s="26">
        <f>_xlfn.MAXIFS('data-from-invoicing'!E:E,'data-from-invoicing'!D:D,eslam.data!AR395)</f>
        <v>1904763.72</v>
      </c>
      <c r="G395" s="2">
        <f t="shared" si="60"/>
        <v>1904763.72</v>
      </c>
      <c r="I395" s="23"/>
      <c r="J395" s="2">
        <f>SUMIF('collection only'!D:D,eslam.data!AQ395,'collection only'!E:E)</f>
        <v>1940428</v>
      </c>
      <c r="K395" s="26">
        <f>SUMIF('data-from-invoicing'!D:D,eslam.data!AR395,'data-from-invoicing'!F:F)</f>
        <v>1314286.96</v>
      </c>
      <c r="L395" s="2">
        <f t="shared" si="61"/>
        <v>-626141.04</v>
      </c>
      <c r="Q395" s="23"/>
      <c r="S395" s="1">
        <v>43373</v>
      </c>
      <c r="T395" s="1">
        <v>43373</v>
      </c>
      <c r="U395" s="1">
        <v>43383</v>
      </c>
      <c r="V395">
        <v>15</v>
      </c>
      <c r="W395" s="1">
        <v>43398</v>
      </c>
      <c r="AF395" s="2">
        <v>0</v>
      </c>
      <c r="AG395" s="14">
        <f>SUMIF('consultant-gross'!D:D,eslam.data!AQ395,'consultant-gross'!F:F)</f>
        <v>0</v>
      </c>
      <c r="AH395" s="14">
        <f>SUMIF('consultant-gross'!D:D,eslam.data!AQ395,'consultant-gross'!G:G)</f>
        <v>0</v>
      </c>
      <c r="AI395" s="14">
        <f>SUMIF('consultant-net'!D:D,eslam.data!AQ395,'consultant-net'!F:F)</f>
        <v>0</v>
      </c>
      <c r="AJ395" s="2" t="str">
        <f>VLOOKUP(A395,'eslam-to-invoicing'!A:B,2,0)</f>
        <v>Substation Elco Steel</v>
      </c>
      <c r="AQ395" s="2" t="str">
        <f t="shared" si="62"/>
        <v>Elco Steel - ADMIN.9</v>
      </c>
      <c r="AR395" s="2" t="str">
        <f t="shared" si="63"/>
        <v>Substation Elco Steel9</v>
      </c>
    </row>
    <row r="396" spans="1:44" x14ac:dyDescent="0.3">
      <c r="A396" s="6" t="s">
        <v>17</v>
      </c>
      <c r="B396" s="35">
        <f>VLOOKUP(A396,operation!A:B,2,0)</f>
        <v>1</v>
      </c>
      <c r="C396" s="6">
        <v>10</v>
      </c>
      <c r="D396" s="25"/>
      <c r="F396" s="26">
        <f>_xlfn.MAXIFS('data-from-invoicing'!E:E,'data-from-invoicing'!D:D,eslam.data!AR396)</f>
        <v>4730762.03</v>
      </c>
      <c r="G396" s="2">
        <f t="shared" si="60"/>
        <v>4730762.03</v>
      </c>
      <c r="I396" s="23"/>
      <c r="J396" s="2">
        <f>SUMIF('collection only'!D:D,eslam.data!AQ396,'collection only'!E:E)</f>
        <v>2335545.5499999998</v>
      </c>
      <c r="K396" s="26">
        <f>SUMIF('data-from-invoicing'!D:D,eslam.data!AR396,'data-from-invoicing'!F:F)</f>
        <v>3744490.63</v>
      </c>
      <c r="L396" s="2">
        <f t="shared" si="61"/>
        <v>1408945.08</v>
      </c>
      <c r="Q396" s="23"/>
      <c r="S396" s="1">
        <v>43404</v>
      </c>
      <c r="T396" s="1">
        <v>43404</v>
      </c>
      <c r="U396" s="1">
        <v>43416</v>
      </c>
      <c r="V396">
        <v>15</v>
      </c>
      <c r="W396" s="1">
        <v>43431</v>
      </c>
      <c r="AF396" s="2">
        <v>0</v>
      </c>
      <c r="AG396" s="14">
        <f>SUMIF('consultant-gross'!D:D,eslam.data!AQ396,'consultant-gross'!F:F)</f>
        <v>0</v>
      </c>
      <c r="AH396" s="14">
        <f>SUMIF('consultant-gross'!D:D,eslam.data!AQ396,'consultant-gross'!G:G)</f>
        <v>0</v>
      </c>
      <c r="AI396" s="14">
        <f>SUMIF('consultant-net'!D:D,eslam.data!AQ396,'consultant-net'!F:F)</f>
        <v>0</v>
      </c>
      <c r="AJ396" s="2" t="str">
        <f>VLOOKUP(A396,'eslam-to-invoicing'!A:B,2,0)</f>
        <v>Substation Elco Steel</v>
      </c>
      <c r="AQ396" s="2" t="str">
        <f t="shared" si="62"/>
        <v>Elco Steel - ADMIN.10</v>
      </c>
      <c r="AR396" s="2" t="str">
        <f t="shared" si="63"/>
        <v>Substation Elco Steel10</v>
      </c>
    </row>
    <row r="397" spans="1:44" x14ac:dyDescent="0.3">
      <c r="A397" s="6" t="s">
        <v>17</v>
      </c>
      <c r="B397" s="35">
        <f>VLOOKUP(A397,operation!A:B,2,0)</f>
        <v>1</v>
      </c>
      <c r="C397" s="6">
        <v>11</v>
      </c>
      <c r="D397" s="25"/>
      <c r="F397" s="26">
        <f>_xlfn.MAXIFS('data-from-invoicing'!E:E,'data-from-invoicing'!D:D,eslam.data!AR397)</f>
        <v>4095222.6199999996</v>
      </c>
      <c r="G397" s="2">
        <f t="shared" si="60"/>
        <v>4095222.6199999996</v>
      </c>
      <c r="I397" s="23"/>
      <c r="J397" s="2">
        <f>SUMIF('collection only'!D:D,eslam.data!AQ397,'collection only'!E:E)</f>
        <v>2179703.08</v>
      </c>
      <c r="K397" s="26">
        <f>SUMIF('data-from-invoicing'!D:D,eslam.data!AR397,'data-from-invoicing'!F:F)</f>
        <v>3142902.52</v>
      </c>
      <c r="L397" s="2">
        <f t="shared" si="61"/>
        <v>963199.44</v>
      </c>
      <c r="Q397" s="23"/>
      <c r="S397" s="1">
        <v>43434</v>
      </c>
      <c r="T397" s="1">
        <v>43434</v>
      </c>
      <c r="U397" s="1">
        <v>43446</v>
      </c>
      <c r="V397">
        <v>15</v>
      </c>
      <c r="W397" s="1">
        <v>43461</v>
      </c>
      <c r="AF397" s="2">
        <v>0</v>
      </c>
      <c r="AG397" s="14">
        <f>SUMIF('consultant-gross'!D:D,eslam.data!AQ397,'consultant-gross'!F:F)</f>
        <v>0</v>
      </c>
      <c r="AH397" s="14">
        <f>SUMIF('consultant-gross'!D:D,eslam.data!AQ397,'consultant-gross'!G:G)</f>
        <v>0</v>
      </c>
      <c r="AI397" s="14">
        <f>SUMIF('consultant-net'!D:D,eslam.data!AQ397,'consultant-net'!F:F)</f>
        <v>0</v>
      </c>
      <c r="AJ397" s="2" t="str">
        <f>VLOOKUP(A397,'eslam-to-invoicing'!A:B,2,0)</f>
        <v>Substation Elco Steel</v>
      </c>
      <c r="AQ397" s="2" t="str">
        <f t="shared" si="62"/>
        <v>Elco Steel - ADMIN.11</v>
      </c>
      <c r="AR397" s="2" t="str">
        <f t="shared" si="63"/>
        <v>Substation Elco Steel11</v>
      </c>
    </row>
    <row r="398" spans="1:44" hidden="1" x14ac:dyDescent="0.3">
      <c r="A398" s="6" t="s">
        <v>17</v>
      </c>
      <c r="B398" s="6">
        <f>VLOOKUP(A398,operation!A:B,2,0)</f>
        <v>1</v>
      </c>
      <c r="C398" s="6">
        <v>12</v>
      </c>
      <c r="D398" s="25"/>
      <c r="F398" s="26">
        <f>_xlfn.MAXIFS('data-from-invoicing'!E:E,'data-from-invoicing'!D:D,eslam.data!AR398)</f>
        <v>0</v>
      </c>
      <c r="G398" s="2">
        <f t="shared" si="60"/>
        <v>0</v>
      </c>
      <c r="H398" s="2"/>
      <c r="I398" s="23"/>
      <c r="J398" s="2">
        <f>SUMIF('collection only'!D:D,eslam.data!AQ398,'collection only'!E:E)</f>
        <v>1394236.8</v>
      </c>
      <c r="K398" s="26">
        <f>SUMIF('data-from-invoicing'!D:D,eslam.data!AR398,'data-from-invoicing'!F:F)</f>
        <v>0</v>
      </c>
      <c r="L398" s="2">
        <f t="shared" si="61"/>
        <v>-1394236.8</v>
      </c>
      <c r="M398" s="2"/>
      <c r="Q398" s="23"/>
      <c r="S398" s="1">
        <v>43465</v>
      </c>
      <c r="T398" s="1">
        <v>43465</v>
      </c>
      <c r="U398" s="1">
        <v>43471</v>
      </c>
      <c r="V398">
        <v>15</v>
      </c>
      <c r="W398" s="1">
        <v>43486</v>
      </c>
      <c r="AF398" s="2">
        <v>0</v>
      </c>
      <c r="AG398" s="14">
        <f>SUMIF('consultant-gross'!D:D,eslam.data!AQ398,'consultant-gross'!F:F)</f>
        <v>0</v>
      </c>
      <c r="AH398" s="14">
        <f>SUMIF('consultant-gross'!D:D,eslam.data!AQ398,'consultant-gross'!G:G)</f>
        <v>0</v>
      </c>
      <c r="AI398" s="14">
        <f>SUMIF('consultant-net'!D:D,eslam.data!AQ398,'consultant-net'!F:F)</f>
        <v>0</v>
      </c>
      <c r="AJ398" s="2" t="str">
        <f>VLOOKUP(A398,'eslam-to-invoicing'!A:B,2,0)</f>
        <v>Substation Elco Steel</v>
      </c>
      <c r="AQ398" s="2" t="str">
        <f t="shared" si="62"/>
        <v>Elco Steel - ADMIN.12</v>
      </c>
      <c r="AR398" s="2" t="str">
        <f t="shared" si="63"/>
        <v>Substation Elco Steel12</v>
      </c>
    </row>
    <row r="399" spans="1:44" hidden="1" x14ac:dyDescent="0.3">
      <c r="A399" s="6" t="s">
        <v>17</v>
      </c>
      <c r="B399" s="6">
        <f>VLOOKUP(A399,operation!A:B,2,0)</f>
        <v>1</v>
      </c>
      <c r="C399" s="6">
        <v>13</v>
      </c>
      <c r="D399" s="25"/>
      <c r="F399" s="26">
        <f>_xlfn.MAXIFS('data-from-invoicing'!E:E,'data-from-invoicing'!D:D,eslam.data!AR399)</f>
        <v>0</v>
      </c>
      <c r="G399" s="2">
        <f t="shared" si="60"/>
        <v>0</v>
      </c>
      <c r="H399" s="2"/>
      <c r="I399" s="23"/>
      <c r="J399" s="2">
        <f>SUMIF('collection only'!D:D,eslam.data!AQ399,'collection only'!E:E)</f>
        <v>117652.86</v>
      </c>
      <c r="K399" s="26">
        <f>SUMIF('data-from-invoicing'!D:D,eslam.data!AR399,'data-from-invoicing'!F:F)</f>
        <v>0</v>
      </c>
      <c r="L399" s="2">
        <f t="shared" si="61"/>
        <v>-117652.86</v>
      </c>
      <c r="M399" s="2"/>
      <c r="Q399" s="23"/>
      <c r="S399" s="1">
        <v>43496</v>
      </c>
      <c r="T399" s="1">
        <v>43496</v>
      </c>
      <c r="U399" s="1">
        <v>43509</v>
      </c>
      <c r="V399">
        <v>15</v>
      </c>
      <c r="W399" s="1">
        <v>43524</v>
      </c>
      <c r="AF399" s="2">
        <v>0</v>
      </c>
      <c r="AG399" s="14">
        <f>SUMIF('consultant-gross'!D:D,eslam.data!AQ399,'consultant-gross'!F:F)</f>
        <v>0</v>
      </c>
      <c r="AH399" s="14">
        <f>SUMIF('consultant-gross'!D:D,eslam.data!AQ399,'consultant-gross'!G:G)</f>
        <v>0</v>
      </c>
      <c r="AI399" s="14">
        <f>SUMIF('consultant-net'!D:D,eslam.data!AQ399,'consultant-net'!F:F)</f>
        <v>0</v>
      </c>
      <c r="AJ399" s="2" t="str">
        <f>VLOOKUP(A399,'eslam-to-invoicing'!A:B,2,0)</f>
        <v>Substation Elco Steel</v>
      </c>
      <c r="AQ399" s="2" t="str">
        <f t="shared" si="62"/>
        <v>Elco Steel - ADMIN.13</v>
      </c>
      <c r="AR399" s="2" t="str">
        <f t="shared" si="63"/>
        <v>Substation Elco Steel13</v>
      </c>
    </row>
    <row r="400" spans="1:44" hidden="1" x14ac:dyDescent="0.3">
      <c r="A400" s="6" t="s">
        <v>17</v>
      </c>
      <c r="B400" s="6">
        <f>VLOOKUP(A400,operation!A:B,2,0)</f>
        <v>1</v>
      </c>
      <c r="C400" s="6">
        <v>14</v>
      </c>
      <c r="D400" s="25"/>
      <c r="F400" s="26">
        <f>_xlfn.MAXIFS('data-from-invoicing'!E:E,'data-from-invoicing'!D:D,eslam.data!AR400)</f>
        <v>0</v>
      </c>
      <c r="G400" s="2">
        <f t="shared" si="60"/>
        <v>0</v>
      </c>
      <c r="H400" s="2"/>
      <c r="I400" s="23"/>
      <c r="J400" s="2">
        <f>SUMIF('collection only'!D:D,eslam.data!AQ400,'collection only'!E:E)</f>
        <v>105992.48</v>
      </c>
      <c r="K400" s="26">
        <f>SUMIF('data-from-invoicing'!D:D,eslam.data!AR400,'data-from-invoicing'!F:F)</f>
        <v>0</v>
      </c>
      <c r="L400" s="2">
        <f t="shared" si="61"/>
        <v>-105992.48</v>
      </c>
      <c r="M400" s="2"/>
      <c r="Q400" s="23"/>
      <c r="S400" s="1">
        <v>43524</v>
      </c>
      <c r="T400" s="1">
        <v>43524</v>
      </c>
      <c r="U400" s="1">
        <v>43542</v>
      </c>
      <c r="V400">
        <v>15</v>
      </c>
      <c r="W400" s="1">
        <v>43557</v>
      </c>
      <c r="AF400" s="2">
        <v>0</v>
      </c>
      <c r="AG400" s="14">
        <f>SUMIF('consultant-gross'!D:D,eslam.data!AQ400,'consultant-gross'!F:F)</f>
        <v>0</v>
      </c>
      <c r="AH400" s="14">
        <f>SUMIF('consultant-gross'!D:D,eslam.data!AQ400,'consultant-gross'!G:G)</f>
        <v>0</v>
      </c>
      <c r="AI400" s="14">
        <f>SUMIF('consultant-net'!D:D,eslam.data!AQ400,'consultant-net'!F:F)</f>
        <v>0</v>
      </c>
      <c r="AJ400" s="2" t="str">
        <f>VLOOKUP(A400,'eslam-to-invoicing'!A:B,2,0)</f>
        <v>Substation Elco Steel</v>
      </c>
      <c r="AQ400" s="2" t="str">
        <f t="shared" si="62"/>
        <v>Elco Steel - ADMIN.14</v>
      </c>
      <c r="AR400" s="2" t="str">
        <f t="shared" si="63"/>
        <v>Substation Elco Steel14</v>
      </c>
    </row>
    <row r="401" spans="1:44" hidden="1" x14ac:dyDescent="0.3">
      <c r="A401" s="6" t="s">
        <v>17</v>
      </c>
      <c r="B401" s="6">
        <f>VLOOKUP(A401,operation!A:B,2,0)</f>
        <v>1</v>
      </c>
      <c r="C401" s="6">
        <v>15</v>
      </c>
      <c r="D401" s="25"/>
      <c r="F401" s="26">
        <f>_xlfn.MAXIFS('data-from-invoicing'!E:E,'data-from-invoicing'!D:D,eslam.data!AR401)</f>
        <v>0</v>
      </c>
      <c r="G401" s="2">
        <f t="shared" si="60"/>
        <v>0</v>
      </c>
      <c r="H401" s="2"/>
      <c r="I401" s="23"/>
      <c r="J401" s="2">
        <f>SUMIF('collection only'!D:D,eslam.data!AQ401,'collection only'!E:E)</f>
        <v>259861.3</v>
      </c>
      <c r="K401" s="26">
        <f>SUMIF('data-from-invoicing'!D:D,eslam.data!AR401,'data-from-invoicing'!F:F)</f>
        <v>0</v>
      </c>
      <c r="L401" s="2">
        <f t="shared" si="61"/>
        <v>-259861.3</v>
      </c>
      <c r="M401" s="2"/>
      <c r="Q401" s="23"/>
      <c r="S401" s="1">
        <v>43555</v>
      </c>
      <c r="T401" s="1">
        <v>43565</v>
      </c>
      <c r="U401" s="1">
        <v>43571</v>
      </c>
      <c r="V401">
        <v>15</v>
      </c>
      <c r="W401" s="1">
        <v>43586</v>
      </c>
      <c r="AF401" s="2">
        <v>0</v>
      </c>
      <c r="AG401" s="14">
        <f>SUMIF('consultant-gross'!D:D,eslam.data!AQ401,'consultant-gross'!F:F)</f>
        <v>0</v>
      </c>
      <c r="AH401" s="14">
        <f>SUMIF('consultant-gross'!D:D,eslam.data!AQ401,'consultant-gross'!G:G)</f>
        <v>0</v>
      </c>
      <c r="AI401" s="14">
        <f>SUMIF('consultant-net'!D:D,eslam.data!AQ401,'consultant-net'!F:F)</f>
        <v>0</v>
      </c>
      <c r="AJ401" s="2" t="str">
        <f>VLOOKUP(A401,'eslam-to-invoicing'!A:B,2,0)</f>
        <v>Substation Elco Steel</v>
      </c>
      <c r="AQ401" s="2" t="str">
        <f t="shared" si="62"/>
        <v>Elco Steel - ADMIN.15</v>
      </c>
      <c r="AR401" s="2" t="str">
        <f t="shared" si="63"/>
        <v>Substation Elco Steel15</v>
      </c>
    </row>
    <row r="402" spans="1:44" x14ac:dyDescent="0.3">
      <c r="A402" s="6" t="s">
        <v>16</v>
      </c>
      <c r="B402" s="35">
        <f>VLOOKUP(A402,operation!A:B,2,0)</f>
        <v>1</v>
      </c>
      <c r="C402" s="6">
        <v>1</v>
      </c>
      <c r="D402" s="25"/>
      <c r="E402" s="2">
        <v>444736.00274689891</v>
      </c>
      <c r="F402" s="26">
        <f>_xlfn.MAXIFS('data-from-invoicing'!E:E,'data-from-invoicing'!D:D,eslam.data!AR402)</f>
        <v>0</v>
      </c>
      <c r="G402" s="2">
        <f t="shared" si="60"/>
        <v>-444736.00274689891</v>
      </c>
      <c r="I402" s="23"/>
      <c r="J402" s="2">
        <f>SUMIF('collection only'!D:D,eslam.data!AQ402,'collection only'!E:E)</f>
        <v>331328.32204643957</v>
      </c>
      <c r="K402" s="26">
        <f>SUMIF('data-from-invoicing'!D:D,eslam.data!AR402,'data-from-invoicing'!F:F)</f>
        <v>0</v>
      </c>
      <c r="L402" s="2">
        <f t="shared" si="61"/>
        <v>-331328.32204643957</v>
      </c>
      <c r="Q402" s="23"/>
      <c r="R402" s="2">
        <v>331328.32204643963</v>
      </c>
      <c r="S402" s="1">
        <v>43131</v>
      </c>
      <c r="T402" s="1">
        <v>43131</v>
      </c>
      <c r="U402" s="1">
        <v>43131</v>
      </c>
      <c r="V402">
        <v>15</v>
      </c>
      <c r="W402" s="1">
        <v>43146</v>
      </c>
      <c r="X402" s="1">
        <v>43143</v>
      </c>
      <c r="Y402" s="2">
        <v>444736.00274689891</v>
      </c>
      <c r="Z402" s="2">
        <v>0</v>
      </c>
      <c r="AF402" s="2">
        <v>0</v>
      </c>
      <c r="AG402" s="14">
        <f>SUMIF('consultant-gross'!D:D,eslam.data!AQ402,'consultant-gross'!F:F)</f>
        <v>0</v>
      </c>
      <c r="AH402" s="14">
        <f>SUMIF('consultant-gross'!D:D,eslam.data!AQ402,'consultant-gross'!G:G)</f>
        <v>0</v>
      </c>
      <c r="AI402" s="14">
        <f>SUMIF('consultant-net'!D:D,eslam.data!AQ402,'consultant-net'!F:F)</f>
        <v>0</v>
      </c>
      <c r="AJ402" s="2" t="str">
        <f>VLOOKUP(A402,'eslam-to-invoicing'!A:B,2,0)</f>
        <v>Substation Elco Steel</v>
      </c>
      <c r="AQ402" s="2" t="str">
        <f t="shared" si="62"/>
        <v>Elco Steel - MEP1</v>
      </c>
      <c r="AR402" s="2" t="str">
        <f t="shared" si="63"/>
        <v>Substation Elco Steel1</v>
      </c>
    </row>
    <row r="403" spans="1:44" x14ac:dyDescent="0.3">
      <c r="A403" s="6" t="s">
        <v>16</v>
      </c>
      <c r="B403" s="35">
        <f>VLOOKUP(A403,operation!A:B,2,0)</f>
        <v>1</v>
      </c>
      <c r="C403" s="6">
        <v>2</v>
      </c>
      <c r="D403" s="25"/>
      <c r="E403" s="2">
        <v>2764965.97</v>
      </c>
      <c r="F403" s="26">
        <f>_xlfn.MAXIFS('data-from-invoicing'!E:E,'data-from-invoicing'!D:D,eslam.data!AR403)</f>
        <v>1669926.8</v>
      </c>
      <c r="G403" s="2">
        <f t="shared" si="60"/>
        <v>-1095039.1700000002</v>
      </c>
      <c r="I403" s="23"/>
      <c r="J403" s="2">
        <f>SUMIF('collection only'!D:D,eslam.data!AQ403,'collection only'!E:E)</f>
        <v>2059899.63</v>
      </c>
      <c r="K403" s="26">
        <f>SUMIF('data-from-invoicing'!D:D,eslam.data!AR403,'data-from-invoicing'!F:F)</f>
        <v>1160599.1300000001</v>
      </c>
      <c r="L403" s="2">
        <f t="shared" si="61"/>
        <v>-899300.49999999977</v>
      </c>
      <c r="Q403" s="23"/>
      <c r="R403" s="2">
        <v>2059899.65</v>
      </c>
      <c r="S403" s="1">
        <v>43159</v>
      </c>
      <c r="T403" s="1">
        <v>43163</v>
      </c>
      <c r="U403" s="1">
        <v>43163</v>
      </c>
      <c r="V403">
        <v>15</v>
      </c>
      <c r="W403" s="1">
        <v>43178</v>
      </c>
      <c r="X403" s="1">
        <v>43172</v>
      </c>
      <c r="Y403" s="2">
        <v>3209701.97</v>
      </c>
      <c r="Z403" s="2">
        <v>0</v>
      </c>
      <c r="AF403" s="2">
        <v>0</v>
      </c>
      <c r="AG403" s="14">
        <f>SUMIF('consultant-gross'!D:D,eslam.data!AQ403,'consultant-gross'!F:F)</f>
        <v>0</v>
      </c>
      <c r="AH403" s="14">
        <f>SUMIF('consultant-gross'!D:D,eslam.data!AQ403,'consultant-gross'!G:G)</f>
        <v>0</v>
      </c>
      <c r="AI403" s="14">
        <f>SUMIF('consultant-net'!D:D,eslam.data!AQ403,'consultant-net'!F:F)</f>
        <v>0</v>
      </c>
      <c r="AJ403" s="2" t="str">
        <f>VLOOKUP(A403,'eslam-to-invoicing'!A:B,2,0)</f>
        <v>Substation Elco Steel</v>
      </c>
      <c r="AQ403" s="2" t="str">
        <f t="shared" si="62"/>
        <v>Elco Steel - MEP2</v>
      </c>
      <c r="AR403" s="2" t="str">
        <f t="shared" si="63"/>
        <v>Substation Elco Steel2</v>
      </c>
    </row>
    <row r="404" spans="1:44" x14ac:dyDescent="0.3">
      <c r="A404" s="6" t="s">
        <v>16</v>
      </c>
      <c r="B404" s="35">
        <f>VLOOKUP(A404,operation!A:B,2,0)</f>
        <v>1</v>
      </c>
      <c r="C404" s="6">
        <v>3</v>
      </c>
      <c r="D404" s="25"/>
      <c r="E404" s="2">
        <v>2666446.92</v>
      </c>
      <c r="F404" s="26">
        <f>_xlfn.MAXIFS('data-from-invoicing'!E:E,'data-from-invoicing'!D:D,eslam.data!AR404)</f>
        <v>2658220.39</v>
      </c>
      <c r="G404" s="2">
        <f t="shared" si="60"/>
        <v>-8226.5299999997951</v>
      </c>
      <c r="I404" s="23"/>
      <c r="J404" s="2">
        <f>SUMIF('collection only'!D:D,eslam.data!AQ404,'collection only'!E:E)</f>
        <v>1986502.95</v>
      </c>
      <c r="K404" s="26">
        <f>SUMIF('data-from-invoicing'!D:D,eslam.data!AR404,'data-from-invoicing'!F:F)</f>
        <v>1834172.07</v>
      </c>
      <c r="L404" s="2">
        <f t="shared" si="61"/>
        <v>-152330.87999999989</v>
      </c>
      <c r="Q404" s="23"/>
      <c r="R404" s="2">
        <v>1986502.96</v>
      </c>
      <c r="S404" s="1">
        <v>43190</v>
      </c>
      <c r="T404" s="1">
        <v>43186</v>
      </c>
      <c r="U404" s="1">
        <v>43199</v>
      </c>
      <c r="V404">
        <v>15</v>
      </c>
      <c r="W404" s="1">
        <v>43214</v>
      </c>
      <c r="X404" s="1">
        <v>43207</v>
      </c>
      <c r="Y404" s="2">
        <v>5876148.8700000001</v>
      </c>
      <c r="Z404" s="2">
        <v>0</v>
      </c>
      <c r="AF404" s="2">
        <v>0</v>
      </c>
      <c r="AG404" s="14">
        <f>SUMIF('consultant-gross'!D:D,eslam.data!AQ404,'consultant-gross'!F:F)</f>
        <v>0</v>
      </c>
      <c r="AH404" s="14">
        <f>SUMIF('consultant-gross'!D:D,eslam.data!AQ404,'consultant-gross'!G:G)</f>
        <v>0</v>
      </c>
      <c r="AI404" s="14">
        <f>SUMIF('consultant-net'!D:D,eslam.data!AQ404,'consultant-net'!F:F)</f>
        <v>0</v>
      </c>
      <c r="AJ404" s="2" t="str">
        <f>VLOOKUP(A404,'eslam-to-invoicing'!A:B,2,0)</f>
        <v>Substation Elco Steel</v>
      </c>
      <c r="AQ404" s="2" t="str">
        <f t="shared" si="62"/>
        <v>Elco Steel - MEP3</v>
      </c>
      <c r="AR404" s="2" t="str">
        <f t="shared" si="63"/>
        <v>Substation Elco Steel3</v>
      </c>
    </row>
    <row r="405" spans="1:44" x14ac:dyDescent="0.3">
      <c r="A405" s="6" t="s">
        <v>16</v>
      </c>
      <c r="B405" s="35">
        <f>VLOOKUP(A405,operation!A:B,2,0)</f>
        <v>1</v>
      </c>
      <c r="C405" s="6">
        <v>4</v>
      </c>
      <c r="D405" s="25"/>
      <c r="E405" s="2">
        <v>3362790.38</v>
      </c>
      <c r="F405" s="26">
        <f>_xlfn.MAXIFS('data-from-invoicing'!E:E,'data-from-invoicing'!D:D,eslam.data!AR405)</f>
        <v>1838590.86</v>
      </c>
      <c r="G405" s="2">
        <f t="shared" si="60"/>
        <v>-1524199.5199999998</v>
      </c>
      <c r="I405" s="23"/>
      <c r="J405" s="2">
        <f>SUMIF('collection only'!D:D,eslam.data!AQ405,'collection only'!E:E)</f>
        <v>2505278.83</v>
      </c>
      <c r="K405" s="26">
        <f>SUMIF('data-from-invoicing'!D:D,eslam.data!AR405,'data-from-invoicing'!F:F)</f>
        <v>1268627.7</v>
      </c>
      <c r="L405" s="2">
        <f t="shared" si="61"/>
        <v>-1236651.1300000001</v>
      </c>
      <c r="Q405" s="23"/>
      <c r="R405" s="2">
        <v>2505278.83</v>
      </c>
      <c r="S405" s="1">
        <v>43220</v>
      </c>
      <c r="T405" s="1">
        <v>43220</v>
      </c>
      <c r="U405" s="1">
        <v>43223</v>
      </c>
      <c r="V405">
        <v>15</v>
      </c>
      <c r="W405" s="1">
        <v>43238</v>
      </c>
      <c r="X405" s="1">
        <v>43246</v>
      </c>
      <c r="Y405" s="2">
        <v>9238939.25</v>
      </c>
      <c r="Z405" s="2">
        <v>0</v>
      </c>
      <c r="AF405" s="2">
        <v>0</v>
      </c>
      <c r="AG405" s="14">
        <f>SUMIF('consultant-gross'!D:D,eslam.data!AQ405,'consultant-gross'!F:F)</f>
        <v>0</v>
      </c>
      <c r="AH405" s="14">
        <f>SUMIF('consultant-gross'!D:D,eslam.data!AQ405,'consultant-gross'!G:G)</f>
        <v>0</v>
      </c>
      <c r="AI405" s="14">
        <f>SUMIF('consultant-net'!D:D,eslam.data!AQ405,'consultant-net'!F:F)</f>
        <v>0</v>
      </c>
      <c r="AJ405" s="2" t="str">
        <f>VLOOKUP(A405,'eslam-to-invoicing'!A:B,2,0)</f>
        <v>Substation Elco Steel</v>
      </c>
      <c r="AQ405" s="2" t="str">
        <f t="shared" si="62"/>
        <v>Elco Steel - MEP4</v>
      </c>
      <c r="AR405" s="2" t="str">
        <f t="shared" si="63"/>
        <v>Substation Elco Steel4</v>
      </c>
    </row>
    <row r="406" spans="1:44" x14ac:dyDescent="0.3">
      <c r="A406" s="6" t="s">
        <v>16</v>
      </c>
      <c r="B406" s="35">
        <f>VLOOKUP(A406,operation!A:B,2,0)</f>
        <v>1</v>
      </c>
      <c r="C406" s="6">
        <v>5</v>
      </c>
      <c r="D406" s="25"/>
      <c r="E406" s="2">
        <v>3275304.26</v>
      </c>
      <c r="F406" s="26">
        <f>_xlfn.MAXIFS('data-from-invoicing'!E:E,'data-from-invoicing'!D:D,eslam.data!AR406)</f>
        <v>5784479.6900000004</v>
      </c>
      <c r="G406" s="2">
        <f t="shared" si="60"/>
        <v>2509175.4300000006</v>
      </c>
      <c r="I406" s="23"/>
      <c r="J406" s="2">
        <f>SUMIF('collection only'!D:D,eslam.data!AQ406,'collection only'!E:E)</f>
        <v>2440101.67</v>
      </c>
      <c r="K406" s="26">
        <f>SUMIF('data-from-invoicing'!D:D,eslam.data!AR406,'data-from-invoicing'!F:F)</f>
        <v>4588851.87</v>
      </c>
      <c r="L406" s="2">
        <f t="shared" si="61"/>
        <v>2148750.2000000002</v>
      </c>
      <c r="Q406" s="23"/>
      <c r="R406" s="2">
        <v>2440101.69</v>
      </c>
      <c r="S406" s="1">
        <v>43251</v>
      </c>
      <c r="T406" s="1">
        <v>43251</v>
      </c>
      <c r="U406" s="1">
        <v>43258</v>
      </c>
      <c r="V406">
        <v>15</v>
      </c>
      <c r="W406" s="1">
        <v>43273</v>
      </c>
      <c r="X406" s="1">
        <v>43283</v>
      </c>
      <c r="Y406" s="2">
        <v>12514243.51</v>
      </c>
      <c r="Z406" s="2">
        <v>0</v>
      </c>
      <c r="AF406" s="2">
        <v>0</v>
      </c>
      <c r="AG406" s="14">
        <f>SUMIF('consultant-gross'!D:D,eslam.data!AQ406,'consultant-gross'!F:F)</f>
        <v>0</v>
      </c>
      <c r="AH406" s="14">
        <f>SUMIF('consultant-gross'!D:D,eslam.data!AQ406,'consultant-gross'!G:G)</f>
        <v>0</v>
      </c>
      <c r="AI406" s="14">
        <f>SUMIF('consultant-net'!D:D,eslam.data!AQ406,'consultant-net'!F:F)</f>
        <v>0</v>
      </c>
      <c r="AJ406" s="2" t="str">
        <f>VLOOKUP(A406,'eslam-to-invoicing'!A:B,2,0)</f>
        <v>Substation Elco Steel</v>
      </c>
      <c r="AQ406" s="2" t="str">
        <f t="shared" si="62"/>
        <v>Elco Steel - MEP5</v>
      </c>
      <c r="AR406" s="2" t="str">
        <f t="shared" si="63"/>
        <v>Substation Elco Steel5</v>
      </c>
    </row>
    <row r="407" spans="1:44" x14ac:dyDescent="0.3">
      <c r="A407" s="6" t="s">
        <v>16</v>
      </c>
      <c r="B407" s="35">
        <f>VLOOKUP(A407,operation!A:B,2,0)</f>
        <v>1</v>
      </c>
      <c r="C407" s="6">
        <v>6</v>
      </c>
      <c r="D407" s="25"/>
      <c r="E407" s="2">
        <v>2863596.99</v>
      </c>
      <c r="F407" s="26">
        <f>_xlfn.MAXIFS('data-from-invoicing'!E:E,'data-from-invoicing'!D:D,eslam.data!AR407)</f>
        <v>3766431.24</v>
      </c>
      <c r="G407" s="2">
        <f t="shared" si="60"/>
        <v>902834.25</v>
      </c>
      <c r="I407" s="23"/>
      <c r="J407" s="2">
        <f>SUMIF('collection only'!D:D,eslam.data!AQ407,'collection only'!E:E)</f>
        <v>2133379.7599999998</v>
      </c>
      <c r="K407" s="26">
        <f>SUMIF('data-from-invoicing'!D:D,eslam.data!AR407,'data-from-invoicing'!F:F)</f>
        <v>2598837.56</v>
      </c>
      <c r="L407" s="2">
        <f t="shared" si="61"/>
        <v>465457.80000000028</v>
      </c>
      <c r="Q407" s="23"/>
      <c r="R407" s="2">
        <v>2133379.7799999998</v>
      </c>
      <c r="S407" s="1">
        <v>43281</v>
      </c>
      <c r="T407" s="1">
        <v>43281</v>
      </c>
      <c r="U407" s="1">
        <v>43286</v>
      </c>
      <c r="V407">
        <v>15</v>
      </c>
      <c r="W407" s="1">
        <v>43301</v>
      </c>
      <c r="X407" s="1">
        <v>43298</v>
      </c>
      <c r="Y407" s="2">
        <v>15377840.5</v>
      </c>
      <c r="Z407" s="2">
        <v>0</v>
      </c>
      <c r="AF407" s="2">
        <v>0</v>
      </c>
      <c r="AG407" s="14">
        <f>SUMIF('consultant-gross'!D:D,eslam.data!AQ407,'consultant-gross'!F:F)</f>
        <v>0</v>
      </c>
      <c r="AH407" s="14">
        <f>SUMIF('consultant-gross'!D:D,eslam.data!AQ407,'consultant-gross'!G:G)</f>
        <v>0</v>
      </c>
      <c r="AI407" s="14">
        <f>SUMIF('consultant-net'!D:D,eslam.data!AQ407,'consultant-net'!F:F)</f>
        <v>0</v>
      </c>
      <c r="AJ407" s="2" t="str">
        <f>VLOOKUP(A407,'eslam-to-invoicing'!A:B,2,0)</f>
        <v>Substation Elco Steel</v>
      </c>
      <c r="AQ407" s="2" t="str">
        <f t="shared" si="62"/>
        <v>Elco Steel - MEP6</v>
      </c>
      <c r="AR407" s="2" t="str">
        <f t="shared" si="63"/>
        <v>Substation Elco Steel6</v>
      </c>
    </row>
    <row r="408" spans="1:44" x14ac:dyDescent="0.3">
      <c r="A408" s="6" t="s">
        <v>16</v>
      </c>
      <c r="B408" s="35">
        <f>VLOOKUP(A408,operation!A:B,2,0)</f>
        <v>1</v>
      </c>
      <c r="C408" s="6">
        <v>7</v>
      </c>
      <c r="D408" s="25"/>
      <c r="E408" s="2">
        <v>3498188.3161064652</v>
      </c>
      <c r="F408" s="26">
        <f>_xlfn.MAXIFS('data-from-invoicing'!E:E,'data-from-invoicing'!D:D,eslam.data!AR408)</f>
        <v>3187107.5</v>
      </c>
      <c r="G408" s="2">
        <f t="shared" si="60"/>
        <v>-311080.81610646518</v>
      </c>
      <c r="I408" s="23"/>
      <c r="J408" s="2">
        <f>SUMIF('collection only'!D:D,eslam.data!AQ408,'collection only'!E:E)</f>
        <v>2606150.3070468139</v>
      </c>
      <c r="K408" s="26">
        <f>SUMIF('data-from-invoicing'!D:D,eslam.data!AR408,'data-from-invoicing'!F:F)</f>
        <v>2228843.15</v>
      </c>
      <c r="L408" s="2">
        <f t="shared" si="61"/>
        <v>-377307.15704681398</v>
      </c>
      <c r="Q408" s="23"/>
      <c r="R408" s="2">
        <v>2606150.3070468139</v>
      </c>
      <c r="S408" s="1">
        <v>43312</v>
      </c>
      <c r="T408" s="1">
        <v>43312</v>
      </c>
      <c r="U408" s="1">
        <v>43324</v>
      </c>
      <c r="V408">
        <v>15</v>
      </c>
      <c r="W408" s="1">
        <v>43339</v>
      </c>
      <c r="X408" s="1">
        <v>43338</v>
      </c>
      <c r="Y408" s="2">
        <v>18876028.816106461</v>
      </c>
      <c r="Z408" s="2">
        <v>0</v>
      </c>
      <c r="AF408" s="2">
        <v>0</v>
      </c>
      <c r="AG408" s="14">
        <f>SUMIF('consultant-gross'!D:D,eslam.data!AQ408,'consultant-gross'!F:F)</f>
        <v>0</v>
      </c>
      <c r="AH408" s="14">
        <f>SUMIF('consultant-gross'!D:D,eslam.data!AQ408,'consultant-gross'!G:G)</f>
        <v>0</v>
      </c>
      <c r="AI408" s="14">
        <f>SUMIF('consultant-net'!D:D,eslam.data!AQ408,'consultant-net'!F:F)</f>
        <v>0</v>
      </c>
      <c r="AJ408" s="2" t="str">
        <f>VLOOKUP(A408,'eslam-to-invoicing'!A:B,2,0)</f>
        <v>Substation Elco Steel</v>
      </c>
      <c r="AQ408" s="2" t="str">
        <f t="shared" si="62"/>
        <v>Elco Steel - MEP7</v>
      </c>
      <c r="AR408" s="2" t="str">
        <f t="shared" si="63"/>
        <v>Substation Elco Steel7</v>
      </c>
    </row>
    <row r="409" spans="1:44" x14ac:dyDescent="0.3">
      <c r="A409" s="6" t="s">
        <v>16</v>
      </c>
      <c r="B409" s="35">
        <f>VLOOKUP(A409,operation!A:B,2,0)</f>
        <v>1</v>
      </c>
      <c r="C409" s="6">
        <v>8</v>
      </c>
      <c r="D409" s="25"/>
      <c r="F409" s="26">
        <f>_xlfn.MAXIFS('data-from-invoicing'!E:E,'data-from-invoicing'!D:D,eslam.data!AR409)</f>
        <v>2651758.2799999998</v>
      </c>
      <c r="G409" s="2">
        <f t="shared" si="60"/>
        <v>2651758.2799999998</v>
      </c>
      <c r="I409" s="23"/>
      <c r="J409" s="2">
        <f>SUMIF('collection only'!D:D,eslam.data!AQ409,'collection only'!E:E)</f>
        <v>1980608.55</v>
      </c>
      <c r="K409" s="26">
        <f>SUMIF('data-from-invoicing'!D:D,eslam.data!AR409,'data-from-invoicing'!F:F)</f>
        <v>1829713.22</v>
      </c>
      <c r="L409" s="2">
        <f t="shared" si="61"/>
        <v>-150895.33000000007</v>
      </c>
      <c r="Q409" s="23"/>
      <c r="S409" s="1">
        <v>43343</v>
      </c>
      <c r="T409" s="1">
        <v>43355</v>
      </c>
      <c r="U409" s="1">
        <v>43355</v>
      </c>
      <c r="V409">
        <v>15</v>
      </c>
      <c r="W409" s="1">
        <v>43370</v>
      </c>
      <c r="AF409" s="2">
        <v>0</v>
      </c>
      <c r="AG409" s="14">
        <f>SUMIF('consultant-gross'!D:D,eslam.data!AQ409,'consultant-gross'!F:F)</f>
        <v>0</v>
      </c>
      <c r="AH409" s="14">
        <f>SUMIF('consultant-gross'!D:D,eslam.data!AQ409,'consultant-gross'!G:G)</f>
        <v>0</v>
      </c>
      <c r="AI409" s="14">
        <f>SUMIF('consultant-net'!D:D,eslam.data!AQ409,'consultant-net'!F:F)</f>
        <v>0</v>
      </c>
      <c r="AJ409" s="2" t="str">
        <f>VLOOKUP(A409,'eslam-to-invoicing'!A:B,2,0)</f>
        <v>Substation Elco Steel</v>
      </c>
      <c r="AQ409" s="2" t="str">
        <f t="shared" si="62"/>
        <v>Elco Steel - MEP8</v>
      </c>
      <c r="AR409" s="2" t="str">
        <f t="shared" si="63"/>
        <v>Substation Elco Steel8</v>
      </c>
    </row>
    <row r="410" spans="1:44" x14ac:dyDescent="0.3">
      <c r="A410" s="6" t="s">
        <v>16</v>
      </c>
      <c r="B410" s="35">
        <f>VLOOKUP(A410,operation!A:B,2,0)</f>
        <v>1</v>
      </c>
      <c r="C410" s="6">
        <v>9</v>
      </c>
      <c r="D410" s="25"/>
      <c r="F410" s="26">
        <f>_xlfn.MAXIFS('data-from-invoicing'!E:E,'data-from-invoicing'!D:D,eslam.data!AR410)</f>
        <v>1904763.72</v>
      </c>
      <c r="G410" s="2">
        <f t="shared" si="60"/>
        <v>1904763.72</v>
      </c>
      <c r="I410" s="23"/>
      <c r="J410" s="2">
        <f>SUMIF('collection only'!D:D,eslam.data!AQ410,'collection only'!E:E)</f>
        <v>2178754.66</v>
      </c>
      <c r="K410" s="26">
        <f>SUMIF('data-from-invoicing'!D:D,eslam.data!AR410,'data-from-invoicing'!F:F)</f>
        <v>1314286.96</v>
      </c>
      <c r="L410" s="2">
        <f t="shared" si="61"/>
        <v>-864467.70000000019</v>
      </c>
      <c r="Q410" s="23"/>
      <c r="S410" s="1">
        <v>43373</v>
      </c>
      <c r="T410" s="1">
        <v>43382</v>
      </c>
      <c r="U410" s="1">
        <v>43383</v>
      </c>
      <c r="V410">
        <v>15</v>
      </c>
      <c r="W410" s="1">
        <v>43398</v>
      </c>
      <c r="AF410" s="2">
        <v>0</v>
      </c>
      <c r="AG410" s="14">
        <f>SUMIF('consultant-gross'!D:D,eslam.data!AQ410,'consultant-gross'!F:F)</f>
        <v>0</v>
      </c>
      <c r="AH410" s="14">
        <f>SUMIF('consultant-gross'!D:D,eslam.data!AQ410,'consultant-gross'!G:G)</f>
        <v>0</v>
      </c>
      <c r="AI410" s="14">
        <f>SUMIF('consultant-net'!D:D,eslam.data!AQ410,'consultant-net'!F:F)</f>
        <v>0</v>
      </c>
      <c r="AJ410" s="2" t="str">
        <f>VLOOKUP(A410,'eslam-to-invoicing'!A:B,2,0)</f>
        <v>Substation Elco Steel</v>
      </c>
      <c r="AQ410" s="2" t="str">
        <f t="shared" si="62"/>
        <v>Elco Steel - MEP9</v>
      </c>
      <c r="AR410" s="2" t="str">
        <f t="shared" si="63"/>
        <v>Substation Elco Steel9</v>
      </c>
    </row>
    <row r="411" spans="1:44" x14ac:dyDescent="0.3">
      <c r="A411" s="6" t="s">
        <v>16</v>
      </c>
      <c r="B411" s="35">
        <f>VLOOKUP(A411,operation!A:B,2,0)</f>
        <v>1</v>
      </c>
      <c r="C411" s="6">
        <v>10</v>
      </c>
      <c r="D411" s="25"/>
      <c r="F411" s="26">
        <f>_xlfn.MAXIFS('data-from-invoicing'!E:E,'data-from-invoicing'!D:D,eslam.data!AR411)</f>
        <v>4730762.03</v>
      </c>
      <c r="G411" s="2">
        <f t="shared" si="60"/>
        <v>4730762.03</v>
      </c>
      <c r="I411" s="23"/>
      <c r="J411" s="2">
        <f>SUMIF('collection only'!D:D,eslam.data!AQ411,'collection only'!E:E)</f>
        <v>2629432.67</v>
      </c>
      <c r="K411" s="26">
        <f>SUMIF('data-from-invoicing'!D:D,eslam.data!AR411,'data-from-invoicing'!F:F)</f>
        <v>3744490.63</v>
      </c>
      <c r="L411" s="2">
        <f t="shared" si="61"/>
        <v>1115057.96</v>
      </c>
      <c r="Q411" s="23"/>
      <c r="S411" s="1">
        <v>43404</v>
      </c>
      <c r="T411" s="1">
        <v>43404</v>
      </c>
      <c r="U411" s="1">
        <v>43416</v>
      </c>
      <c r="V411">
        <v>15</v>
      </c>
      <c r="W411" s="1">
        <v>43431</v>
      </c>
      <c r="AF411" s="2">
        <v>0</v>
      </c>
      <c r="AG411" s="14">
        <f>SUMIF('consultant-gross'!D:D,eslam.data!AQ411,'consultant-gross'!F:F)</f>
        <v>0</v>
      </c>
      <c r="AH411" s="14">
        <f>SUMIF('consultant-gross'!D:D,eslam.data!AQ411,'consultant-gross'!G:G)</f>
        <v>0</v>
      </c>
      <c r="AI411" s="14">
        <f>SUMIF('consultant-net'!D:D,eslam.data!AQ411,'consultant-net'!F:F)</f>
        <v>0</v>
      </c>
      <c r="AJ411" s="2" t="str">
        <f>VLOOKUP(A411,'eslam-to-invoicing'!A:B,2,0)</f>
        <v>Substation Elco Steel</v>
      </c>
      <c r="AQ411" s="2" t="str">
        <f t="shared" si="62"/>
        <v>Elco Steel - MEP10</v>
      </c>
      <c r="AR411" s="2" t="str">
        <f t="shared" si="63"/>
        <v>Substation Elco Steel10</v>
      </c>
    </row>
    <row r="412" spans="1:44" x14ac:dyDescent="0.3">
      <c r="A412" s="6" t="s">
        <v>16</v>
      </c>
      <c r="B412" s="35">
        <f>VLOOKUP(A412,operation!A:B,2,0)</f>
        <v>1</v>
      </c>
      <c r="C412" s="6">
        <v>11</v>
      </c>
      <c r="D412" s="25"/>
      <c r="F412" s="26">
        <f>_xlfn.MAXIFS('data-from-invoicing'!E:E,'data-from-invoicing'!D:D,eslam.data!AR412)</f>
        <v>4095222.6199999996</v>
      </c>
      <c r="G412" s="2">
        <f t="shared" si="60"/>
        <v>4095222.6199999996</v>
      </c>
      <c r="I412" s="23"/>
      <c r="J412" s="2">
        <f>SUMIF('collection only'!D:D,eslam.data!AQ412,'collection only'!E:E)</f>
        <v>1720441.01</v>
      </c>
      <c r="K412" s="26">
        <f>SUMIF('data-from-invoicing'!D:D,eslam.data!AR412,'data-from-invoicing'!F:F)</f>
        <v>3142902.52</v>
      </c>
      <c r="L412" s="2">
        <f t="shared" si="61"/>
        <v>1422461.51</v>
      </c>
      <c r="Q412" s="23"/>
      <c r="S412" s="1">
        <v>43434</v>
      </c>
      <c r="T412" s="1">
        <v>43434</v>
      </c>
      <c r="U412" s="1">
        <v>43446</v>
      </c>
      <c r="V412">
        <v>15</v>
      </c>
      <c r="W412" s="1">
        <v>43461</v>
      </c>
      <c r="AF412" s="2">
        <v>0</v>
      </c>
      <c r="AG412" s="14">
        <f>SUMIF('consultant-gross'!D:D,eslam.data!AQ412,'consultant-gross'!F:F)</f>
        <v>0</v>
      </c>
      <c r="AH412" s="14">
        <f>SUMIF('consultant-gross'!D:D,eslam.data!AQ412,'consultant-gross'!G:G)</f>
        <v>0</v>
      </c>
      <c r="AI412" s="14">
        <f>SUMIF('consultant-net'!D:D,eslam.data!AQ412,'consultant-net'!F:F)</f>
        <v>0</v>
      </c>
      <c r="AJ412" s="2" t="str">
        <f>VLOOKUP(A412,'eslam-to-invoicing'!A:B,2,0)</f>
        <v>Substation Elco Steel</v>
      </c>
      <c r="AQ412" s="2" t="str">
        <f t="shared" si="62"/>
        <v>Elco Steel - MEP11</v>
      </c>
      <c r="AR412" s="2" t="str">
        <f t="shared" si="63"/>
        <v>Substation Elco Steel11</v>
      </c>
    </row>
    <row r="413" spans="1:44" hidden="1" x14ac:dyDescent="0.3">
      <c r="A413" s="6" t="s">
        <v>16</v>
      </c>
      <c r="B413" s="6">
        <f>VLOOKUP(A413,operation!A:B,2,0)</f>
        <v>1</v>
      </c>
      <c r="C413" s="6">
        <v>12</v>
      </c>
      <c r="D413" s="25"/>
      <c r="F413" s="26">
        <f>_xlfn.MAXIFS('data-from-invoicing'!E:E,'data-from-invoicing'!D:D,eslam.data!AR413)</f>
        <v>0</v>
      </c>
      <c r="G413" s="2">
        <f t="shared" si="60"/>
        <v>0</v>
      </c>
      <c r="H413" s="2"/>
      <c r="I413" s="23"/>
      <c r="J413" s="2">
        <f>SUMIF('collection only'!D:D,eslam.data!AQ413,'collection only'!E:E)</f>
        <v>1037321.78</v>
      </c>
      <c r="K413" s="26">
        <f>SUMIF('data-from-invoicing'!D:D,eslam.data!AR413,'data-from-invoicing'!F:F)</f>
        <v>0</v>
      </c>
      <c r="L413" s="2">
        <f t="shared" si="61"/>
        <v>-1037321.78</v>
      </c>
      <c r="M413" s="2"/>
      <c r="Q413" s="23"/>
      <c r="S413" s="1">
        <v>43465</v>
      </c>
      <c r="T413" s="1">
        <v>43465</v>
      </c>
      <c r="U413" s="1">
        <v>43471</v>
      </c>
      <c r="V413">
        <v>15</v>
      </c>
      <c r="W413" s="1">
        <v>43486</v>
      </c>
      <c r="AF413" s="2">
        <v>0</v>
      </c>
      <c r="AG413" s="14">
        <f>SUMIF('consultant-gross'!D:D,eslam.data!AQ413,'consultant-gross'!F:F)</f>
        <v>0</v>
      </c>
      <c r="AH413" s="14">
        <f>SUMIF('consultant-gross'!D:D,eslam.data!AQ413,'consultant-gross'!G:G)</f>
        <v>0</v>
      </c>
      <c r="AI413" s="14">
        <f>SUMIF('consultant-net'!D:D,eslam.data!AQ413,'consultant-net'!F:F)</f>
        <v>0</v>
      </c>
      <c r="AJ413" s="2" t="str">
        <f>VLOOKUP(A413,'eslam-to-invoicing'!A:B,2,0)</f>
        <v>Substation Elco Steel</v>
      </c>
      <c r="AQ413" s="2" t="str">
        <f t="shared" si="62"/>
        <v>Elco Steel - MEP12</v>
      </c>
      <c r="AR413" s="2" t="str">
        <f t="shared" si="63"/>
        <v>Substation Elco Steel12</v>
      </c>
    </row>
    <row r="414" spans="1:44" hidden="1" x14ac:dyDescent="0.3">
      <c r="A414" s="6" t="s">
        <v>16</v>
      </c>
      <c r="B414" s="6">
        <f>VLOOKUP(A414,operation!A:B,2,0)</f>
        <v>1</v>
      </c>
      <c r="C414" s="6">
        <v>13</v>
      </c>
      <c r="D414" s="25"/>
      <c r="F414" s="26">
        <f>_xlfn.MAXIFS('data-from-invoicing'!E:E,'data-from-invoicing'!D:D,eslam.data!AR414)</f>
        <v>0</v>
      </c>
      <c r="G414" s="2">
        <f t="shared" si="60"/>
        <v>0</v>
      </c>
      <c r="H414" s="2"/>
      <c r="I414" s="23"/>
      <c r="J414" s="2">
        <f>SUMIF('collection only'!D:D,eslam.data!AQ414,'collection only'!E:E)</f>
        <v>388339.4</v>
      </c>
      <c r="K414" s="26">
        <f>SUMIF('data-from-invoicing'!D:D,eslam.data!AR414,'data-from-invoicing'!F:F)</f>
        <v>0</v>
      </c>
      <c r="L414" s="2">
        <f t="shared" si="61"/>
        <v>-388339.4</v>
      </c>
      <c r="M414" s="2"/>
      <c r="Q414" s="23"/>
      <c r="S414" s="1">
        <v>43496</v>
      </c>
      <c r="T414" s="1">
        <v>43496</v>
      </c>
      <c r="U414" s="1">
        <v>43509</v>
      </c>
      <c r="V414">
        <v>15</v>
      </c>
      <c r="W414" s="1">
        <v>43524</v>
      </c>
      <c r="AF414" s="2">
        <v>0</v>
      </c>
      <c r="AG414" s="14">
        <f>SUMIF('consultant-gross'!D:D,eslam.data!AQ414,'consultant-gross'!F:F)</f>
        <v>0</v>
      </c>
      <c r="AH414" s="14">
        <f>SUMIF('consultant-gross'!D:D,eslam.data!AQ414,'consultant-gross'!G:G)</f>
        <v>0</v>
      </c>
      <c r="AI414" s="14">
        <f>SUMIF('consultant-net'!D:D,eslam.data!AQ414,'consultant-net'!F:F)</f>
        <v>0</v>
      </c>
      <c r="AJ414" s="2" t="str">
        <f>VLOOKUP(A414,'eslam-to-invoicing'!A:B,2,0)</f>
        <v>Substation Elco Steel</v>
      </c>
      <c r="AQ414" s="2" t="str">
        <f t="shared" si="62"/>
        <v>Elco Steel - MEP13</v>
      </c>
      <c r="AR414" s="2" t="str">
        <f t="shared" si="63"/>
        <v>Substation Elco Steel13</v>
      </c>
    </row>
    <row r="415" spans="1:44" hidden="1" x14ac:dyDescent="0.3">
      <c r="A415" s="6" t="s">
        <v>16</v>
      </c>
      <c r="B415" s="6">
        <f>VLOOKUP(A415,operation!A:B,2,0)</f>
        <v>1</v>
      </c>
      <c r="C415" s="6">
        <v>14</v>
      </c>
      <c r="D415" s="25"/>
      <c r="F415" s="26">
        <f>_xlfn.MAXIFS('data-from-invoicing'!E:E,'data-from-invoicing'!D:D,eslam.data!AR415)</f>
        <v>0</v>
      </c>
      <c r="G415" s="2">
        <f t="shared" si="60"/>
        <v>0</v>
      </c>
      <c r="H415" s="2"/>
      <c r="I415" s="23"/>
      <c r="J415" s="2">
        <f>SUMIF('collection only'!D:D,eslam.data!AQ415,'collection only'!E:E)</f>
        <v>317040.71000000002</v>
      </c>
      <c r="K415" s="26">
        <f>SUMIF('data-from-invoicing'!D:D,eslam.data!AR415,'data-from-invoicing'!F:F)</f>
        <v>0</v>
      </c>
      <c r="L415" s="2">
        <f t="shared" si="61"/>
        <v>-317040.71000000002</v>
      </c>
      <c r="M415" s="2"/>
      <c r="Q415" s="23"/>
      <c r="S415" s="1">
        <v>43524</v>
      </c>
      <c r="T415" s="1">
        <v>43524</v>
      </c>
      <c r="U415" s="1">
        <v>43542</v>
      </c>
      <c r="V415">
        <v>15</v>
      </c>
      <c r="W415" s="1">
        <v>43557</v>
      </c>
      <c r="AF415" s="2">
        <v>0</v>
      </c>
      <c r="AG415" s="14">
        <f>SUMIF('consultant-gross'!D:D,eslam.data!AQ415,'consultant-gross'!F:F)</f>
        <v>0</v>
      </c>
      <c r="AH415" s="14">
        <f>SUMIF('consultant-gross'!D:D,eslam.data!AQ415,'consultant-gross'!G:G)</f>
        <v>0</v>
      </c>
      <c r="AI415" s="14">
        <f>SUMIF('consultant-net'!D:D,eslam.data!AQ415,'consultant-net'!F:F)</f>
        <v>0</v>
      </c>
      <c r="AJ415" s="2" t="str">
        <f>VLOOKUP(A415,'eslam-to-invoicing'!A:B,2,0)</f>
        <v>Substation Elco Steel</v>
      </c>
      <c r="AQ415" s="2" t="str">
        <f t="shared" si="62"/>
        <v>Elco Steel - MEP14</v>
      </c>
      <c r="AR415" s="2" t="str">
        <f t="shared" si="63"/>
        <v>Substation Elco Steel14</v>
      </c>
    </row>
    <row r="416" spans="1:44" hidden="1" x14ac:dyDescent="0.3">
      <c r="A416" s="6" t="s">
        <v>38</v>
      </c>
      <c r="B416" s="6">
        <f>VLOOKUP(A416,operation!A:B,2,0)</f>
        <v>1</v>
      </c>
      <c r="C416" s="6">
        <v>1</v>
      </c>
      <c r="D416" s="25"/>
      <c r="F416" s="26">
        <f>_xlfn.MAXIFS('data-from-invoicing'!E:E,'data-from-invoicing'!D:D,eslam.data!AR416)</f>
        <v>0</v>
      </c>
      <c r="G416" s="2">
        <f t="shared" si="60"/>
        <v>0</v>
      </c>
      <c r="H416" s="2"/>
      <c r="I416" s="23"/>
      <c r="J416" s="2">
        <f>SUMIF('collection only'!D:D,eslam.data!AQ416,'collection only'!E:E)</f>
        <v>1060000</v>
      </c>
      <c r="K416" s="26">
        <f>SUMIF('data-from-invoicing'!D:D,eslam.data!AR416,'data-from-invoicing'!F:F)</f>
        <v>0</v>
      </c>
      <c r="L416" s="2">
        <f t="shared" si="61"/>
        <v>-1060000</v>
      </c>
      <c r="M416" s="2"/>
      <c r="Q416" s="23"/>
      <c r="S416" s="1">
        <v>43646</v>
      </c>
      <c r="T416" s="1">
        <v>43649</v>
      </c>
      <c r="U416" s="1">
        <v>43649</v>
      </c>
      <c r="V416">
        <v>15</v>
      </c>
      <c r="W416" s="1">
        <v>43664</v>
      </c>
      <c r="AG416" s="14">
        <f>SUMIF('consultant-gross'!D:D,eslam.data!AQ416,'consultant-gross'!F:F)</f>
        <v>0</v>
      </c>
      <c r="AH416" s="14">
        <f>SUMIF('consultant-gross'!D:D,eslam.data!AQ416,'consultant-gross'!G:G)</f>
        <v>0</v>
      </c>
      <c r="AI416" s="14">
        <f>SUMIF('consultant-net'!D:D,eslam.data!AQ416,'consultant-net'!F:F)</f>
        <v>0</v>
      </c>
      <c r="AJ416" s="2" t="str">
        <f>VLOOKUP(A416,'eslam-to-invoicing'!A:B,2,0)</f>
        <v>Substation Elco Steel</v>
      </c>
      <c r="AQ416" s="2" t="str">
        <f t="shared" si="62"/>
        <v>Elco Steel V.O-Infra. Network1</v>
      </c>
      <c r="AR416" s="2" t="str">
        <f t="shared" si="63"/>
        <v>Substation Elco Steel1</v>
      </c>
    </row>
    <row r="417" spans="1:44" x14ac:dyDescent="0.3">
      <c r="B417" s="35"/>
      <c r="D417" s="25"/>
      <c r="F417" s="26">
        <f>_xlfn.MAXIFS('data-from-invoicing'!E:E,'data-from-invoicing'!D:D,eslam.data!AR417)</f>
        <v>0</v>
      </c>
      <c r="I417" s="23"/>
      <c r="K417" s="26"/>
      <c r="Q417" s="23"/>
    </row>
    <row r="418" spans="1:44" hidden="1" x14ac:dyDescent="0.3">
      <c r="A418" s="6" t="s">
        <v>45</v>
      </c>
      <c r="B418" s="6">
        <f>VLOOKUP(A418,operation!A:B,2,0)</f>
        <v>1</v>
      </c>
      <c r="C418" s="6">
        <v>1</v>
      </c>
      <c r="D418" s="25"/>
      <c r="E418" s="2">
        <v>3393576.42</v>
      </c>
      <c r="F418" s="26">
        <f>_xlfn.MAXIFS('data-from-invoicing'!E:E,'data-from-invoicing'!D:D,eslam.data!AR418)</f>
        <v>3393576.4</v>
      </c>
      <c r="G418" s="2">
        <f t="shared" ref="G418:G445" si="64">F418-E418</f>
        <v>-2.0000000018626451E-2</v>
      </c>
      <c r="H418" s="2"/>
      <c r="I418" s="23"/>
      <c r="J418" s="2">
        <f>SUMIF('collection only'!D:D,eslam.data!AQ418,'collection only'!E:E)</f>
        <v>2327690.6</v>
      </c>
      <c r="K418" s="26">
        <f>SUMIF('data-from-invoicing'!D:D,eslam.data!AR418,'data-from-invoicing'!F:F)</f>
        <v>2401503.7824999997</v>
      </c>
      <c r="L418" s="2">
        <f t="shared" ref="L418:L445" si="65">K418-J418</f>
        <v>73813.182499999646</v>
      </c>
      <c r="M418" s="2"/>
      <c r="N418" s="2">
        <v>13625000</v>
      </c>
      <c r="Q418" s="23"/>
      <c r="R418" s="2">
        <v>2338174.15</v>
      </c>
      <c r="S418" s="1">
        <v>43738</v>
      </c>
      <c r="T418" s="1">
        <v>43753</v>
      </c>
      <c r="U418" s="1">
        <v>43773</v>
      </c>
      <c r="V418">
        <v>21</v>
      </c>
      <c r="W418" s="1">
        <v>43794</v>
      </c>
      <c r="X418" s="1">
        <v>43793</v>
      </c>
      <c r="Y418" s="2">
        <v>3393576.42</v>
      </c>
      <c r="AF418" s="2">
        <v>0</v>
      </c>
      <c r="AG418" s="14">
        <f>SUMIF('consultant-gross'!D:D,eslam.data!AQ418,'consultant-gross'!F:F)</f>
        <v>0</v>
      </c>
      <c r="AH418" s="14">
        <f>SUMIF('consultant-gross'!D:D,eslam.data!AQ418,'consultant-gross'!G:G)</f>
        <v>0</v>
      </c>
      <c r="AI418" s="14">
        <f>SUMIF('consultant-net'!D:D,eslam.data!AQ418,'consultant-net'!F:F)</f>
        <v>0</v>
      </c>
      <c r="AJ418" s="2" t="str">
        <f>VLOOKUP(A418,'eslam-to-invoicing'!A:B,2,0)</f>
        <v>DoubleTree Mangroovy ElGouna</v>
      </c>
      <c r="AQ418" s="2" t="str">
        <f t="shared" ref="AQ418:AQ445" si="66">A418&amp;C418</f>
        <v>El-Gouna1</v>
      </c>
      <c r="AR418" s="2" t="str">
        <f t="shared" ref="AR418:AR445" si="67">AJ418&amp;C418</f>
        <v>DoubleTree Mangroovy ElGouna1</v>
      </c>
    </row>
    <row r="419" spans="1:44" x14ac:dyDescent="0.3">
      <c r="A419" s="6" t="s">
        <v>45</v>
      </c>
      <c r="B419" s="35">
        <f>VLOOKUP(A419,operation!A:B,2,0)</f>
        <v>1</v>
      </c>
      <c r="C419" s="6">
        <v>2</v>
      </c>
      <c r="D419" s="25"/>
      <c r="E419" s="2">
        <v>3546875.0299999989</v>
      </c>
      <c r="F419" s="26">
        <f>_xlfn.MAXIFS('data-from-invoicing'!E:E,'data-from-invoicing'!D:D,eslam.data!AR419)</f>
        <v>5630968.0099999998</v>
      </c>
      <c r="G419" s="2">
        <f t="shared" si="64"/>
        <v>2084092.9800000009</v>
      </c>
      <c r="I419" s="23"/>
      <c r="J419" s="2">
        <f>SUMIF('collection only'!D:D,eslam.data!AQ419,'collection only'!E:E)</f>
        <v>3867767.27</v>
      </c>
      <c r="K419" s="26">
        <f>SUMIF('data-from-invoicing'!D:D,eslam.data!AR419,'data-from-invoicing'!F:F)</f>
        <v>4293335.2604999999</v>
      </c>
      <c r="L419" s="2">
        <f t="shared" si="65"/>
        <v>425567.99049999984</v>
      </c>
      <c r="Q419" s="23"/>
      <c r="R419" s="2">
        <v>3879736.97</v>
      </c>
      <c r="S419" s="1">
        <v>43769</v>
      </c>
      <c r="T419" s="1">
        <v>43784</v>
      </c>
      <c r="U419" s="1">
        <v>43786</v>
      </c>
      <c r="V419">
        <v>21</v>
      </c>
      <c r="W419" s="1">
        <v>43807</v>
      </c>
      <c r="X419" s="1">
        <v>43793</v>
      </c>
      <c r="Y419" s="2">
        <v>6940451.4499999993</v>
      </c>
      <c r="Z419" s="2">
        <v>2084092.99</v>
      </c>
      <c r="AF419" s="2">
        <v>0</v>
      </c>
      <c r="AG419" s="14">
        <f>SUMIF('consultant-gross'!D:D,eslam.data!AQ419,'consultant-gross'!F:F)</f>
        <v>0</v>
      </c>
      <c r="AH419" s="14">
        <f>SUMIF('consultant-gross'!D:D,eslam.data!AQ419,'consultant-gross'!G:G)</f>
        <v>0</v>
      </c>
      <c r="AI419" s="14">
        <f>SUMIF('consultant-net'!D:D,eslam.data!AQ419,'consultant-net'!F:F)</f>
        <v>0</v>
      </c>
      <c r="AJ419" s="2" t="str">
        <f>VLOOKUP(A419,'eslam-to-invoicing'!A:B,2,0)</f>
        <v>DoubleTree Mangroovy ElGouna</v>
      </c>
      <c r="AQ419" s="2" t="str">
        <f t="shared" si="66"/>
        <v>El-Gouna2</v>
      </c>
      <c r="AR419" s="2" t="str">
        <f t="shared" si="67"/>
        <v>DoubleTree Mangroovy ElGouna2</v>
      </c>
    </row>
    <row r="420" spans="1:44" x14ac:dyDescent="0.3">
      <c r="A420" s="6" t="s">
        <v>45</v>
      </c>
      <c r="B420" s="35">
        <f>VLOOKUP(A420,operation!A:B,2,0)</f>
        <v>1</v>
      </c>
      <c r="C420" s="6">
        <v>3</v>
      </c>
      <c r="D420" s="25"/>
      <c r="E420" s="2">
        <v>4290021.3600000013</v>
      </c>
      <c r="F420" s="26">
        <f>_xlfn.MAXIFS('data-from-invoicing'!E:E,'data-from-invoicing'!D:D,eslam.data!AR420)</f>
        <v>424545</v>
      </c>
      <c r="G420" s="2">
        <f t="shared" si="64"/>
        <v>-3865476.3600000013</v>
      </c>
      <c r="I420" s="23"/>
      <c r="J420" s="2">
        <f>SUMIF('collection only'!D:D,eslam.data!AQ420,'collection only'!E:E)</f>
        <v>2286139.86</v>
      </c>
      <c r="K420" s="26">
        <f>SUMIF('data-from-invoicing'!D:D,eslam.data!AR420,'data-from-invoicing'!F:F)</f>
        <v>680952</v>
      </c>
      <c r="L420" s="2">
        <f t="shared" si="65"/>
        <v>-1605187.8599999999</v>
      </c>
      <c r="Q420" s="23"/>
      <c r="R420" s="2">
        <v>2286139.86</v>
      </c>
      <c r="S420" s="1">
        <v>43799</v>
      </c>
      <c r="T420" s="1">
        <v>43814</v>
      </c>
      <c r="U420" s="1">
        <v>43815</v>
      </c>
      <c r="V420">
        <v>21</v>
      </c>
      <c r="W420" s="1">
        <v>43836</v>
      </c>
      <c r="X420" s="1">
        <v>43818</v>
      </c>
      <c r="Y420" s="2">
        <v>11230472.810000001</v>
      </c>
      <c r="Z420" s="2">
        <v>1112126.5900000001</v>
      </c>
      <c r="AF420" s="2">
        <v>10483.549999999999</v>
      </c>
      <c r="AG420" s="14">
        <f>SUMIF('consultant-gross'!D:D,eslam.data!AQ420,'consultant-gross'!F:F)</f>
        <v>0</v>
      </c>
      <c r="AH420" s="14">
        <f>SUMIF('consultant-gross'!D:D,eslam.data!AQ420,'consultant-gross'!G:G)</f>
        <v>0</v>
      </c>
      <c r="AI420" s="14">
        <f>SUMIF('consultant-net'!D:D,eslam.data!AQ420,'consultant-net'!F:F)</f>
        <v>0</v>
      </c>
      <c r="AJ420" s="2" t="str">
        <f>VLOOKUP(A420,'eslam-to-invoicing'!A:B,2,0)</f>
        <v>DoubleTree Mangroovy ElGouna</v>
      </c>
      <c r="AQ420" s="2" t="str">
        <f t="shared" si="66"/>
        <v>El-Gouna3</v>
      </c>
      <c r="AR420" s="2" t="str">
        <f t="shared" si="67"/>
        <v>DoubleTree Mangroovy ElGouna3</v>
      </c>
    </row>
    <row r="421" spans="1:44" x14ac:dyDescent="0.3">
      <c r="A421" s="6" t="s">
        <v>45</v>
      </c>
      <c r="B421" s="35">
        <f>VLOOKUP(A421,operation!A:B,2,0)</f>
        <v>1</v>
      </c>
      <c r="C421" s="6">
        <v>4</v>
      </c>
      <c r="D421" s="25"/>
      <c r="E421" s="2">
        <v>2686069.2999999989</v>
      </c>
      <c r="F421" s="26">
        <f>_xlfn.MAXIFS('data-from-invoicing'!E:E,'data-from-invoicing'!D:D,eslam.data!AR421)</f>
        <v>3743616.44</v>
      </c>
      <c r="G421" s="2">
        <f t="shared" si="64"/>
        <v>1057547.1400000011</v>
      </c>
      <c r="I421" s="23"/>
      <c r="J421" s="2">
        <f>SUMIF('collection only'!D:D,eslam.data!AQ421,'collection only'!E:E)</f>
        <v>2572404.48</v>
      </c>
      <c r="K421" s="26">
        <f>SUMIF('data-from-invoicing'!D:D,eslam.data!AR421,'data-from-invoicing'!F:F)</f>
        <v>2597585.4920000001</v>
      </c>
      <c r="L421" s="2">
        <f t="shared" si="65"/>
        <v>25181.012000000104</v>
      </c>
      <c r="Q421" s="23"/>
      <c r="R421" s="2">
        <v>2572404.48</v>
      </c>
      <c r="S421" s="1">
        <v>43830</v>
      </c>
      <c r="T421" s="1">
        <v>43845</v>
      </c>
      <c r="U421" s="1">
        <v>43851</v>
      </c>
      <c r="V421">
        <v>21</v>
      </c>
      <c r="W421" s="1">
        <v>43872</v>
      </c>
      <c r="X421" s="1">
        <v>43851</v>
      </c>
      <c r="Y421" s="2">
        <v>13916542.109999999</v>
      </c>
      <c r="Z421" s="2">
        <v>2169673.66</v>
      </c>
      <c r="AF421" s="2">
        <v>29400.49</v>
      </c>
      <c r="AG421" s="14">
        <f>SUMIF('consultant-gross'!D:D,eslam.data!AQ421,'consultant-gross'!F:F)</f>
        <v>0</v>
      </c>
      <c r="AH421" s="14">
        <f>SUMIF('consultant-gross'!D:D,eslam.data!AQ421,'consultant-gross'!G:G)</f>
        <v>0</v>
      </c>
      <c r="AI421" s="14">
        <f>SUMIF('consultant-net'!D:D,eslam.data!AQ421,'consultant-net'!F:F)</f>
        <v>0</v>
      </c>
      <c r="AJ421" s="2" t="str">
        <f>VLOOKUP(A421,'eslam-to-invoicing'!A:B,2,0)</f>
        <v>DoubleTree Mangroovy ElGouna</v>
      </c>
      <c r="AQ421" s="2" t="str">
        <f t="shared" si="66"/>
        <v>El-Gouna4</v>
      </c>
      <c r="AR421" s="2" t="str">
        <f t="shared" si="67"/>
        <v>DoubleTree Mangroovy ElGouna4</v>
      </c>
    </row>
    <row r="422" spans="1:44" x14ac:dyDescent="0.3">
      <c r="A422" s="6" t="s">
        <v>45</v>
      </c>
      <c r="B422" s="35">
        <f>VLOOKUP(A422,operation!A:B,2,0)</f>
        <v>1</v>
      </c>
      <c r="C422" s="6">
        <v>5</v>
      </c>
      <c r="D422" s="25"/>
      <c r="E422" s="2">
        <v>3430037.6100000031</v>
      </c>
      <c r="F422" s="26">
        <f>_xlfn.MAXIFS('data-from-invoicing'!E:E,'data-from-invoicing'!D:D,eslam.data!AR422)</f>
        <v>2635327.1800000002</v>
      </c>
      <c r="G422" s="2">
        <f t="shared" si="64"/>
        <v>-794710.43000000296</v>
      </c>
      <c r="I422" s="23"/>
      <c r="J422" s="2">
        <f>SUMIF('collection only'!D:D,eslam.data!AQ422,'collection only'!E:E)</f>
        <v>1808595.27</v>
      </c>
      <c r="K422" s="26">
        <f>SUMIF('data-from-invoicing'!D:D,eslam.data!AR422,'data-from-invoicing'!F:F)</f>
        <v>1828998.8330000001</v>
      </c>
      <c r="L422" s="2">
        <f t="shared" si="65"/>
        <v>20403.563000000082</v>
      </c>
      <c r="Q422" s="23"/>
      <c r="R422" s="2">
        <v>1815739.6</v>
      </c>
      <c r="S422" s="1">
        <v>43861</v>
      </c>
      <c r="T422" s="1">
        <v>43876</v>
      </c>
      <c r="U422" s="1">
        <v>43880</v>
      </c>
      <c r="V422">
        <v>21</v>
      </c>
      <c r="W422" s="1">
        <v>43901</v>
      </c>
      <c r="X422" s="1">
        <v>43884</v>
      </c>
      <c r="Y422" s="2">
        <v>17346579.719999999</v>
      </c>
      <c r="Z422" s="2">
        <v>1374961.99</v>
      </c>
      <c r="AF422" s="2">
        <v>10483.549999999999</v>
      </c>
      <c r="AG422" s="14">
        <f>SUMIF('consultant-gross'!D:D,eslam.data!AQ422,'consultant-gross'!F:F)</f>
        <v>3430037.6100000031</v>
      </c>
      <c r="AH422" s="14">
        <f>SUMIF('consultant-gross'!D:D,eslam.data!AQ422,'consultant-gross'!G:G)</f>
        <v>17346579.720000003</v>
      </c>
      <c r="AI422" s="14">
        <f>SUMIF('consultant-net'!D:D,eslam.data!AQ422,'consultant-net'!F:F)</f>
        <v>1815739.6</v>
      </c>
      <c r="AJ422" s="2" t="str">
        <f>VLOOKUP(A422,'eslam-to-invoicing'!A:B,2,0)</f>
        <v>DoubleTree Mangroovy ElGouna</v>
      </c>
      <c r="AQ422" s="2" t="str">
        <f t="shared" si="66"/>
        <v>El-Gouna5</v>
      </c>
      <c r="AR422" s="2" t="str">
        <f t="shared" si="67"/>
        <v>DoubleTree Mangroovy ElGouna5</v>
      </c>
    </row>
    <row r="423" spans="1:44" x14ac:dyDescent="0.3">
      <c r="A423" s="6" t="s">
        <v>45</v>
      </c>
      <c r="B423" s="35">
        <f>VLOOKUP(A423,operation!A:B,2,0)</f>
        <v>1</v>
      </c>
      <c r="C423" s="6">
        <v>6</v>
      </c>
      <c r="D423" s="25"/>
      <c r="E423" s="2">
        <v>6540676.1899999976</v>
      </c>
      <c r="F423" s="26">
        <f>_xlfn.MAXIFS('data-from-invoicing'!E:E,'data-from-invoicing'!D:D,eslam.data!AR423)</f>
        <v>6170230.6499999994</v>
      </c>
      <c r="G423" s="2">
        <f t="shared" si="64"/>
        <v>-370445.53999999817</v>
      </c>
      <c r="H423" s="14" t="s">
        <v>8718</v>
      </c>
      <c r="I423" s="23"/>
      <c r="J423" s="2">
        <f>SUMIF('collection only'!D:D,eslam.data!AQ423,'collection only'!E:E)</f>
        <v>4246133.4000000004</v>
      </c>
      <c r="K423" s="26">
        <f>SUMIF('data-from-invoicing'!D:D,eslam.data!AR423,'data-from-invoicing'!F:F)</f>
        <v>8251289.2525000004</v>
      </c>
      <c r="L423" s="2">
        <f t="shared" si="65"/>
        <v>4005155.8525</v>
      </c>
      <c r="Q423" s="23"/>
      <c r="R423" s="2">
        <v>4271724.93</v>
      </c>
      <c r="S423" s="1">
        <v>43890</v>
      </c>
      <c r="T423" s="1">
        <v>43905</v>
      </c>
      <c r="U423" s="1">
        <v>43908</v>
      </c>
      <c r="V423">
        <v>21</v>
      </c>
      <c r="W423" s="1">
        <v>43929</v>
      </c>
      <c r="X423" s="1">
        <v>43908</v>
      </c>
      <c r="Y423" s="2">
        <v>23887255.91</v>
      </c>
      <c r="Z423" s="2">
        <v>1023807.82</v>
      </c>
      <c r="AF423" s="2">
        <v>29400.49</v>
      </c>
      <c r="AG423" s="14">
        <f>SUMIF('consultant-gross'!D:D,eslam.data!AQ423,'consultant-gross'!F:F)</f>
        <v>6540676.1899999976</v>
      </c>
      <c r="AH423" s="14">
        <f>SUMIF('consultant-gross'!D:D,eslam.data!AQ423,'consultant-gross'!G:G)</f>
        <v>23887255.91</v>
      </c>
      <c r="AI423" s="14">
        <f>SUMIF('consultant-net'!D:D,eslam.data!AQ423,'consultant-net'!F:F)</f>
        <v>6823693.4000000004</v>
      </c>
      <c r="AJ423" s="2" t="str">
        <f>VLOOKUP(A423,'eslam-to-invoicing'!A:B,2,0)</f>
        <v>DoubleTree Mangroovy ElGouna</v>
      </c>
      <c r="AQ423" s="2" t="str">
        <f t="shared" si="66"/>
        <v>El-Gouna6</v>
      </c>
      <c r="AR423" s="2" t="str">
        <f t="shared" si="67"/>
        <v>DoubleTree Mangroovy ElGouna6</v>
      </c>
    </row>
    <row r="424" spans="1:44" x14ac:dyDescent="0.3">
      <c r="A424" s="6" t="s">
        <v>45</v>
      </c>
      <c r="B424" s="35">
        <f>VLOOKUP(A424,operation!A:B,2,0)</f>
        <v>1</v>
      </c>
      <c r="C424" s="6">
        <v>7</v>
      </c>
      <c r="D424" s="25"/>
      <c r="E424" s="2">
        <v>3114205.16</v>
      </c>
      <c r="F424" s="26">
        <f>_xlfn.MAXIFS('data-from-invoicing'!E:E,'data-from-invoicing'!D:D,eslam.data!AR424)</f>
        <v>3133496.53</v>
      </c>
      <c r="G424" s="2">
        <f t="shared" si="64"/>
        <v>19291.369999999646</v>
      </c>
      <c r="I424" s="23"/>
      <c r="J424" s="2">
        <f>SUMIF('collection only'!D:D,eslam.data!AQ424,'collection only'!E:E)</f>
        <v>2145687.36</v>
      </c>
      <c r="K424" s="26">
        <f>SUMIF('data-from-invoicing'!D:D,eslam.data!AR424,'data-from-invoicing'!F:F)</f>
        <v>2166123.4164999998</v>
      </c>
      <c r="L424" s="2">
        <f t="shared" si="65"/>
        <v>20436.056499999948</v>
      </c>
      <c r="Q424" s="23"/>
      <c r="R424" s="2">
        <v>2145687.36</v>
      </c>
      <c r="S424" s="1">
        <v>43921</v>
      </c>
      <c r="T424" s="1">
        <v>43936</v>
      </c>
      <c r="U424" s="1">
        <v>43939</v>
      </c>
      <c r="V424">
        <v>21</v>
      </c>
      <c r="W424" s="1">
        <v>43960</v>
      </c>
      <c r="X424" s="1">
        <v>43942</v>
      </c>
      <c r="Y424" s="2">
        <v>27001461.07</v>
      </c>
      <c r="Z424" s="2">
        <v>1023807.82</v>
      </c>
      <c r="AF424" s="2">
        <v>29400.49</v>
      </c>
      <c r="AG424" s="14">
        <f>SUMIF('consultant-gross'!D:D,eslam.data!AQ424,'consultant-gross'!F:F)</f>
        <v>3114205.16</v>
      </c>
      <c r="AH424" s="14">
        <f>SUMIF('consultant-gross'!D:D,eslam.data!AQ424,'consultant-gross'!G:G)</f>
        <v>27001461.07</v>
      </c>
      <c r="AI424" s="14">
        <f>SUMIF('consultant-net'!D:D,eslam.data!AQ424,'consultant-net'!F:F)</f>
        <v>2158979.11</v>
      </c>
      <c r="AJ424" s="2" t="str">
        <f>VLOOKUP(A424,'eslam-to-invoicing'!A:B,2,0)</f>
        <v>DoubleTree Mangroovy ElGouna</v>
      </c>
      <c r="AQ424" s="2" t="str">
        <f t="shared" si="66"/>
        <v>El-Gouna7</v>
      </c>
      <c r="AR424" s="2" t="str">
        <f t="shared" si="67"/>
        <v>DoubleTree Mangroovy ElGouna7</v>
      </c>
    </row>
    <row r="425" spans="1:44" x14ac:dyDescent="0.3">
      <c r="A425" s="6" t="s">
        <v>45</v>
      </c>
      <c r="B425" s="35">
        <f>VLOOKUP(A425,operation!A:B,2,0)</f>
        <v>1</v>
      </c>
      <c r="C425" s="6">
        <v>8</v>
      </c>
      <c r="D425" s="25"/>
      <c r="E425" s="2">
        <v>3250029.799999997</v>
      </c>
      <c r="F425" s="26">
        <f>_xlfn.MAXIFS('data-from-invoicing'!E:E,'data-from-invoicing'!D:D,eslam.data!AR425)</f>
        <v>2806757.16</v>
      </c>
      <c r="G425" s="2">
        <f t="shared" si="64"/>
        <v>-443272.63999999687</v>
      </c>
      <c r="I425" s="23"/>
      <c r="J425" s="2">
        <f>SUMIF('collection only'!D:D,eslam.data!AQ425,'collection only'!E:E)</f>
        <v>1922134.77</v>
      </c>
      <c r="K425" s="26">
        <f>SUMIF('data-from-invoicing'!D:D,eslam.data!AR425,'data-from-invoicing'!F:F)</f>
        <v>1896543.798</v>
      </c>
      <c r="L425" s="2">
        <f t="shared" si="65"/>
        <v>-25590.972000000067</v>
      </c>
      <c r="Q425" s="23"/>
      <c r="R425" s="2">
        <v>1922134.77</v>
      </c>
      <c r="S425" s="1">
        <v>44012</v>
      </c>
      <c r="T425" s="1">
        <v>44013</v>
      </c>
      <c r="U425" s="1">
        <v>44017</v>
      </c>
      <c r="V425">
        <v>21</v>
      </c>
      <c r="W425" s="1">
        <v>44038</v>
      </c>
      <c r="X425" s="1">
        <v>44018</v>
      </c>
      <c r="Y425" s="2">
        <v>30251490.870000001</v>
      </c>
      <c r="Z425" s="2">
        <v>580535.18999999994</v>
      </c>
      <c r="AF425" s="2">
        <v>29400.49</v>
      </c>
      <c r="AG425" s="14">
        <f>SUMIF('consultant-gross'!D:D,eslam.data!AQ425,'consultant-gross'!F:F)</f>
        <v>3250029.799999997</v>
      </c>
      <c r="AH425" s="14">
        <f>SUMIF('consultant-gross'!D:D,eslam.data!AQ425,'consultant-gross'!G:G)</f>
        <v>30251490.869999997</v>
      </c>
      <c r="AI425" s="14">
        <f>SUMIF('consultant-net'!D:D,eslam.data!AQ425,'consultant-net'!F:F)</f>
        <v>1933855.68</v>
      </c>
      <c r="AJ425" s="2" t="str">
        <f>VLOOKUP(A425,'eslam-to-invoicing'!A:B,2,0)</f>
        <v>DoubleTree Mangroovy ElGouna</v>
      </c>
      <c r="AQ425" s="2" t="str">
        <f t="shared" si="66"/>
        <v>El-Gouna8</v>
      </c>
      <c r="AR425" s="2" t="str">
        <f t="shared" si="67"/>
        <v>DoubleTree Mangroovy ElGouna8</v>
      </c>
    </row>
    <row r="426" spans="1:44" x14ac:dyDescent="0.3">
      <c r="A426" s="6" t="s">
        <v>45</v>
      </c>
      <c r="B426" s="35">
        <f>VLOOKUP(A426,operation!A:B,2,0)</f>
        <v>1</v>
      </c>
      <c r="C426" s="6">
        <v>9</v>
      </c>
      <c r="D426" s="25"/>
      <c r="E426" s="2">
        <v>1882490</v>
      </c>
      <c r="F426" s="26">
        <f>_xlfn.MAXIFS('data-from-invoicing'!E:E,'data-from-invoicing'!D:D,eslam.data!AR426)</f>
        <v>1505090.04</v>
      </c>
      <c r="G426" s="2">
        <f t="shared" si="64"/>
        <v>-377399.95999999996</v>
      </c>
      <c r="I426" s="23"/>
      <c r="J426" s="2">
        <f>SUMIF('collection only'!D:D,eslam.data!AQ426,'collection only'!E:E)</f>
        <v>1030964.27</v>
      </c>
      <c r="K426" s="26">
        <f>SUMIF('data-from-invoicing'!D:D,eslam.data!AR426,'data-from-invoicing'!F:F)</f>
        <v>1030964.272</v>
      </c>
      <c r="L426" s="2">
        <f t="shared" si="65"/>
        <v>1.9999999785795808E-3</v>
      </c>
      <c r="Q426" s="23"/>
      <c r="R426" s="2">
        <v>1037007.36</v>
      </c>
      <c r="S426" s="1">
        <v>44043</v>
      </c>
      <c r="T426" s="1">
        <v>44044</v>
      </c>
      <c r="U426" s="1">
        <v>44038</v>
      </c>
      <c r="V426">
        <v>21</v>
      </c>
      <c r="W426" s="1">
        <v>44059</v>
      </c>
      <c r="X426" s="1">
        <v>44039</v>
      </c>
      <c r="Y426" s="2">
        <v>32133980.870000001</v>
      </c>
      <c r="Z426" s="2">
        <v>203135.69</v>
      </c>
      <c r="AF426" s="2">
        <v>29400.49</v>
      </c>
      <c r="AG426" s="14">
        <f>SUMIF('consultant-gross'!D:D,eslam.data!AQ426,'consultant-gross'!F:F)</f>
        <v>0</v>
      </c>
      <c r="AH426" s="14">
        <f>SUMIF('consultant-gross'!D:D,eslam.data!AQ426,'consultant-gross'!G:G)</f>
        <v>0</v>
      </c>
      <c r="AI426" s="14">
        <f>SUMIF('consultant-net'!D:D,eslam.data!AQ426,'consultant-net'!F:F)</f>
        <v>0</v>
      </c>
      <c r="AJ426" s="2" t="str">
        <f>VLOOKUP(A426,'eslam-to-invoicing'!A:B,2,0)</f>
        <v>DoubleTree Mangroovy ElGouna</v>
      </c>
      <c r="AQ426" s="2" t="str">
        <f t="shared" si="66"/>
        <v>El-Gouna9</v>
      </c>
      <c r="AR426" s="2" t="str">
        <f t="shared" si="67"/>
        <v>DoubleTree Mangroovy ElGouna9</v>
      </c>
    </row>
    <row r="427" spans="1:44" x14ac:dyDescent="0.3">
      <c r="A427" s="6" t="s">
        <v>45</v>
      </c>
      <c r="B427" s="35">
        <f>VLOOKUP(A427,operation!A:B,2,0)</f>
        <v>1</v>
      </c>
      <c r="C427" s="6">
        <v>10</v>
      </c>
      <c r="D427" s="25"/>
      <c r="E427" s="2">
        <v>1889241.538690872</v>
      </c>
      <c r="F427" s="26">
        <f>_xlfn.MAXIFS('data-from-invoicing'!E:E,'data-from-invoicing'!D:D,eslam.data!AR427)</f>
        <v>1714004.8</v>
      </c>
      <c r="G427" s="2">
        <f t="shared" si="64"/>
        <v>-175236.73869087198</v>
      </c>
      <c r="I427" s="23"/>
      <c r="J427" s="2">
        <f>SUMIF('collection only'!D:D,eslam.data!AQ427,'collection only'!E:E)</f>
        <v>1173489.52</v>
      </c>
      <c r="K427" s="26">
        <f>SUMIF('data-from-invoicing'!D:D,eslam.data!AR427,'data-from-invoicing'!F:F)</f>
        <v>1173489.49</v>
      </c>
      <c r="L427" s="2">
        <f t="shared" si="65"/>
        <v>-3.0000000027939677E-2</v>
      </c>
      <c r="Q427" s="23"/>
      <c r="R427" s="2">
        <v>1180949.3350760059</v>
      </c>
      <c r="S427" s="1">
        <v>44074</v>
      </c>
      <c r="T427" s="1">
        <v>44075</v>
      </c>
      <c r="U427" s="1">
        <v>44079</v>
      </c>
      <c r="V427">
        <v>21</v>
      </c>
      <c r="W427" s="1">
        <v>44100</v>
      </c>
      <c r="X427" s="1">
        <v>44079</v>
      </c>
      <c r="Y427" s="2">
        <v>34023222.40869087</v>
      </c>
      <c r="Z427" s="2">
        <v>27898.992000000071</v>
      </c>
      <c r="AF427" s="2">
        <v>29400.49</v>
      </c>
      <c r="AG427" s="14">
        <f>SUMIF('consultant-gross'!D:D,eslam.data!AQ427,'consultant-gross'!F:F)</f>
        <v>0</v>
      </c>
      <c r="AH427" s="14">
        <f>SUMIF('consultant-gross'!D:D,eslam.data!AQ427,'consultant-gross'!G:G)</f>
        <v>0</v>
      </c>
      <c r="AI427" s="14">
        <f>SUMIF('consultant-net'!D:D,eslam.data!AQ427,'consultant-net'!F:F)</f>
        <v>0</v>
      </c>
      <c r="AJ427" s="2" t="str">
        <f>VLOOKUP(A427,'eslam-to-invoicing'!A:B,2,0)</f>
        <v>DoubleTree Mangroovy ElGouna</v>
      </c>
      <c r="AQ427" s="2" t="str">
        <f t="shared" si="66"/>
        <v>El-Gouna10</v>
      </c>
      <c r="AR427" s="2" t="str">
        <f t="shared" si="67"/>
        <v>DoubleTree Mangroovy ElGouna10</v>
      </c>
    </row>
    <row r="428" spans="1:44" x14ac:dyDescent="0.3">
      <c r="A428" s="6" t="s">
        <v>45</v>
      </c>
      <c r="B428" s="35">
        <f>VLOOKUP(A428,operation!A:B,2,0)</f>
        <v>1</v>
      </c>
      <c r="C428" s="6">
        <v>11</v>
      </c>
      <c r="D428" s="25"/>
      <c r="E428" s="2">
        <v>881976.77574044466</v>
      </c>
      <c r="F428" s="26">
        <f>_xlfn.MAXIFS('data-from-invoicing'!E:E,'data-from-invoicing'!D:D,eslam.data!AR428)</f>
        <v>2596008.2799999998</v>
      </c>
      <c r="G428" s="2">
        <f t="shared" si="64"/>
        <v>1714031.5042595551</v>
      </c>
      <c r="I428" s="23"/>
      <c r="J428" s="2">
        <f>SUMIF('collection only'!D:D,eslam.data!AQ428,'collection only'!E:E)</f>
        <v>1750027.3</v>
      </c>
      <c r="K428" s="26">
        <f>SUMIF('data-from-invoicing'!D:D,eslam.data!AR428,'data-from-invoicing'!F:F)</f>
        <v>1750027.3049999999</v>
      </c>
      <c r="L428" s="2">
        <f t="shared" si="65"/>
        <v>4.999999888241291E-3</v>
      </c>
      <c r="Q428" s="23"/>
      <c r="R428" s="2">
        <v>1788649.699229164</v>
      </c>
      <c r="S428" s="1">
        <v>44165</v>
      </c>
      <c r="T428" s="1">
        <v>44165</v>
      </c>
      <c r="U428" s="1">
        <v>44174</v>
      </c>
      <c r="V428">
        <v>21</v>
      </c>
      <c r="W428" s="1">
        <v>44195</v>
      </c>
      <c r="X428" s="1">
        <v>44184</v>
      </c>
      <c r="Y428" s="2">
        <v>34905199.184431307</v>
      </c>
      <c r="Z428" s="2">
        <v>1741930.4879999999</v>
      </c>
      <c r="AF428" s="2">
        <v>29400.49</v>
      </c>
      <c r="AG428" s="14">
        <f>SUMIF('consultant-gross'!D:D,eslam.data!AQ428,'consultant-gross'!F:F)</f>
        <v>0</v>
      </c>
      <c r="AH428" s="14">
        <f>SUMIF('consultant-gross'!D:D,eslam.data!AQ428,'consultant-gross'!G:G)</f>
        <v>0</v>
      </c>
      <c r="AI428" s="14">
        <f>SUMIF('consultant-net'!D:D,eslam.data!AQ428,'consultant-net'!F:F)</f>
        <v>0</v>
      </c>
      <c r="AJ428" s="2" t="str">
        <f>VLOOKUP(A428,'eslam-to-invoicing'!A:B,2,0)</f>
        <v>DoubleTree Mangroovy ElGouna</v>
      </c>
      <c r="AQ428" s="2" t="str">
        <f t="shared" si="66"/>
        <v>El-Gouna11</v>
      </c>
      <c r="AR428" s="2" t="str">
        <f t="shared" si="67"/>
        <v>DoubleTree Mangroovy ElGouna11</v>
      </c>
    </row>
    <row r="429" spans="1:44" x14ac:dyDescent="0.3">
      <c r="A429" s="6" t="s">
        <v>45</v>
      </c>
      <c r="B429" s="35">
        <f>VLOOKUP(A429,operation!A:B,2,0)</f>
        <v>1</v>
      </c>
      <c r="C429" s="6">
        <v>12</v>
      </c>
      <c r="D429" s="25"/>
      <c r="E429" s="2">
        <v>-4.4313147664070129E-3</v>
      </c>
      <c r="F429" s="26">
        <f>_xlfn.MAXIFS('data-from-invoicing'!E:E,'data-from-invoicing'!D:D,eslam.data!AR429)</f>
        <v>1904761.9</v>
      </c>
      <c r="G429" s="2">
        <f t="shared" si="64"/>
        <v>1904761.9044313147</v>
      </c>
      <c r="I429" s="23"/>
      <c r="J429" s="2">
        <f>SUMIF('collection only'!D:D,eslam.data!AQ429,'collection only'!E:E)</f>
        <v>1942857.14</v>
      </c>
      <c r="K429" s="26">
        <f>SUMIF('data-from-invoicing'!D:D,eslam.data!AR429,'data-from-invoicing'!F:F)</f>
        <v>1942857.135</v>
      </c>
      <c r="L429" s="2">
        <f t="shared" si="65"/>
        <v>-4.999999888241291E-3</v>
      </c>
      <c r="Q429" s="23"/>
      <c r="R429" s="2">
        <v>2000000</v>
      </c>
      <c r="S429" s="1">
        <v>44165</v>
      </c>
      <c r="T429" s="1">
        <v>44165</v>
      </c>
      <c r="U429" s="1">
        <v>44188</v>
      </c>
      <c r="V429">
        <v>21</v>
      </c>
      <c r="W429" s="1">
        <v>44209</v>
      </c>
      <c r="X429" s="1">
        <v>44188</v>
      </c>
      <c r="Y429" s="2">
        <v>34905199.18</v>
      </c>
      <c r="Z429" s="2">
        <v>1741930.49</v>
      </c>
      <c r="AF429" s="2">
        <v>29400.49</v>
      </c>
      <c r="AG429" s="14">
        <f>SUMIF('consultant-gross'!D:D,eslam.data!AQ429,'consultant-gross'!F:F)</f>
        <v>0</v>
      </c>
      <c r="AH429" s="14">
        <f>SUMIF('consultant-gross'!D:D,eslam.data!AQ429,'consultant-gross'!G:G)</f>
        <v>0</v>
      </c>
      <c r="AI429" s="14">
        <f>SUMIF('consultant-net'!D:D,eslam.data!AQ429,'consultant-net'!F:F)</f>
        <v>0</v>
      </c>
      <c r="AJ429" s="2" t="str">
        <f>VLOOKUP(A429,'eslam-to-invoicing'!A:B,2,0)</f>
        <v>DoubleTree Mangroovy ElGouna</v>
      </c>
      <c r="AQ429" s="2" t="str">
        <f t="shared" si="66"/>
        <v>El-Gouna12</v>
      </c>
      <c r="AR429" s="2" t="str">
        <f t="shared" si="67"/>
        <v>DoubleTree Mangroovy ElGouna12</v>
      </c>
    </row>
    <row r="430" spans="1:44" x14ac:dyDescent="0.3">
      <c r="A430" s="6" t="s">
        <v>45</v>
      </c>
      <c r="B430" s="35">
        <f>VLOOKUP(A430,operation!A:B,2,0)</f>
        <v>1</v>
      </c>
      <c r="C430" s="6">
        <v>13</v>
      </c>
      <c r="D430" s="25"/>
      <c r="E430" s="2">
        <v>2225492.7100000009</v>
      </c>
      <c r="F430" s="26">
        <f>_xlfn.MAXIFS('data-from-invoicing'!E:E,'data-from-invoicing'!D:D,eslam.data!AR430)</f>
        <v>2664148.65</v>
      </c>
      <c r="G430" s="2">
        <f t="shared" si="64"/>
        <v>438655.93999999901</v>
      </c>
      <c r="I430" s="23"/>
      <c r="J430" s="2">
        <f>SUMIF('collection only'!D:D,eslam.data!AQ430,'collection only'!E:E)</f>
        <v>1951940.18</v>
      </c>
      <c r="K430" s="26">
        <f>SUMIF('data-from-invoicing'!D:D,eslam.data!AR430,'data-from-invoicing'!F:F)</f>
        <v>1951940.1824999999</v>
      </c>
      <c r="L430" s="2">
        <f t="shared" si="65"/>
        <v>2.4999999441206455E-3</v>
      </c>
      <c r="Q430" s="23"/>
      <c r="R430" s="2">
        <v>1964526.99</v>
      </c>
      <c r="S430" s="1">
        <v>44196</v>
      </c>
      <c r="T430" s="1">
        <v>44196</v>
      </c>
      <c r="U430" s="1">
        <v>44206</v>
      </c>
      <c r="V430">
        <v>21</v>
      </c>
      <c r="W430" s="1">
        <v>44227</v>
      </c>
      <c r="X430" s="1">
        <v>44208</v>
      </c>
      <c r="Y430" s="2">
        <v>37130691.890000001</v>
      </c>
      <c r="Z430" s="2">
        <v>1823017.32</v>
      </c>
      <c r="AF430" s="2">
        <v>29400.49</v>
      </c>
      <c r="AG430" s="14">
        <f>SUMIF('consultant-gross'!D:D,eslam.data!AQ430,'consultant-gross'!F:F)</f>
        <v>0</v>
      </c>
      <c r="AH430" s="14">
        <f>SUMIF('consultant-gross'!D:D,eslam.data!AQ430,'consultant-gross'!G:G)</f>
        <v>0</v>
      </c>
      <c r="AI430" s="14">
        <f>SUMIF('consultant-net'!D:D,eslam.data!AQ430,'consultant-net'!F:F)</f>
        <v>0</v>
      </c>
      <c r="AJ430" s="2" t="str">
        <f>VLOOKUP(A430,'eslam-to-invoicing'!A:B,2,0)</f>
        <v>DoubleTree Mangroovy ElGouna</v>
      </c>
      <c r="AQ430" s="2" t="str">
        <f t="shared" si="66"/>
        <v>El-Gouna13</v>
      </c>
      <c r="AR430" s="2" t="str">
        <f t="shared" si="67"/>
        <v>DoubleTree Mangroovy ElGouna13</v>
      </c>
    </row>
    <row r="431" spans="1:44" x14ac:dyDescent="0.3">
      <c r="A431" s="6" t="s">
        <v>45</v>
      </c>
      <c r="B431" s="35">
        <f>VLOOKUP(A431,operation!A:B,2,0)</f>
        <v>1</v>
      </c>
      <c r="C431" s="6">
        <v>14</v>
      </c>
      <c r="D431" s="25"/>
      <c r="E431" s="2">
        <v>3901532.199999996</v>
      </c>
      <c r="F431" s="26">
        <f>_xlfn.MAXIFS('data-from-invoicing'!E:E,'data-from-invoicing'!D:D,eslam.data!AR431)</f>
        <v>4271693.53</v>
      </c>
      <c r="G431" s="2">
        <f t="shared" si="64"/>
        <v>370161.33000000427</v>
      </c>
      <c r="I431" s="23"/>
      <c r="J431" s="2">
        <f>SUMIF('collection only'!D:D,eslam.data!AQ431,'collection only'!E:E)</f>
        <v>3058799.81</v>
      </c>
      <c r="K431" s="26">
        <f>SUMIF('data-from-invoicing'!D:D,eslam.data!AR431,'data-from-invoicing'!F:F)</f>
        <v>3058799.81</v>
      </c>
      <c r="L431" s="2">
        <f t="shared" si="65"/>
        <v>0</v>
      </c>
      <c r="Q431" s="23"/>
      <c r="R431" s="2">
        <v>3061707.07</v>
      </c>
      <c r="S431" s="1">
        <v>44227</v>
      </c>
      <c r="T431" s="1">
        <v>44227</v>
      </c>
      <c r="U431" s="1">
        <v>44241</v>
      </c>
      <c r="V431">
        <v>21</v>
      </c>
      <c r="W431" s="1">
        <v>44262</v>
      </c>
      <c r="X431" s="1">
        <v>44258</v>
      </c>
      <c r="Y431" s="2">
        <v>41032224.090000004</v>
      </c>
      <c r="Z431" s="2">
        <v>1836465.31</v>
      </c>
      <c r="AF431" s="2">
        <v>120415.29</v>
      </c>
      <c r="AG431" s="14">
        <f>SUMIF('consultant-gross'!D:D,eslam.data!AQ431,'consultant-gross'!F:F)</f>
        <v>0</v>
      </c>
      <c r="AH431" s="14">
        <f>SUMIF('consultant-gross'!D:D,eslam.data!AQ431,'consultant-gross'!G:G)</f>
        <v>0</v>
      </c>
      <c r="AI431" s="14">
        <f>SUMIF('consultant-net'!D:D,eslam.data!AQ431,'consultant-net'!F:F)</f>
        <v>0</v>
      </c>
      <c r="AJ431" s="2" t="str">
        <f>VLOOKUP(A431,'eslam-to-invoicing'!A:B,2,0)</f>
        <v>DoubleTree Mangroovy ElGouna</v>
      </c>
      <c r="AQ431" s="2" t="str">
        <f t="shared" si="66"/>
        <v>El-Gouna14</v>
      </c>
      <c r="AR431" s="2" t="str">
        <f t="shared" si="67"/>
        <v>DoubleTree Mangroovy ElGouna14</v>
      </c>
    </row>
    <row r="432" spans="1:44" x14ac:dyDescent="0.3">
      <c r="A432" s="6" t="s">
        <v>45</v>
      </c>
      <c r="B432" s="35">
        <f>VLOOKUP(A432,operation!A:B,2,0)</f>
        <v>1</v>
      </c>
      <c r="C432" s="6">
        <v>15</v>
      </c>
      <c r="D432" s="25"/>
      <c r="E432" s="2">
        <v>4440680.4100000039</v>
      </c>
      <c r="F432" s="26">
        <f>_xlfn.MAXIFS('data-from-invoicing'!E:E,'data-from-invoicing'!D:D,eslam.data!AR432)</f>
        <v>4199870.68</v>
      </c>
      <c r="G432" s="2">
        <f t="shared" si="64"/>
        <v>-240809.73000000417</v>
      </c>
      <c r="H432" s="14" t="s">
        <v>8718</v>
      </c>
      <c r="I432" s="23"/>
      <c r="J432" s="2">
        <f>SUMIF('collection only'!D:D,eslam.data!AQ432,'collection only'!E:E)</f>
        <v>3002136.21</v>
      </c>
      <c r="K432" s="26">
        <f>SUMIF('data-from-invoicing'!D:D,eslam.data!AR432,'data-from-invoicing'!F:F)</f>
        <v>3002136.2140000002</v>
      </c>
      <c r="L432" s="2">
        <f t="shared" si="65"/>
        <v>4.0000001899898052E-3</v>
      </c>
      <c r="Q432" s="23"/>
      <c r="R432" s="2">
        <v>3011925.18</v>
      </c>
      <c r="S432" s="1">
        <v>44255</v>
      </c>
      <c r="T432" s="1">
        <v>44266</v>
      </c>
      <c r="U432" s="1">
        <v>44268</v>
      </c>
      <c r="V432">
        <v>21</v>
      </c>
      <c r="W432" s="1">
        <v>44289</v>
      </c>
      <c r="X432" s="1">
        <v>44303</v>
      </c>
      <c r="Y432" s="2">
        <v>45472904.5</v>
      </c>
      <c r="Z432" s="2">
        <v>1238512.71</v>
      </c>
      <c r="AF432" s="2">
        <v>120415.29</v>
      </c>
      <c r="AG432" s="14">
        <f>SUMIF('consultant-gross'!D:D,eslam.data!AQ432,'consultant-gross'!F:F)</f>
        <v>0</v>
      </c>
      <c r="AH432" s="14">
        <f>SUMIF('consultant-gross'!D:D,eslam.data!AQ432,'consultant-gross'!G:G)</f>
        <v>0</v>
      </c>
      <c r="AI432" s="14">
        <f>SUMIF('consultant-net'!D:D,eslam.data!AQ432,'consultant-net'!F:F)</f>
        <v>0</v>
      </c>
      <c r="AJ432" s="2" t="str">
        <f>VLOOKUP(A432,'eslam-to-invoicing'!A:B,2,0)</f>
        <v>DoubleTree Mangroovy ElGouna</v>
      </c>
      <c r="AQ432" s="2" t="str">
        <f t="shared" si="66"/>
        <v>El-Gouna15</v>
      </c>
      <c r="AR432" s="2" t="str">
        <f t="shared" si="67"/>
        <v>DoubleTree Mangroovy ElGouna15</v>
      </c>
    </row>
    <row r="433" spans="1:44" x14ac:dyDescent="0.3">
      <c r="A433" s="6" t="s">
        <v>45</v>
      </c>
      <c r="B433" s="35">
        <f>VLOOKUP(A433,operation!A:B,2,0)</f>
        <v>1</v>
      </c>
      <c r="C433" s="6">
        <v>16</v>
      </c>
      <c r="D433" s="25"/>
      <c r="E433" s="2">
        <v>4113209.6099999989</v>
      </c>
      <c r="F433" s="26">
        <f>_xlfn.MAXIFS('data-from-invoicing'!E:E,'data-from-invoicing'!D:D,eslam.data!AR433)</f>
        <v>4424891.6399999997</v>
      </c>
      <c r="G433" s="2">
        <f t="shared" si="64"/>
        <v>311682.03000000073</v>
      </c>
      <c r="I433" s="23"/>
      <c r="J433" s="2">
        <f>SUMIF('collection only'!D:D,eslam.data!AQ433,'collection only'!E:E)</f>
        <v>3166964.63</v>
      </c>
      <c r="K433" s="26">
        <f>SUMIF('data-from-invoicing'!D:D,eslam.data!AR433,'data-from-invoicing'!F:F)</f>
        <v>3166964.6120000002</v>
      </c>
      <c r="L433" s="2">
        <f t="shared" si="65"/>
        <v>-1.7999999690800905E-2</v>
      </c>
      <c r="Q433" s="23"/>
      <c r="R433" s="2">
        <v>3166964.63</v>
      </c>
      <c r="S433" s="1">
        <v>44286</v>
      </c>
      <c r="T433" s="1">
        <v>44298</v>
      </c>
      <c r="U433" s="1">
        <v>44301</v>
      </c>
      <c r="V433">
        <v>21</v>
      </c>
      <c r="W433" s="1">
        <v>44322</v>
      </c>
      <c r="X433" s="1">
        <v>44313</v>
      </c>
      <c r="Y433" s="2">
        <v>49586114.109999999</v>
      </c>
      <c r="Z433" s="2">
        <v>1193051.8799999999</v>
      </c>
      <c r="AF433" s="2">
        <v>120415.29</v>
      </c>
      <c r="AG433" s="14">
        <f>SUMIF('consultant-gross'!D:D,eslam.data!AQ433,'consultant-gross'!F:F)</f>
        <v>0</v>
      </c>
      <c r="AH433" s="14">
        <f>SUMIF('consultant-gross'!D:D,eslam.data!AQ433,'consultant-gross'!G:G)</f>
        <v>0</v>
      </c>
      <c r="AI433" s="14">
        <f>SUMIF('consultant-net'!D:D,eslam.data!AQ433,'consultant-net'!F:F)</f>
        <v>0</v>
      </c>
      <c r="AJ433" s="2" t="str">
        <f>VLOOKUP(A433,'eslam-to-invoicing'!A:B,2,0)</f>
        <v>DoubleTree Mangroovy ElGouna</v>
      </c>
      <c r="AQ433" s="2" t="str">
        <f t="shared" si="66"/>
        <v>El-Gouna16</v>
      </c>
      <c r="AR433" s="2" t="str">
        <f t="shared" si="67"/>
        <v>DoubleTree Mangroovy ElGouna16</v>
      </c>
    </row>
    <row r="434" spans="1:44" x14ac:dyDescent="0.3">
      <c r="A434" s="6" t="s">
        <v>45</v>
      </c>
      <c r="B434" s="35">
        <f>VLOOKUP(A434,operation!A:B,2,0)</f>
        <v>1</v>
      </c>
      <c r="C434" s="6">
        <v>17</v>
      </c>
      <c r="D434" s="25"/>
      <c r="E434" s="2">
        <v>3640319.409999996</v>
      </c>
      <c r="F434" s="26">
        <f>_xlfn.MAXIFS('data-from-invoicing'!E:E,'data-from-invoicing'!D:D,eslam.data!AR434)</f>
        <v>2987451.96</v>
      </c>
      <c r="G434" s="2">
        <f t="shared" si="64"/>
        <v>-652867.449999996</v>
      </c>
      <c r="I434" s="23"/>
      <c r="J434" s="2">
        <f>SUMIF('collection only'!D:D,eslam.data!AQ434,'collection only'!E:E)</f>
        <v>2526942.2000000002</v>
      </c>
      <c r="K434" s="26">
        <f>SUMIF('data-from-invoicing'!D:D,eslam.data!AR434,'data-from-invoicing'!F:F)</f>
        <v>4581335.9780000001</v>
      </c>
      <c r="L434" s="2">
        <f t="shared" si="65"/>
        <v>2054393.7779999999</v>
      </c>
      <c r="Q434" s="23"/>
      <c r="R434" s="2">
        <v>2547089.2799999998</v>
      </c>
      <c r="S434" s="1">
        <v>44347</v>
      </c>
      <c r="T434" s="1">
        <v>44347</v>
      </c>
      <c r="U434" s="1">
        <v>44350</v>
      </c>
      <c r="V434">
        <v>21</v>
      </c>
      <c r="W434" s="1">
        <v>44371</v>
      </c>
      <c r="X434" s="1">
        <v>44361</v>
      </c>
      <c r="Y434" s="2">
        <v>53226433.520000003</v>
      </c>
      <c r="Z434" s="2">
        <v>540181.99</v>
      </c>
      <c r="AF434" s="2">
        <v>120415.29</v>
      </c>
      <c r="AG434" s="14">
        <f>SUMIF('consultant-gross'!D:D,eslam.data!AQ434,'consultant-gross'!F:F)</f>
        <v>0</v>
      </c>
      <c r="AH434" s="14">
        <f>SUMIF('consultant-gross'!D:D,eslam.data!AQ434,'consultant-gross'!G:G)</f>
        <v>0</v>
      </c>
      <c r="AI434" s="14">
        <f>SUMIF('consultant-net'!D:D,eslam.data!AQ434,'consultant-net'!F:F)</f>
        <v>0</v>
      </c>
      <c r="AJ434" s="2" t="str">
        <f>VLOOKUP(A434,'eslam-to-invoicing'!A:B,2,0)</f>
        <v>DoubleTree Mangroovy ElGouna</v>
      </c>
      <c r="AQ434" s="2" t="str">
        <f t="shared" si="66"/>
        <v>El-Gouna17</v>
      </c>
      <c r="AR434" s="2" t="str">
        <f t="shared" si="67"/>
        <v>DoubleTree Mangroovy ElGouna17</v>
      </c>
    </row>
    <row r="435" spans="1:44" x14ac:dyDescent="0.3">
      <c r="A435" s="6" t="s">
        <v>45</v>
      </c>
      <c r="B435" s="35">
        <f>VLOOKUP(A435,operation!A:B,2,0)</f>
        <v>1</v>
      </c>
      <c r="C435" s="6">
        <v>18</v>
      </c>
      <c r="D435" s="25"/>
      <c r="E435" s="2">
        <v>3384789.3100000019</v>
      </c>
      <c r="F435" s="26">
        <f>_xlfn.MAXIFS('data-from-invoicing'!E:E,'data-from-invoicing'!D:D,eslam.data!AR435)</f>
        <v>2844607.33</v>
      </c>
      <c r="G435" s="2">
        <f t="shared" si="64"/>
        <v>-540181.98000000184</v>
      </c>
      <c r="I435" s="23"/>
      <c r="J435" s="2">
        <f>SUMIF('collection only'!D:D,eslam.data!AQ435,'collection only'!E:E)</f>
        <v>5636281.25</v>
      </c>
      <c r="K435" s="26">
        <f>SUMIF('data-from-invoicing'!D:D,eslam.data!AR435,'data-from-invoicing'!F:F)</f>
        <v>5619891.3535000002</v>
      </c>
      <c r="L435" s="2">
        <f t="shared" si="65"/>
        <v>-16389.896499999799</v>
      </c>
      <c r="Q435" s="23"/>
      <c r="R435" s="2">
        <v>5636285.4100000001</v>
      </c>
      <c r="S435" s="1">
        <v>44439</v>
      </c>
      <c r="T435" s="1">
        <v>44434</v>
      </c>
      <c r="U435" s="1">
        <v>44434</v>
      </c>
      <c r="V435">
        <v>21</v>
      </c>
      <c r="W435" s="1">
        <v>44455</v>
      </c>
      <c r="X435" s="1">
        <v>44434</v>
      </c>
      <c r="Y435" s="2">
        <v>56611222.829999998</v>
      </c>
      <c r="AF435" s="2">
        <v>195708.06</v>
      </c>
      <c r="AG435" s="14">
        <f>SUMIF('consultant-gross'!D:D,eslam.data!AQ435,'consultant-gross'!F:F)</f>
        <v>0</v>
      </c>
      <c r="AH435" s="14">
        <f>SUMIF('consultant-gross'!D:D,eslam.data!AQ435,'consultant-gross'!G:G)</f>
        <v>0</v>
      </c>
      <c r="AI435" s="14">
        <f>SUMIF('consultant-net'!D:D,eslam.data!AQ435,'consultant-net'!F:F)</f>
        <v>0</v>
      </c>
      <c r="AJ435" s="2" t="str">
        <f>VLOOKUP(A435,'eslam-to-invoicing'!A:B,2,0)</f>
        <v>DoubleTree Mangroovy ElGouna</v>
      </c>
      <c r="AQ435" s="2" t="str">
        <f t="shared" si="66"/>
        <v>El-Gouna18</v>
      </c>
      <c r="AR435" s="2" t="str">
        <f t="shared" si="67"/>
        <v>DoubleTree Mangroovy ElGouna18</v>
      </c>
    </row>
    <row r="436" spans="1:44" x14ac:dyDescent="0.3">
      <c r="A436" s="6" t="s">
        <v>51</v>
      </c>
      <c r="B436" s="35">
        <f>VLOOKUP(A436,operation!A:B,2,0)</f>
        <v>1</v>
      </c>
      <c r="C436" s="6">
        <v>1</v>
      </c>
      <c r="D436" s="25"/>
      <c r="E436" s="2">
        <v>80875</v>
      </c>
      <c r="F436" s="26">
        <f>_xlfn.MAXIFS('data-from-invoicing'!E:E,'data-from-invoicing'!D:D,eslam.data!AR436)</f>
        <v>3393576.4</v>
      </c>
      <c r="G436" s="2">
        <f t="shared" si="64"/>
        <v>3312701.4</v>
      </c>
      <c r="I436" s="23"/>
      <c r="J436" s="2">
        <f>SUMIF('collection only'!D:D,eslam.data!AQ436,'collection only'!E:E)</f>
        <v>73813.119999999995</v>
      </c>
      <c r="K436" s="26">
        <f>SUMIF('data-from-invoicing'!D:D,eslam.data!AR436,'data-from-invoicing'!F:F)</f>
        <v>2401503.7824999997</v>
      </c>
      <c r="L436" s="2">
        <f t="shared" si="65"/>
        <v>2327690.6624999996</v>
      </c>
      <c r="Q436" s="23"/>
      <c r="R436" s="2">
        <v>73813.119999999995</v>
      </c>
      <c r="S436" s="1">
        <v>43830</v>
      </c>
      <c r="T436" s="1">
        <v>43830</v>
      </c>
      <c r="U436" s="1">
        <v>43811</v>
      </c>
      <c r="V436">
        <v>21</v>
      </c>
      <c r="W436" s="1">
        <v>43832</v>
      </c>
      <c r="X436" s="1">
        <v>43863</v>
      </c>
      <c r="Y436" s="2">
        <v>80875</v>
      </c>
      <c r="AG436" s="14">
        <f>SUMIF('consultant-gross'!D:D,eslam.data!AQ436,'consultant-gross'!F:F)</f>
        <v>80875</v>
      </c>
      <c r="AH436" s="14">
        <f>SUMIF('consultant-gross'!D:D,eslam.data!AQ436,'consultant-gross'!G:G)</f>
        <v>80875</v>
      </c>
      <c r="AI436" s="14">
        <f>SUMIF('consultant-net'!D:D,eslam.data!AQ436,'consultant-net'!F:F)</f>
        <v>73813.119999999995</v>
      </c>
      <c r="AJ436" s="2" t="str">
        <f>VLOOKUP(A436,'eslam-to-invoicing'!A:B,2,0)</f>
        <v>DoubleTree Mangroovy ElGouna</v>
      </c>
      <c r="AQ436" s="2" t="str">
        <f t="shared" si="66"/>
        <v>El-Gouna - Equip. Rental1</v>
      </c>
      <c r="AR436" s="2" t="str">
        <f t="shared" si="67"/>
        <v>DoubleTree Mangroovy ElGouna1</v>
      </c>
    </row>
    <row r="437" spans="1:44" x14ac:dyDescent="0.3">
      <c r="A437" s="6" t="s">
        <v>51</v>
      </c>
      <c r="B437" s="35">
        <f>VLOOKUP(A437,operation!A:B,2,0)</f>
        <v>1</v>
      </c>
      <c r="C437" s="6">
        <v>2</v>
      </c>
      <c r="D437" s="25"/>
      <c r="F437" s="26">
        <f>_xlfn.MAXIFS('data-from-invoicing'!E:E,'data-from-invoicing'!D:D,eslam.data!AR437)</f>
        <v>5630968.0099999998</v>
      </c>
      <c r="G437" s="2">
        <f t="shared" si="64"/>
        <v>5630968.0099999998</v>
      </c>
      <c r="I437" s="23"/>
      <c r="J437" s="2">
        <f>SUMIF('collection only'!D:D,eslam.data!AQ437,'collection only'!E:E)</f>
        <v>16757</v>
      </c>
      <c r="K437" s="26">
        <f>SUMIF('data-from-invoicing'!D:D,eslam.data!AR437,'data-from-invoicing'!F:F)</f>
        <v>4293335.2604999999</v>
      </c>
      <c r="L437" s="2">
        <f t="shared" si="65"/>
        <v>4276578.2604999999</v>
      </c>
      <c r="Q437" s="23"/>
      <c r="S437" s="1">
        <v>43921</v>
      </c>
      <c r="T437" s="1">
        <v>43921</v>
      </c>
      <c r="U437" s="1">
        <v>43908</v>
      </c>
      <c r="V437">
        <v>21</v>
      </c>
      <c r="W437" s="1">
        <v>43929</v>
      </c>
      <c r="AG437" s="14">
        <f>SUMIF('consultant-gross'!D:D,eslam.data!AQ437,'consultant-gross'!F:F)</f>
        <v>0</v>
      </c>
      <c r="AH437" s="14">
        <f>SUMIF('consultant-gross'!D:D,eslam.data!AQ437,'consultant-gross'!G:G)</f>
        <v>0</v>
      </c>
      <c r="AI437" s="14">
        <f>SUMIF('consultant-net'!D:D,eslam.data!AQ437,'consultant-net'!F:F)</f>
        <v>0</v>
      </c>
      <c r="AJ437" s="2" t="str">
        <f>VLOOKUP(A437,'eslam-to-invoicing'!A:B,2,0)</f>
        <v>DoubleTree Mangroovy ElGouna</v>
      </c>
      <c r="AQ437" s="2" t="str">
        <f t="shared" si="66"/>
        <v>El-Gouna - Equip. Rental2</v>
      </c>
      <c r="AR437" s="2" t="str">
        <f t="shared" si="67"/>
        <v>DoubleTree Mangroovy ElGouna2</v>
      </c>
    </row>
    <row r="438" spans="1:44" x14ac:dyDescent="0.3">
      <c r="A438" s="6" t="s">
        <v>51</v>
      </c>
      <c r="B438" s="35">
        <f>VLOOKUP(A438,operation!A:B,2,0)</f>
        <v>1</v>
      </c>
      <c r="C438" s="6">
        <v>3</v>
      </c>
      <c r="D438" s="25"/>
      <c r="F438" s="26">
        <f>_xlfn.MAXIFS('data-from-invoicing'!E:E,'data-from-invoicing'!D:D,eslam.data!AR438)</f>
        <v>424545</v>
      </c>
      <c r="G438" s="2">
        <f t="shared" si="64"/>
        <v>424545</v>
      </c>
      <c r="I438" s="23"/>
      <c r="J438" s="2">
        <f>SUMIF('collection only'!D:D,eslam.data!AQ438,'collection only'!E:E)</f>
        <v>74100</v>
      </c>
      <c r="K438" s="26">
        <f>SUMIF('data-from-invoicing'!D:D,eslam.data!AR438,'data-from-invoicing'!F:F)</f>
        <v>680952</v>
      </c>
      <c r="L438" s="2">
        <f t="shared" si="65"/>
        <v>606852</v>
      </c>
      <c r="Q438" s="23"/>
      <c r="S438" s="1">
        <v>44012</v>
      </c>
      <c r="T438" s="1">
        <v>44021</v>
      </c>
      <c r="U438" s="1">
        <v>44021</v>
      </c>
      <c r="V438">
        <v>21</v>
      </c>
      <c r="W438" s="1">
        <v>44042</v>
      </c>
      <c r="AG438" s="14">
        <f>SUMIF('consultant-gross'!D:D,eslam.data!AQ438,'consultant-gross'!F:F)</f>
        <v>0</v>
      </c>
      <c r="AH438" s="14">
        <f>SUMIF('consultant-gross'!D:D,eslam.data!AQ438,'consultant-gross'!G:G)</f>
        <v>0</v>
      </c>
      <c r="AI438" s="14">
        <f>SUMIF('consultant-net'!D:D,eslam.data!AQ438,'consultant-net'!F:F)</f>
        <v>0</v>
      </c>
      <c r="AJ438" s="2" t="str">
        <f>VLOOKUP(A438,'eslam-to-invoicing'!A:B,2,0)</f>
        <v>DoubleTree Mangroovy ElGouna</v>
      </c>
      <c r="AQ438" s="2" t="str">
        <f t="shared" si="66"/>
        <v>El-Gouna - Equip. Rental3</v>
      </c>
      <c r="AR438" s="2" t="str">
        <f t="shared" si="67"/>
        <v>DoubleTree Mangroovy ElGouna3</v>
      </c>
    </row>
    <row r="439" spans="1:44" x14ac:dyDescent="0.3">
      <c r="A439" s="6" t="s">
        <v>51</v>
      </c>
      <c r="B439" s="35">
        <f>VLOOKUP(A439,operation!A:B,2,0)</f>
        <v>1</v>
      </c>
      <c r="C439" s="6">
        <v>4</v>
      </c>
      <c r="D439" s="25"/>
      <c r="F439" s="26">
        <f>_xlfn.MAXIFS('data-from-invoicing'!E:E,'data-from-invoicing'!D:D,eslam.data!AR439)</f>
        <v>3743616.44</v>
      </c>
      <c r="G439" s="2">
        <f t="shared" si="64"/>
        <v>3743616.44</v>
      </c>
      <c r="I439" s="23"/>
      <c r="J439" s="2">
        <f>SUMIF('collection only'!D:D,eslam.data!AQ439,'collection only'!E:E)</f>
        <v>3281.25</v>
      </c>
      <c r="K439" s="26">
        <f>SUMIF('data-from-invoicing'!D:D,eslam.data!AR439,'data-from-invoicing'!F:F)</f>
        <v>2597585.4920000001</v>
      </c>
      <c r="L439" s="2">
        <f t="shared" si="65"/>
        <v>2594304.2420000001</v>
      </c>
      <c r="Q439" s="23"/>
      <c r="S439" s="1">
        <v>44286</v>
      </c>
      <c r="T439" s="1">
        <v>44286</v>
      </c>
      <c r="U439" s="1">
        <v>44286</v>
      </c>
      <c r="V439">
        <v>21</v>
      </c>
      <c r="W439" s="1">
        <v>44307</v>
      </c>
      <c r="AG439" s="14">
        <f>SUMIF('consultant-gross'!D:D,eslam.data!AQ439,'consultant-gross'!F:F)</f>
        <v>0</v>
      </c>
      <c r="AH439" s="14">
        <f>SUMIF('consultant-gross'!D:D,eslam.data!AQ439,'consultant-gross'!G:G)</f>
        <v>0</v>
      </c>
      <c r="AI439" s="14">
        <f>SUMIF('consultant-net'!D:D,eslam.data!AQ439,'consultant-net'!F:F)</f>
        <v>0</v>
      </c>
      <c r="AJ439" s="2" t="str">
        <f>VLOOKUP(A439,'eslam-to-invoicing'!A:B,2,0)</f>
        <v>DoubleTree Mangroovy ElGouna</v>
      </c>
      <c r="AQ439" s="2" t="str">
        <f t="shared" si="66"/>
        <v>El-Gouna - Equip. Rental4</v>
      </c>
      <c r="AR439" s="2" t="str">
        <f t="shared" si="67"/>
        <v>DoubleTree Mangroovy ElGouna4</v>
      </c>
    </row>
    <row r="440" spans="1:44" x14ac:dyDescent="0.3">
      <c r="A440" s="6" t="s">
        <v>51</v>
      </c>
      <c r="B440" s="35">
        <f>VLOOKUP(A440,operation!A:B,2,0)</f>
        <v>1</v>
      </c>
      <c r="C440" s="6">
        <v>5</v>
      </c>
      <c r="D440" s="25"/>
      <c r="E440" s="2">
        <v>15000</v>
      </c>
      <c r="F440" s="26">
        <f>_xlfn.MAXIFS('data-from-invoicing'!E:E,'data-from-invoicing'!D:D,eslam.data!AR440)</f>
        <v>2635327.1800000002</v>
      </c>
      <c r="G440" s="2">
        <f t="shared" si="64"/>
        <v>2620327.1800000002</v>
      </c>
      <c r="I440" s="23"/>
      <c r="J440" s="2">
        <f>SUMIF('collection only'!D:D,eslam.data!AQ440,'collection only'!E:E)</f>
        <v>15750</v>
      </c>
      <c r="K440" s="26">
        <f>SUMIF('data-from-invoicing'!D:D,eslam.data!AR440,'data-from-invoicing'!F:F)</f>
        <v>1828998.8330000001</v>
      </c>
      <c r="L440" s="2">
        <f t="shared" si="65"/>
        <v>1813248.8330000001</v>
      </c>
      <c r="Q440" s="23"/>
      <c r="R440" s="2">
        <v>15750</v>
      </c>
      <c r="S440" s="1">
        <v>44347</v>
      </c>
      <c r="T440" s="1">
        <v>44340</v>
      </c>
      <c r="U440" s="1">
        <v>44340</v>
      </c>
      <c r="V440">
        <v>21</v>
      </c>
      <c r="W440" s="1">
        <v>44361</v>
      </c>
      <c r="X440" s="1">
        <v>44371</v>
      </c>
      <c r="Y440" s="2">
        <v>186362.5</v>
      </c>
      <c r="AG440" s="14">
        <f>SUMIF('consultant-gross'!D:D,eslam.data!AQ440,'consultant-gross'!F:F)</f>
        <v>0</v>
      </c>
      <c r="AH440" s="14">
        <f>SUMIF('consultant-gross'!D:D,eslam.data!AQ440,'consultant-gross'!G:G)</f>
        <v>0</v>
      </c>
      <c r="AI440" s="14">
        <f>SUMIF('consultant-net'!D:D,eslam.data!AQ440,'consultant-net'!F:F)</f>
        <v>0</v>
      </c>
      <c r="AJ440" s="2" t="str">
        <f>VLOOKUP(A440,'eslam-to-invoicing'!A:B,2,0)</f>
        <v>DoubleTree Mangroovy ElGouna</v>
      </c>
      <c r="AQ440" s="2" t="str">
        <f t="shared" si="66"/>
        <v>El-Gouna - Equip. Rental5</v>
      </c>
      <c r="AR440" s="2" t="str">
        <f t="shared" si="67"/>
        <v>DoubleTree Mangroovy ElGouna5</v>
      </c>
    </row>
    <row r="441" spans="1:44" x14ac:dyDescent="0.3">
      <c r="A441" s="6" t="s">
        <v>52</v>
      </c>
      <c r="B441" s="35">
        <f>VLOOKUP(A441,operation!A:B,2,0)</f>
        <v>1</v>
      </c>
      <c r="C441" s="6">
        <v>1</v>
      </c>
      <c r="D441" s="25"/>
      <c r="E441" s="2">
        <v>409200</v>
      </c>
      <c r="F441" s="26">
        <f>_xlfn.MAXIFS('data-from-invoicing'!E:E,'data-from-invoicing'!D:D,eslam.data!AR441)</f>
        <v>3393576.4</v>
      </c>
      <c r="G441" s="2">
        <f t="shared" si="64"/>
        <v>2984376.4</v>
      </c>
      <c r="I441" s="23"/>
      <c r="J441" s="2">
        <f>SUMIF('collection only'!D:D,eslam.data!AQ441,'collection only'!E:E)</f>
        <v>425568</v>
      </c>
      <c r="K441" s="26">
        <f>SUMIF('data-from-invoicing'!D:D,eslam.data!AR441,'data-from-invoicing'!F:F)</f>
        <v>2401503.7824999997</v>
      </c>
      <c r="L441" s="2">
        <f t="shared" si="65"/>
        <v>1975935.7824999997</v>
      </c>
      <c r="Q441" s="23"/>
      <c r="R441" s="2">
        <v>429660</v>
      </c>
      <c r="S441" s="1">
        <v>43830</v>
      </c>
      <c r="T441" s="1">
        <v>43845</v>
      </c>
      <c r="U441" s="1">
        <v>43848</v>
      </c>
      <c r="V441">
        <v>21</v>
      </c>
      <c r="W441" s="1">
        <v>43869</v>
      </c>
      <c r="X441" s="1">
        <v>43891</v>
      </c>
      <c r="Y441" s="2">
        <v>409200</v>
      </c>
      <c r="AG441" s="14">
        <f>SUMIF('consultant-gross'!D:D,eslam.data!AQ441,'consultant-gross'!F:F)</f>
        <v>409200</v>
      </c>
      <c r="AH441" s="14">
        <f>SUMIF('consultant-gross'!D:D,eslam.data!AQ441,'consultant-gross'!G:G)</f>
        <v>409200</v>
      </c>
      <c r="AI441" s="14">
        <f>SUMIF('consultant-net'!D:D,eslam.data!AQ441,'consultant-net'!F:F)</f>
        <v>429660</v>
      </c>
      <c r="AJ441" s="2" t="str">
        <f>VLOOKUP(A441,'eslam-to-invoicing'!A:B,2,0)</f>
        <v>DoubleTree Mangroovy ElGouna</v>
      </c>
      <c r="AQ441" s="2" t="str">
        <f t="shared" si="66"/>
        <v>El-Gouna - Temp. Fence1</v>
      </c>
      <c r="AR441" s="2" t="str">
        <f t="shared" si="67"/>
        <v>DoubleTree Mangroovy ElGouna1</v>
      </c>
    </row>
    <row r="442" spans="1:44" x14ac:dyDescent="0.3">
      <c r="A442" s="6" t="s">
        <v>52</v>
      </c>
      <c r="B442" s="35">
        <f>VLOOKUP(A442,operation!A:B,2,0)</f>
        <v>1</v>
      </c>
      <c r="C442" s="6">
        <v>2</v>
      </c>
      <c r="D442" s="25"/>
      <c r="F442" s="26">
        <f>_xlfn.MAXIFS('data-from-invoicing'!E:E,'data-from-invoicing'!D:D,eslam.data!AR442)</f>
        <v>5630968.0099999998</v>
      </c>
      <c r="G442" s="2">
        <f t="shared" si="64"/>
        <v>5630968.0099999998</v>
      </c>
      <c r="I442" s="23"/>
      <c r="J442" s="2">
        <f>SUMIF('collection only'!D:D,eslam.data!AQ442,'collection only'!E:E)</f>
        <v>441526.8</v>
      </c>
      <c r="K442" s="26">
        <f>SUMIF('data-from-invoicing'!D:D,eslam.data!AR442,'data-from-invoicing'!F:F)</f>
        <v>4293335.2604999999</v>
      </c>
      <c r="L442" s="2">
        <f t="shared" si="65"/>
        <v>3851808.4605</v>
      </c>
      <c r="Q442" s="23"/>
      <c r="S442" s="1">
        <v>43861</v>
      </c>
      <c r="T442" s="1">
        <v>43876</v>
      </c>
      <c r="U442" s="1">
        <v>43884</v>
      </c>
      <c r="V442">
        <v>21</v>
      </c>
      <c r="W442" s="1">
        <v>43905</v>
      </c>
      <c r="AG442" s="14">
        <f>SUMIF('consultant-gross'!D:D,eslam.data!AQ442,'consultant-gross'!F:F)</f>
        <v>0</v>
      </c>
      <c r="AH442" s="14">
        <f>SUMIF('consultant-gross'!D:D,eslam.data!AQ442,'consultant-gross'!G:G)</f>
        <v>0</v>
      </c>
      <c r="AI442" s="14">
        <f>SUMIF('consultant-net'!D:D,eslam.data!AQ442,'consultant-net'!F:F)</f>
        <v>0</v>
      </c>
      <c r="AJ442" s="2" t="str">
        <f>VLOOKUP(A442,'eslam-to-invoicing'!A:B,2,0)</f>
        <v>DoubleTree Mangroovy ElGouna</v>
      </c>
      <c r="AQ442" s="2" t="str">
        <f t="shared" si="66"/>
        <v>El-Gouna - Temp. Fence2</v>
      </c>
      <c r="AR442" s="2" t="str">
        <f t="shared" si="67"/>
        <v>DoubleTree Mangroovy ElGouna2</v>
      </c>
    </row>
    <row r="443" spans="1:44" x14ac:dyDescent="0.3">
      <c r="A443" s="6" t="s">
        <v>52</v>
      </c>
      <c r="B443" s="35">
        <f>VLOOKUP(A443,operation!A:B,2,0)</f>
        <v>1</v>
      </c>
      <c r="C443" s="6">
        <v>3</v>
      </c>
      <c r="D443" s="25"/>
      <c r="F443" s="26">
        <f>_xlfn.MAXIFS('data-from-invoicing'!E:E,'data-from-invoicing'!D:D,eslam.data!AR443)</f>
        <v>424545</v>
      </c>
      <c r="G443" s="2">
        <f t="shared" si="64"/>
        <v>424545</v>
      </c>
      <c r="I443" s="23"/>
      <c r="J443" s="2">
        <f>SUMIF('collection only'!D:D,eslam.data!AQ443,'collection only'!E:E)</f>
        <v>173749.2</v>
      </c>
      <c r="K443" s="26">
        <f>SUMIF('data-from-invoicing'!D:D,eslam.data!AR443,'data-from-invoicing'!F:F)</f>
        <v>680952</v>
      </c>
      <c r="L443" s="2">
        <f t="shared" si="65"/>
        <v>507202.8</v>
      </c>
      <c r="Q443" s="23"/>
      <c r="S443" s="1">
        <v>43982</v>
      </c>
      <c r="T443" s="1">
        <v>43988</v>
      </c>
      <c r="U443" s="1">
        <v>43988</v>
      </c>
      <c r="V443">
        <v>21</v>
      </c>
      <c r="W443" s="1">
        <v>44009</v>
      </c>
      <c r="AG443" s="14">
        <f>SUMIF('consultant-gross'!D:D,eslam.data!AQ443,'consultant-gross'!F:F)</f>
        <v>0</v>
      </c>
      <c r="AH443" s="14">
        <f>SUMIF('consultant-gross'!D:D,eslam.data!AQ443,'consultant-gross'!G:G)</f>
        <v>0</v>
      </c>
      <c r="AI443" s="14">
        <f>SUMIF('consultant-net'!D:D,eslam.data!AQ443,'consultant-net'!F:F)</f>
        <v>0</v>
      </c>
      <c r="AJ443" s="2" t="str">
        <f>VLOOKUP(A443,'eslam-to-invoicing'!A:B,2,0)</f>
        <v>DoubleTree Mangroovy ElGouna</v>
      </c>
      <c r="AQ443" s="2" t="str">
        <f t="shared" si="66"/>
        <v>El-Gouna - Temp. Fence3</v>
      </c>
      <c r="AR443" s="2" t="str">
        <f t="shared" si="67"/>
        <v>DoubleTree Mangroovy ElGouna3</v>
      </c>
    </row>
    <row r="444" spans="1:44" x14ac:dyDescent="0.3">
      <c r="A444" s="6" t="s">
        <v>139</v>
      </c>
      <c r="B444" s="35">
        <f>VLOOKUP(A444,operation!A:B,2,0)</f>
        <v>1</v>
      </c>
      <c r="C444" s="6">
        <v>1</v>
      </c>
      <c r="D444" s="25"/>
      <c r="E444" s="2">
        <v>573500</v>
      </c>
      <c r="F444" s="26">
        <f>_xlfn.MAXIFS('data-from-invoicing'!E:E,'data-from-invoicing'!D:D,eslam.data!AR444)</f>
        <v>0</v>
      </c>
      <c r="G444" s="2">
        <f t="shared" si="64"/>
        <v>-573500</v>
      </c>
      <c r="H444" s="14" t="s">
        <v>8866</v>
      </c>
      <c r="I444" s="23"/>
      <c r="J444" s="2">
        <f>SUMIF('collection only'!D:D,eslam.data!AQ444,'collection only'!E:E)</f>
        <v>1.0000000000000001E-5</v>
      </c>
      <c r="K444" s="26">
        <f>SUMIF('data-from-invoicing'!D:D,eslam.data!AR444,'data-from-invoicing'!F:F)</f>
        <v>0</v>
      </c>
      <c r="L444" s="2">
        <f t="shared" si="65"/>
        <v>-1.0000000000000001E-5</v>
      </c>
      <c r="M444" s="14" t="s">
        <v>8866</v>
      </c>
      <c r="Q444" s="23"/>
      <c r="R444" s="2">
        <v>636585</v>
      </c>
      <c r="S444" s="1">
        <v>45138</v>
      </c>
      <c r="T444" s="1">
        <v>45125</v>
      </c>
      <c r="U444" s="1">
        <v>45125</v>
      </c>
      <c r="V444">
        <v>15</v>
      </c>
      <c r="W444" s="1">
        <v>45140</v>
      </c>
      <c r="X444" s="1">
        <v>45137</v>
      </c>
      <c r="Y444" s="2">
        <v>573500</v>
      </c>
      <c r="AF444" s="2">
        <v>0</v>
      </c>
      <c r="AG444" s="14">
        <f>SUMIF('consultant-gross'!D:D,eslam.data!AQ444,'consultant-gross'!F:F)</f>
        <v>0</v>
      </c>
      <c r="AH444" s="14">
        <f>SUMIF('consultant-gross'!D:D,eslam.data!AQ444,'consultant-gross'!G:G)</f>
        <v>0</v>
      </c>
      <c r="AI444" s="14">
        <f>SUMIF('consultant-net'!D:D,eslam.data!AQ444,'consultant-net'!F:F)</f>
        <v>0</v>
      </c>
      <c r="AJ444" s="2">
        <f>VLOOKUP(A444,'eslam-to-invoicing'!A:B,2,0)</f>
        <v>0</v>
      </c>
      <c r="AQ444" s="2" t="str">
        <f t="shared" si="66"/>
        <v>Existing Intake Apply -SSC-Mech1</v>
      </c>
      <c r="AR444" s="2" t="str">
        <f t="shared" si="67"/>
        <v>01</v>
      </c>
    </row>
    <row r="445" spans="1:44" x14ac:dyDescent="0.3">
      <c r="A445" s="6" t="s">
        <v>117</v>
      </c>
      <c r="B445" s="35">
        <f>VLOOKUP(A445,operation!A:B,2,0)</f>
        <v>1</v>
      </c>
      <c r="C445" s="6">
        <v>1</v>
      </c>
      <c r="D445" s="25"/>
      <c r="E445" s="2">
        <v>2140488</v>
      </c>
      <c r="F445" s="26">
        <f>_xlfn.MAXIFS('data-from-invoicing'!E:E,'data-from-invoicing'!D:D,eslam.data!AR445)</f>
        <v>0</v>
      </c>
      <c r="G445" s="2">
        <f t="shared" si="64"/>
        <v>-2140488</v>
      </c>
      <c r="H445" s="14" t="s">
        <v>8866</v>
      </c>
      <c r="I445" s="23"/>
      <c r="J445" s="2">
        <f>SUMIF('collection only'!D:D,eslam.data!AQ445,'collection only'!E:E)</f>
        <v>2311727.0699999998</v>
      </c>
      <c r="K445" s="26">
        <f>SUMIF('data-from-invoicing'!D:D,eslam.data!AR445,'data-from-invoicing'!F:F)</f>
        <v>0</v>
      </c>
      <c r="L445" s="2">
        <f t="shared" si="65"/>
        <v>-2311727.0699999998</v>
      </c>
      <c r="M445" s="14" t="s">
        <v>8866</v>
      </c>
      <c r="Q445" s="23"/>
      <c r="R445" s="2">
        <v>2418751.44</v>
      </c>
      <c r="S445" s="1">
        <v>45016</v>
      </c>
      <c r="T445" s="1">
        <v>45027</v>
      </c>
      <c r="U445" s="1">
        <v>45027</v>
      </c>
      <c r="V445">
        <v>15</v>
      </c>
      <c r="W445" s="1">
        <v>45042</v>
      </c>
      <c r="X445" s="1">
        <v>45028</v>
      </c>
      <c r="Y445" s="2">
        <v>2140488</v>
      </c>
      <c r="AF445" s="2">
        <v>0</v>
      </c>
      <c r="AG445" s="14">
        <f>SUMIF('consultant-gross'!D:D,eslam.data!AQ445,'consultant-gross'!F:F)</f>
        <v>0</v>
      </c>
      <c r="AH445" s="14">
        <f>SUMIF('consultant-gross'!D:D,eslam.data!AQ445,'consultant-gross'!G:G)</f>
        <v>0</v>
      </c>
      <c r="AI445" s="14">
        <f>SUMIF('consultant-net'!D:D,eslam.data!AQ445,'consultant-net'!F:F)</f>
        <v>0</v>
      </c>
      <c r="AJ445" s="2">
        <f>VLOOKUP(A445,'eslam-to-invoicing'!A:B,2,0)</f>
        <v>0</v>
      </c>
      <c r="AQ445" s="2" t="str">
        <f t="shared" si="66"/>
        <v>Existing Intake Supply -SSC-Mech1</v>
      </c>
      <c r="AR445" s="2" t="str">
        <f t="shared" si="67"/>
        <v>01</v>
      </c>
    </row>
    <row r="446" spans="1:44" x14ac:dyDescent="0.3">
      <c r="B446" s="35"/>
      <c r="D446" s="25"/>
      <c r="F446" s="26">
        <f>_xlfn.MAXIFS('data-from-invoicing'!E:E,'data-from-invoicing'!D:D,eslam.data!AR446)</f>
        <v>0</v>
      </c>
      <c r="I446" s="23"/>
      <c r="K446" s="26"/>
      <c r="Q446" s="23"/>
    </row>
    <row r="447" spans="1:44" x14ac:dyDescent="0.3">
      <c r="A447" s="6" t="s">
        <v>4</v>
      </c>
      <c r="B447" s="35">
        <f>VLOOKUP(A447,operation!A:B,2,0)</f>
        <v>1</v>
      </c>
      <c r="C447" s="6">
        <v>210</v>
      </c>
      <c r="D447" s="25"/>
      <c r="E447" s="2">
        <v>2236443.87</v>
      </c>
      <c r="F447" s="26">
        <f>_xlfn.MAXIFS('data-from-invoicing'!E:E,'data-from-invoicing'!D:D,eslam.data!AR447)</f>
        <v>0</v>
      </c>
      <c r="G447" s="2">
        <f>F447-E447</f>
        <v>-2236443.87</v>
      </c>
      <c r="H447" s="14" t="s">
        <v>8866</v>
      </c>
      <c r="I447" s="23"/>
      <c r="J447" s="2">
        <f>SUMIF('collection only'!D:D,eslam.data!AQ447,'collection only'!E:E)</f>
        <v>1523916.51</v>
      </c>
      <c r="K447" s="26">
        <f>SUMIF('data-from-invoicing'!D:D,eslam.data!AR447,'data-from-invoicing'!F:F)</f>
        <v>0</v>
      </c>
      <c r="L447" s="2">
        <f>K447-J447</f>
        <v>-1523916.51</v>
      </c>
      <c r="M447" s="14" t="s">
        <v>8866</v>
      </c>
      <c r="Q447" s="23"/>
      <c r="R447" s="2">
        <v>1524934.13</v>
      </c>
      <c r="S447" s="1">
        <v>43039</v>
      </c>
      <c r="T447" s="1">
        <v>43028</v>
      </c>
      <c r="U447" s="1">
        <v>43028</v>
      </c>
      <c r="V447">
        <v>60</v>
      </c>
      <c r="W447" s="1">
        <v>43088</v>
      </c>
      <c r="X447" s="1">
        <v>43031</v>
      </c>
      <c r="Y447" s="2">
        <v>69807649.460000008</v>
      </c>
      <c r="AF447" s="2">
        <v>0</v>
      </c>
      <c r="AG447" s="14">
        <f>SUMIF('consultant-gross'!D:D,eslam.data!AQ447,'consultant-gross'!F:F)</f>
        <v>2236443.87</v>
      </c>
      <c r="AH447" s="14">
        <f>SUMIF('consultant-gross'!D:D,eslam.data!AQ447,'consultant-gross'!G:G)</f>
        <v>69808024.800000012</v>
      </c>
      <c r="AI447" s="14">
        <f>SUMIF('consultant-net'!D:D,eslam.data!AQ447,'consultant-net'!F:F)</f>
        <v>1524934.13</v>
      </c>
      <c r="AJ447" s="2">
        <f>VLOOKUP(A447,'eslam-to-invoicing'!A:B,2,0)</f>
        <v>0</v>
      </c>
      <c r="AQ447" s="2" t="str">
        <f>A447&amp;C447</f>
        <v>FIEM210</v>
      </c>
      <c r="AR447" s="2" t="str">
        <f>AJ447&amp;C447</f>
        <v>0210</v>
      </c>
    </row>
    <row r="448" spans="1:44" x14ac:dyDescent="0.3">
      <c r="A448" s="6" t="s">
        <v>4</v>
      </c>
      <c r="B448" s="35">
        <f>VLOOKUP(A448,operation!A:B,2,0)</f>
        <v>1</v>
      </c>
      <c r="C448" s="6">
        <v>211</v>
      </c>
      <c r="D448" s="25"/>
      <c r="E448" s="2">
        <v>342199.52</v>
      </c>
      <c r="F448" s="26">
        <f>_xlfn.MAXIFS('data-from-invoicing'!E:E,'data-from-invoicing'!D:D,eslam.data!AR448)</f>
        <v>0</v>
      </c>
      <c r="G448" s="2">
        <f>F448-E448</f>
        <v>-342199.52</v>
      </c>
      <c r="H448" s="14" t="s">
        <v>8866</v>
      </c>
      <c r="I448" s="23"/>
      <c r="J448" s="2">
        <f>SUMIF('collection only'!D:D,eslam.data!AQ448,'collection only'!E:E)</f>
        <v>218510</v>
      </c>
      <c r="K448" s="26">
        <f>SUMIF('data-from-invoicing'!D:D,eslam.data!AR448,'data-from-invoicing'!F:F)</f>
        <v>0</v>
      </c>
      <c r="L448" s="2">
        <f>K448-J448</f>
        <v>-218510</v>
      </c>
      <c r="M448" s="14" t="s">
        <v>8866</v>
      </c>
      <c r="Q448" s="23"/>
      <c r="R448" s="2">
        <v>221255.83</v>
      </c>
      <c r="S448" s="1">
        <v>43069</v>
      </c>
      <c r="T448" s="1">
        <v>43073</v>
      </c>
      <c r="U448" s="1">
        <v>43102</v>
      </c>
      <c r="V448">
        <v>60</v>
      </c>
      <c r="W448" s="1">
        <v>43162</v>
      </c>
      <c r="X448" s="1">
        <v>43119</v>
      </c>
      <c r="Y448" s="2">
        <v>70149848.980000004</v>
      </c>
      <c r="AF448" s="2">
        <v>0</v>
      </c>
      <c r="AG448" s="14">
        <f>SUMIF('consultant-gross'!D:D,eslam.data!AQ448,'consultant-gross'!F:F)</f>
        <v>0</v>
      </c>
      <c r="AH448" s="14">
        <f>SUMIF('consultant-gross'!D:D,eslam.data!AQ448,'consultant-gross'!G:G)</f>
        <v>0</v>
      </c>
      <c r="AI448" s="14">
        <f>SUMIF('consultant-net'!D:D,eslam.data!AQ448,'consultant-net'!F:F)</f>
        <v>0</v>
      </c>
      <c r="AJ448" s="2">
        <f>VLOOKUP(A448,'eslam-to-invoicing'!A:B,2,0)</f>
        <v>0</v>
      </c>
      <c r="AQ448" s="2" t="str">
        <f>A448&amp;C448</f>
        <v>FIEM211</v>
      </c>
      <c r="AR448" s="2" t="str">
        <f>AJ448&amp;C448</f>
        <v>0211</v>
      </c>
    </row>
    <row r="449" spans="1:44" x14ac:dyDescent="0.3">
      <c r="A449" s="6" t="s">
        <v>4</v>
      </c>
      <c r="B449" s="35">
        <f>VLOOKUP(A449,operation!A:B,2,0)</f>
        <v>1</v>
      </c>
      <c r="C449" s="6">
        <v>212</v>
      </c>
      <c r="D449" s="25"/>
      <c r="E449" s="2">
        <v>1955183.629999995</v>
      </c>
      <c r="F449" s="26">
        <f>_xlfn.MAXIFS('data-from-invoicing'!E:E,'data-from-invoicing'!D:D,eslam.data!AR449)</f>
        <v>0</v>
      </c>
      <c r="G449" s="2">
        <f>F449-E449</f>
        <v>-1955183.629999995</v>
      </c>
      <c r="H449" s="14" t="s">
        <v>8866</v>
      </c>
      <c r="I449" s="23"/>
      <c r="J449" s="2">
        <f>SUMIF('collection only'!D:D,eslam.data!AQ449,'collection only'!E:E)</f>
        <v>1205285.3</v>
      </c>
      <c r="K449" s="26">
        <f>SUMIF('data-from-invoicing'!D:D,eslam.data!AR449,'data-from-invoicing'!F:F)</f>
        <v>0</v>
      </c>
      <c r="L449" s="2">
        <f>K449-J449</f>
        <v>-1205285.3</v>
      </c>
      <c r="M449" s="14" t="s">
        <v>8866</v>
      </c>
      <c r="Q449" s="23"/>
      <c r="R449" s="2">
        <v>1546005.35</v>
      </c>
      <c r="S449" s="1">
        <v>43251</v>
      </c>
      <c r="T449" s="1">
        <v>43263</v>
      </c>
      <c r="U449" s="1">
        <v>43293</v>
      </c>
      <c r="V449">
        <v>60</v>
      </c>
      <c r="W449" s="1">
        <v>43353</v>
      </c>
      <c r="X449" s="1">
        <v>43397</v>
      </c>
      <c r="Y449" s="2">
        <v>72105032.609999999</v>
      </c>
      <c r="Z449" s="2">
        <v>0</v>
      </c>
      <c r="AF449" s="2">
        <v>0</v>
      </c>
      <c r="AG449" s="14">
        <f>SUMIF('consultant-gross'!D:D,eslam.data!AQ449,'consultant-gross'!F:F)</f>
        <v>0</v>
      </c>
      <c r="AH449" s="14">
        <f>SUMIF('consultant-gross'!D:D,eslam.data!AQ449,'consultant-gross'!G:G)</f>
        <v>0</v>
      </c>
      <c r="AI449" s="14">
        <f>SUMIF('consultant-net'!D:D,eslam.data!AQ449,'consultant-net'!F:F)</f>
        <v>0</v>
      </c>
      <c r="AJ449" s="2">
        <f>VLOOKUP(A449,'eslam-to-invoicing'!A:B,2,0)</f>
        <v>0</v>
      </c>
      <c r="AQ449" s="2" t="str">
        <f>A449&amp;C449</f>
        <v>FIEM212</v>
      </c>
      <c r="AR449" s="2" t="str">
        <f>AJ449&amp;C449</f>
        <v>0212</v>
      </c>
    </row>
    <row r="450" spans="1:44" x14ac:dyDescent="0.3">
      <c r="A450" s="6" t="s">
        <v>4</v>
      </c>
      <c r="B450" s="35">
        <f>VLOOKUP(A450,operation!A:B,2,0)</f>
        <v>1</v>
      </c>
      <c r="C450" s="6">
        <v>213</v>
      </c>
      <c r="D450" s="25"/>
      <c r="E450" s="2">
        <v>336328.96999999881</v>
      </c>
      <c r="F450" s="26">
        <f>_xlfn.MAXIFS('data-from-invoicing'!E:E,'data-from-invoicing'!D:D,eslam.data!AR450)</f>
        <v>0</v>
      </c>
      <c r="G450" s="2">
        <f>F450-E450</f>
        <v>-336328.96999999881</v>
      </c>
      <c r="H450" s="14" t="s">
        <v>8866</v>
      </c>
      <c r="I450" s="23"/>
      <c r="J450" s="2">
        <f>SUMIF('collection only'!D:D,eslam.data!AQ450,'collection only'!E:E)</f>
        <v>335237.9460452199</v>
      </c>
      <c r="K450" s="26">
        <f>SUMIF('data-from-invoicing'!D:D,eslam.data!AR450,'data-from-invoicing'!F:F)</f>
        <v>0</v>
      </c>
      <c r="L450" s="2">
        <f>K450-J450</f>
        <v>-335237.9460452199</v>
      </c>
      <c r="M450" s="14" t="s">
        <v>8866</v>
      </c>
      <c r="Q450" s="23"/>
      <c r="R450" s="2">
        <v>335237.9460452199</v>
      </c>
      <c r="S450" s="1">
        <v>43343</v>
      </c>
      <c r="T450" s="1">
        <v>43327</v>
      </c>
      <c r="U450" s="1">
        <v>43394</v>
      </c>
      <c r="V450">
        <v>60</v>
      </c>
      <c r="W450" s="1">
        <v>43454</v>
      </c>
      <c r="X450" s="1">
        <v>43397</v>
      </c>
      <c r="Y450" s="2">
        <v>72441361.579999998</v>
      </c>
      <c r="Z450" s="2">
        <v>0</v>
      </c>
      <c r="AF450" s="2">
        <v>0</v>
      </c>
      <c r="AG450" s="14">
        <f>SUMIF('consultant-gross'!D:D,eslam.data!AQ450,'consultant-gross'!F:F)</f>
        <v>0</v>
      </c>
      <c r="AH450" s="14">
        <f>SUMIF('consultant-gross'!D:D,eslam.data!AQ450,'consultant-gross'!G:G)</f>
        <v>0</v>
      </c>
      <c r="AI450" s="14">
        <f>SUMIF('consultant-net'!D:D,eslam.data!AQ450,'consultant-net'!F:F)</f>
        <v>0</v>
      </c>
      <c r="AJ450" s="2">
        <f>VLOOKUP(A450,'eslam-to-invoicing'!A:B,2,0)</f>
        <v>0</v>
      </c>
      <c r="AQ450" s="2" t="str">
        <f>A450&amp;C450</f>
        <v>FIEM213</v>
      </c>
      <c r="AR450" s="2" t="str">
        <f>AJ450&amp;C450</f>
        <v>0213</v>
      </c>
    </row>
    <row r="451" spans="1:44" x14ac:dyDescent="0.3">
      <c r="B451" s="35"/>
      <c r="D451" s="25"/>
      <c r="F451" s="26">
        <f>_xlfn.MAXIFS('data-from-invoicing'!E:E,'data-from-invoicing'!D:D,eslam.data!AR451)</f>
        <v>0</v>
      </c>
      <c r="I451" s="23"/>
      <c r="K451" s="26"/>
      <c r="Q451" s="23"/>
    </row>
    <row r="452" spans="1:44" hidden="1" x14ac:dyDescent="0.3">
      <c r="A452" s="6" t="s">
        <v>64</v>
      </c>
      <c r="B452" s="6">
        <f>VLOOKUP(A452,operation!A:B,2,0)</f>
        <v>1</v>
      </c>
      <c r="C452" s="6">
        <v>1</v>
      </c>
      <c r="D452" s="25"/>
      <c r="E452" s="2">
        <v>1435679.4</v>
      </c>
      <c r="F452" s="26">
        <f>_xlfn.MAXIFS('data-from-invoicing'!E:E,'data-from-invoicing'!D:D,eslam.data!AR452)</f>
        <v>1435679.43</v>
      </c>
      <c r="G452" s="2">
        <f t="shared" ref="G452:G476" si="68">F452-E452</f>
        <v>3.0000000027939677E-2</v>
      </c>
      <c r="H452" s="2"/>
      <c r="I452" s="23"/>
      <c r="J452" s="2">
        <f>SUMIF('collection only'!D:D,eslam.data!AQ452,'collection only'!E:E)</f>
        <v>6847513.6399999997</v>
      </c>
      <c r="K452" s="26">
        <f>SUMIF('data-from-invoicing'!D:D,eslam.data!AR452,'data-from-invoicing'!F:F)</f>
        <v>6886276.9799999995</v>
      </c>
      <c r="L452" s="2">
        <f t="shared" ref="L452:L476" si="69">K452-J452</f>
        <v>38763.339999999851</v>
      </c>
      <c r="M452" s="2"/>
      <c r="N452" s="2">
        <v>103231218.3</v>
      </c>
      <c r="Q452" s="23"/>
      <c r="R452" s="2">
        <v>6847513.7311428571</v>
      </c>
      <c r="S452" s="1">
        <v>44227</v>
      </c>
      <c r="T452" s="1">
        <v>44227</v>
      </c>
      <c r="U452" s="1">
        <v>44230</v>
      </c>
      <c r="V452">
        <v>21</v>
      </c>
      <c r="W452" s="1">
        <v>44251</v>
      </c>
      <c r="X452" s="1">
        <v>44249</v>
      </c>
      <c r="Y452" s="2">
        <v>1435679.4</v>
      </c>
      <c r="Z452" s="2">
        <v>5469259.1400000006</v>
      </c>
      <c r="AF452" s="2">
        <v>0</v>
      </c>
      <c r="AG452" s="14">
        <f>SUMIF('consultant-gross'!D:D,eslam.data!AQ452,'consultant-gross'!F:F)</f>
        <v>1435679.4</v>
      </c>
      <c r="AH452" s="14">
        <f>SUMIF('consultant-gross'!D:D,eslam.data!AQ452,'consultant-gross'!G:G)</f>
        <v>1435679.4</v>
      </c>
      <c r="AI452" s="14">
        <f>SUMIF('consultant-net'!D:D,eslam.data!AQ452,'consultant-net'!F:F)</f>
        <v>6847513.7311428571</v>
      </c>
      <c r="AJ452" s="2" t="str">
        <f>VLOOKUP(A452,'eslam-to-invoicing'!A:B,2,0)</f>
        <v>ElSewedy HQ Internal Finishing</v>
      </c>
      <c r="AQ452" s="2" t="str">
        <f t="shared" ref="AQ452:AQ476" si="70">A452&amp;C452</f>
        <v>HQ - CFC1</v>
      </c>
      <c r="AR452" s="2" t="str">
        <f t="shared" ref="AR452:AR476" si="71">AJ452&amp;C452</f>
        <v>ElSewedy HQ Internal Finishing1</v>
      </c>
    </row>
    <row r="453" spans="1:44" hidden="1" x14ac:dyDescent="0.3">
      <c r="A453" s="6" t="s">
        <v>64</v>
      </c>
      <c r="B453" s="6">
        <f>VLOOKUP(A453,operation!A:B,2,0)</f>
        <v>1</v>
      </c>
      <c r="C453" s="6">
        <v>2</v>
      </c>
      <c r="D453" s="25"/>
      <c r="E453" s="2">
        <v>7766126.6999999993</v>
      </c>
      <c r="F453" s="26">
        <f>_xlfn.MAXIFS('data-from-invoicing'!E:E,'data-from-invoicing'!D:D,eslam.data!AR453)</f>
        <v>7766126.669999999</v>
      </c>
      <c r="G453" s="2">
        <f t="shared" si="68"/>
        <v>-3.0000000260770321E-2</v>
      </c>
      <c r="H453" s="2"/>
      <c r="I453" s="23"/>
      <c r="J453" s="2">
        <f>SUMIF('collection only'!D:D,eslam.data!AQ453,'collection only'!E:E)</f>
        <v>8021127.8200000003</v>
      </c>
      <c r="K453" s="26">
        <f>SUMIF('data-from-invoicing'!D:D,eslam.data!AR453,'data-from-invoicing'!F:F)</f>
        <v>8230813.2419999996</v>
      </c>
      <c r="L453" s="2">
        <f t="shared" si="69"/>
        <v>209685.42199999932</v>
      </c>
      <c r="M453" s="2"/>
      <c r="Q453" s="23"/>
      <c r="R453" s="2">
        <v>8021127.9400000004</v>
      </c>
      <c r="S453" s="1">
        <v>44255</v>
      </c>
      <c r="T453" s="1">
        <v>44255</v>
      </c>
      <c r="U453" s="1">
        <v>44263</v>
      </c>
      <c r="V453">
        <v>21</v>
      </c>
      <c r="W453" s="1">
        <v>44284</v>
      </c>
      <c r="X453" s="1">
        <v>44277</v>
      </c>
      <c r="Y453" s="2">
        <v>9201806.0999999996</v>
      </c>
      <c r="Z453" s="2">
        <v>7106192.5199999996</v>
      </c>
      <c r="AF453" s="2">
        <v>0</v>
      </c>
      <c r="AG453" s="14">
        <f>SUMIF('consultant-gross'!D:D,eslam.data!AQ453,'consultant-gross'!F:F)</f>
        <v>7766126.6999999993</v>
      </c>
      <c r="AH453" s="14">
        <f>SUMIF('consultant-gross'!D:D,eslam.data!AQ453,'consultant-gross'!G:G)</f>
        <v>9201806.0999999996</v>
      </c>
      <c r="AI453" s="14">
        <f>SUMIF('consultant-net'!D:D,eslam.data!AQ453,'consultant-net'!F:F)</f>
        <v>8021127.9400000004</v>
      </c>
      <c r="AJ453" s="2" t="str">
        <f>VLOOKUP(A453,'eslam-to-invoicing'!A:B,2,0)</f>
        <v>ElSewedy HQ Internal Finishing</v>
      </c>
      <c r="AQ453" s="2" t="str">
        <f t="shared" si="70"/>
        <v>HQ - CFC2</v>
      </c>
      <c r="AR453" s="2" t="str">
        <f t="shared" si="71"/>
        <v>ElSewedy HQ Internal Finishing2</v>
      </c>
    </row>
    <row r="454" spans="1:44" hidden="1" x14ac:dyDescent="0.3">
      <c r="A454" s="6" t="s">
        <v>64</v>
      </c>
      <c r="B454" s="6">
        <f>VLOOKUP(A454,operation!A:B,2,0)</f>
        <v>1</v>
      </c>
      <c r="C454" s="6">
        <v>3</v>
      </c>
      <c r="D454" s="25"/>
      <c r="E454" s="2">
        <v>12533035.1</v>
      </c>
      <c r="F454" s="26">
        <f>_xlfn.MAXIFS('data-from-invoicing'!E:E,'data-from-invoicing'!D:D,eslam.data!AR454)</f>
        <v>12533035.140000001</v>
      </c>
      <c r="G454" s="2">
        <f t="shared" si="68"/>
        <v>4.0000000968575478E-2</v>
      </c>
      <c r="H454" s="2"/>
      <c r="I454" s="23"/>
      <c r="J454" s="2">
        <f>SUMIF('collection only'!D:D,eslam.data!AQ454,'collection only'!E:E)</f>
        <v>8213720.1100000003</v>
      </c>
      <c r="K454" s="26">
        <f>SUMIF('data-from-invoicing'!D:D,eslam.data!AR454,'data-from-invoicing'!F:F)</f>
        <v>8552112.0600000005</v>
      </c>
      <c r="L454" s="2">
        <f t="shared" si="69"/>
        <v>338391.95000000019</v>
      </c>
      <c r="M454" s="2"/>
      <c r="Q454" s="23"/>
      <c r="R454" s="2">
        <v>8213719.7599999998</v>
      </c>
      <c r="S454" s="1">
        <v>44286</v>
      </c>
      <c r="T454" s="1">
        <v>44286</v>
      </c>
      <c r="U454" s="1">
        <v>44296</v>
      </c>
      <c r="V454">
        <v>21</v>
      </c>
      <c r="W454" s="1">
        <v>44317</v>
      </c>
      <c r="X454" s="1">
        <v>44301</v>
      </c>
      <c r="Y454" s="2">
        <v>21734841.199999999</v>
      </c>
      <c r="Z454" s="2">
        <v>6815308.5599999996</v>
      </c>
      <c r="AF454" s="2">
        <v>50000</v>
      </c>
      <c r="AG454" s="14">
        <f>SUMIF('consultant-gross'!D:D,eslam.data!AQ454,'consultant-gross'!F:F)</f>
        <v>12533035.1</v>
      </c>
      <c r="AH454" s="14">
        <f>SUMIF('consultant-gross'!D:D,eslam.data!AQ454,'consultant-gross'!G:G)</f>
        <v>21734841.199999999</v>
      </c>
      <c r="AI454" s="14">
        <f>SUMIF('consultant-net'!D:D,eslam.data!AQ454,'consultant-net'!F:F)</f>
        <v>8213719.7599999998</v>
      </c>
      <c r="AJ454" s="2" t="str">
        <f>VLOOKUP(A454,'eslam-to-invoicing'!A:B,2,0)</f>
        <v>ElSewedy HQ Internal Finishing</v>
      </c>
      <c r="AQ454" s="2" t="str">
        <f t="shared" si="70"/>
        <v>HQ - CFC3</v>
      </c>
      <c r="AR454" s="2" t="str">
        <f t="shared" si="71"/>
        <v>ElSewedy HQ Internal Finishing3</v>
      </c>
    </row>
    <row r="455" spans="1:44" hidden="1" x14ac:dyDescent="0.3">
      <c r="A455" s="6" t="s">
        <v>64</v>
      </c>
      <c r="B455" s="6">
        <f>VLOOKUP(A455,operation!A:B,2,0)</f>
        <v>1</v>
      </c>
      <c r="C455" s="6">
        <v>4</v>
      </c>
      <c r="D455" s="25"/>
      <c r="E455" s="2">
        <v>11480730.199999999</v>
      </c>
      <c r="F455" s="26">
        <f>_xlfn.MAXIFS('data-from-invoicing'!E:E,'data-from-invoicing'!D:D,eslam.data!AR455)</f>
        <v>11480730.189999999</v>
      </c>
      <c r="G455" s="2">
        <f t="shared" si="68"/>
        <v>-9.9999997764825821E-3</v>
      </c>
      <c r="H455" s="2"/>
      <c r="I455" s="23"/>
      <c r="J455" s="2">
        <f>SUMIF('collection only'!D:D,eslam.data!AQ455,'collection only'!E:E)</f>
        <v>7815807.7299999995</v>
      </c>
      <c r="K455" s="26">
        <f>SUMIF('data-from-invoicing'!D:D,eslam.data!AR455,'data-from-invoicing'!F:F)</f>
        <v>7530697.0499999998</v>
      </c>
      <c r="L455" s="2">
        <f t="shared" si="69"/>
        <v>-285110.6799999997</v>
      </c>
      <c r="M455" s="2"/>
      <c r="Q455" s="23"/>
      <c r="R455" s="2">
        <v>7815807.6399999997</v>
      </c>
      <c r="S455" s="1">
        <v>44316</v>
      </c>
      <c r="T455" s="1">
        <v>44316</v>
      </c>
      <c r="U455" s="1">
        <v>44322</v>
      </c>
      <c r="V455">
        <v>21</v>
      </c>
      <c r="W455" s="1">
        <v>44343</v>
      </c>
      <c r="X455" s="1">
        <v>44342</v>
      </c>
      <c r="Y455" s="2">
        <v>33215571.399999999</v>
      </c>
      <c r="Z455" s="2">
        <v>6784708.6299999999</v>
      </c>
      <c r="AF455" s="2">
        <v>50000</v>
      </c>
      <c r="AG455" s="14">
        <f>SUMIF('consultant-gross'!D:D,eslam.data!AQ455,'consultant-gross'!F:F)</f>
        <v>11480730.199999999</v>
      </c>
      <c r="AH455" s="14">
        <f>SUMIF('consultant-gross'!D:D,eslam.data!AQ455,'consultant-gross'!G:G)</f>
        <v>33215571.399999999</v>
      </c>
      <c r="AI455" s="14">
        <f>SUMIF('consultant-net'!D:D,eslam.data!AQ455,'consultant-net'!F:F)</f>
        <v>7815807.6399999997</v>
      </c>
      <c r="AJ455" s="2" t="str">
        <f>VLOOKUP(A455,'eslam-to-invoicing'!A:B,2,0)</f>
        <v>ElSewedy HQ Internal Finishing</v>
      </c>
      <c r="AQ455" s="2" t="str">
        <f t="shared" si="70"/>
        <v>HQ - CFC4</v>
      </c>
      <c r="AR455" s="2" t="str">
        <f t="shared" si="71"/>
        <v>ElSewedy HQ Internal Finishing4</v>
      </c>
    </row>
    <row r="456" spans="1:44" hidden="1" x14ac:dyDescent="0.3">
      <c r="A456" s="6" t="s">
        <v>64</v>
      </c>
      <c r="B456" s="6">
        <f>VLOOKUP(A456,operation!A:B,2,0)</f>
        <v>1</v>
      </c>
      <c r="C456" s="6">
        <v>5</v>
      </c>
      <c r="D456" s="25"/>
      <c r="E456" s="2">
        <v>6032812.3999999994</v>
      </c>
      <c r="F456" s="26">
        <f>_xlfn.MAXIFS('data-from-invoicing'!E:E,'data-from-invoicing'!D:D,eslam.data!AR456)</f>
        <v>6032812.3799999999</v>
      </c>
      <c r="G456" s="2">
        <f t="shared" si="68"/>
        <v>-1.9999999552965164E-2</v>
      </c>
      <c r="H456" s="2"/>
      <c r="I456" s="23"/>
      <c r="J456" s="2">
        <f>SUMIF('collection only'!D:D,eslam.data!AQ456,'collection only'!E:E)</f>
        <v>3447418.19</v>
      </c>
      <c r="K456" s="26">
        <f>SUMIF('data-from-invoicing'!D:D,eslam.data!AR456,'data-from-invoicing'!F:F)</f>
        <v>3447418.1889999998</v>
      </c>
      <c r="L456" s="2">
        <f t="shared" si="69"/>
        <v>-1.0000001639127731E-3</v>
      </c>
      <c r="M456" s="2"/>
      <c r="Q456" s="23"/>
      <c r="R456" s="2">
        <v>3447418.19</v>
      </c>
      <c r="S456" s="1">
        <v>44377</v>
      </c>
      <c r="T456" s="1">
        <v>44377</v>
      </c>
      <c r="U456" s="1">
        <v>44383</v>
      </c>
      <c r="V456">
        <v>21</v>
      </c>
      <c r="W456" s="1">
        <v>44404</v>
      </c>
      <c r="X456" s="1">
        <v>44391</v>
      </c>
      <c r="Y456" s="2">
        <v>39248383.799999997</v>
      </c>
      <c r="Z456" s="2">
        <v>6043914.8799999999</v>
      </c>
      <c r="AF456" s="2">
        <v>298842.15999999997</v>
      </c>
      <c r="AG456" s="14">
        <f>SUMIF('consultant-gross'!D:D,eslam.data!AQ456,'consultant-gross'!F:F)</f>
        <v>0</v>
      </c>
      <c r="AH456" s="14">
        <f>SUMIF('consultant-gross'!D:D,eslam.data!AQ456,'consultant-gross'!G:G)</f>
        <v>0</v>
      </c>
      <c r="AI456" s="14">
        <f>SUMIF('consultant-net'!D:D,eslam.data!AQ456,'consultant-net'!F:F)</f>
        <v>0</v>
      </c>
      <c r="AJ456" s="2" t="str">
        <f>VLOOKUP(A456,'eslam-to-invoicing'!A:B,2,0)</f>
        <v>ElSewedy HQ Internal Finishing</v>
      </c>
      <c r="AQ456" s="2" t="str">
        <f t="shared" si="70"/>
        <v>HQ - CFC5</v>
      </c>
      <c r="AR456" s="2" t="str">
        <f t="shared" si="71"/>
        <v>ElSewedy HQ Internal Finishing5</v>
      </c>
    </row>
    <row r="457" spans="1:44" hidden="1" x14ac:dyDescent="0.3">
      <c r="A457" s="6" t="s">
        <v>64</v>
      </c>
      <c r="B457" s="6">
        <f>VLOOKUP(A457,operation!A:B,2,0)</f>
        <v>1</v>
      </c>
      <c r="C457" s="6">
        <v>6</v>
      </c>
      <c r="D457" s="25"/>
      <c r="E457" s="2">
        <v>5418722.3000000035</v>
      </c>
      <c r="F457" s="26">
        <f>_xlfn.MAXIFS('data-from-invoicing'!E:E,'data-from-invoicing'!D:D,eslam.data!AR457)</f>
        <v>5418722.29</v>
      </c>
      <c r="G457" s="2">
        <f t="shared" si="68"/>
        <v>-1.0000003501772881E-2</v>
      </c>
      <c r="H457" s="2"/>
      <c r="I457" s="23"/>
      <c r="J457" s="2">
        <f>SUMIF('collection only'!D:D,eslam.data!AQ457,'collection only'!E:E)</f>
        <v>13157200.99</v>
      </c>
      <c r="K457" s="26">
        <f>SUMIF('data-from-invoicing'!D:D,eslam.data!AR457,'data-from-invoicing'!F:F)</f>
        <v>8157201.3445000006</v>
      </c>
      <c r="L457" s="2">
        <f t="shared" si="69"/>
        <v>-4999999.6454999996</v>
      </c>
      <c r="M457" s="2"/>
      <c r="Q457" s="23"/>
      <c r="R457" s="2">
        <v>13157201.34</v>
      </c>
      <c r="S457" s="1">
        <v>44408</v>
      </c>
      <c r="T457" s="1">
        <v>44408</v>
      </c>
      <c r="U457" s="1">
        <v>44412</v>
      </c>
      <c r="V457">
        <v>21</v>
      </c>
      <c r="W457" s="1">
        <v>44433</v>
      </c>
      <c r="X457" s="1">
        <v>44425</v>
      </c>
      <c r="Y457" s="2">
        <v>44667106.100000001</v>
      </c>
      <c r="Z457" s="2">
        <v>15536980.84</v>
      </c>
      <c r="AF457" s="2">
        <v>258842.16</v>
      </c>
      <c r="AG457" s="14">
        <f>SUMIF('consultant-gross'!D:D,eslam.data!AQ457,'consultant-gross'!F:F)</f>
        <v>0</v>
      </c>
      <c r="AH457" s="14">
        <f>SUMIF('consultant-gross'!D:D,eslam.data!AQ457,'consultant-gross'!G:G)</f>
        <v>0</v>
      </c>
      <c r="AI457" s="14">
        <f>SUMIF('consultant-net'!D:D,eslam.data!AQ457,'consultant-net'!F:F)</f>
        <v>0</v>
      </c>
      <c r="AJ457" s="2" t="str">
        <f>VLOOKUP(A457,'eslam-to-invoicing'!A:B,2,0)</f>
        <v>ElSewedy HQ Internal Finishing</v>
      </c>
      <c r="AQ457" s="2" t="str">
        <f t="shared" si="70"/>
        <v>HQ - CFC6</v>
      </c>
      <c r="AR457" s="2" t="str">
        <f t="shared" si="71"/>
        <v>ElSewedy HQ Internal Finishing6</v>
      </c>
    </row>
    <row r="458" spans="1:44" hidden="1" x14ac:dyDescent="0.3">
      <c r="A458" s="6" t="s">
        <v>64</v>
      </c>
      <c r="B458" s="6">
        <f>VLOOKUP(A458,operation!A:B,2,0)</f>
        <v>1</v>
      </c>
      <c r="C458" s="6">
        <v>7</v>
      </c>
      <c r="D458" s="25"/>
      <c r="E458" s="2">
        <v>14463563.800000001</v>
      </c>
      <c r="F458" s="26">
        <f>_xlfn.MAXIFS('data-from-invoicing'!E:E,'data-from-invoicing'!D:D,eslam.data!AR458)</f>
        <v>14463563.810000001</v>
      </c>
      <c r="G458" s="2">
        <f t="shared" si="68"/>
        <v>9.9999997764825821E-3</v>
      </c>
      <c r="H458" s="2"/>
      <c r="I458" s="23"/>
      <c r="J458" s="2">
        <f>SUMIF('collection only'!D:D,eslam.data!AQ458,'collection only'!E:E)</f>
        <v>14942810.84</v>
      </c>
      <c r="K458" s="26">
        <f>SUMIF('data-from-invoicing'!D:D,eslam.data!AR458,'data-from-invoicing'!F:F)</f>
        <v>9724934.8100000005</v>
      </c>
      <c r="L458" s="2">
        <f t="shared" si="69"/>
        <v>-5217876.0299999993</v>
      </c>
      <c r="M458" s="2"/>
      <c r="Q458" s="23"/>
      <c r="R458" s="2">
        <v>14942810.849165609</v>
      </c>
      <c r="S458" s="1">
        <v>44439</v>
      </c>
      <c r="T458" s="1">
        <v>44445</v>
      </c>
      <c r="U458" s="1">
        <v>44446</v>
      </c>
      <c r="V458">
        <v>21</v>
      </c>
      <c r="W458" s="1">
        <v>44467</v>
      </c>
      <c r="X458" s="1">
        <v>44448</v>
      </c>
      <c r="Y458" s="2">
        <v>59130669.899999999</v>
      </c>
      <c r="Z458" s="2">
        <v>20740314.760000002</v>
      </c>
      <c r="AF458" s="2">
        <v>258842.16</v>
      </c>
      <c r="AG458" s="14">
        <f>SUMIF('consultant-gross'!D:D,eslam.data!AQ458,'consultant-gross'!F:F)</f>
        <v>14463563.799999997</v>
      </c>
      <c r="AH458" s="14">
        <f>SUMIF('consultant-gross'!D:D,eslam.data!AQ458,'consultant-gross'!G:G)</f>
        <v>59130669.899999999</v>
      </c>
      <c r="AI458" s="14">
        <f>SUMIF('consultant-net'!D:D,eslam.data!AQ458,'consultant-net'!F:F)</f>
        <v>14942810.849165615</v>
      </c>
      <c r="AJ458" s="2" t="str">
        <f>VLOOKUP(A458,'eslam-to-invoicing'!A:B,2,0)</f>
        <v>ElSewedy HQ Internal Finishing</v>
      </c>
      <c r="AQ458" s="2" t="str">
        <f t="shared" si="70"/>
        <v>HQ - CFC7</v>
      </c>
      <c r="AR458" s="2" t="str">
        <f t="shared" si="71"/>
        <v>ElSewedy HQ Internal Finishing7</v>
      </c>
    </row>
    <row r="459" spans="1:44" hidden="1" x14ac:dyDescent="0.3">
      <c r="A459" s="6" t="s">
        <v>64</v>
      </c>
      <c r="B459" s="6">
        <f>VLOOKUP(A459,operation!A:B,2,0)</f>
        <v>1</v>
      </c>
      <c r="C459" s="6">
        <v>8</v>
      </c>
      <c r="D459" s="25"/>
      <c r="E459" s="2">
        <v>12855493.999999991</v>
      </c>
      <c r="F459" s="26">
        <f>_xlfn.MAXIFS('data-from-invoicing'!E:E,'data-from-invoicing'!D:D,eslam.data!AR459)</f>
        <v>12855494</v>
      </c>
      <c r="G459" s="2">
        <f t="shared" si="68"/>
        <v>0</v>
      </c>
      <c r="H459" s="2"/>
      <c r="I459" s="23"/>
      <c r="J459" s="2">
        <f>SUMIF('collection only'!D:D,eslam.data!AQ459,'collection only'!E:E)</f>
        <v>10012745.699999999</v>
      </c>
      <c r="K459" s="26">
        <f>SUMIF('data-from-invoicing'!D:D,eslam.data!AR459,'data-from-invoicing'!F:F)</f>
        <v>10012746.109999999</v>
      </c>
      <c r="L459" s="2">
        <f t="shared" si="69"/>
        <v>0.41000000014901161</v>
      </c>
      <c r="M459" s="2"/>
      <c r="Q459" s="23"/>
      <c r="R459" s="2">
        <v>10012746.109999999</v>
      </c>
      <c r="S459" s="1">
        <v>44469</v>
      </c>
      <c r="T459" s="1">
        <v>44475</v>
      </c>
      <c r="U459" s="1">
        <v>44478</v>
      </c>
      <c r="V459">
        <v>21</v>
      </c>
      <c r="W459" s="1">
        <v>44499</v>
      </c>
      <c r="X459" s="1">
        <v>44486</v>
      </c>
      <c r="Y459" s="2">
        <v>71986163.899999991</v>
      </c>
      <c r="Z459" s="2">
        <v>21760696.010000002</v>
      </c>
      <c r="AF459" s="2">
        <v>253842.16</v>
      </c>
      <c r="AG459" s="14">
        <f>SUMIF('consultant-gross'!D:D,eslam.data!AQ459,'consultant-gross'!F:F)</f>
        <v>12903651.600000001</v>
      </c>
      <c r="AH459" s="14">
        <f>SUMIF('consultant-gross'!D:D,eslam.data!AQ459,'consultant-gross'!G:G)</f>
        <v>72034321.5</v>
      </c>
      <c r="AI459" s="14">
        <f>SUMIF('consultant-net'!D:D,eslam.data!AQ459,'consultant-net'!F:F)</f>
        <v>10059001.5</v>
      </c>
      <c r="AJ459" s="2" t="str">
        <f>VLOOKUP(A459,'eslam-to-invoicing'!A:B,2,0)</f>
        <v>ElSewedy HQ Internal Finishing</v>
      </c>
      <c r="AQ459" s="2" t="str">
        <f t="shared" si="70"/>
        <v>HQ - CFC8</v>
      </c>
      <c r="AR459" s="2" t="str">
        <f t="shared" si="71"/>
        <v>ElSewedy HQ Internal Finishing8</v>
      </c>
    </row>
    <row r="460" spans="1:44" hidden="1" x14ac:dyDescent="0.3">
      <c r="A460" s="6" t="s">
        <v>64</v>
      </c>
      <c r="B460" s="6">
        <f>VLOOKUP(A460,operation!A:B,2,0)</f>
        <v>1</v>
      </c>
      <c r="C460" s="6">
        <v>9</v>
      </c>
      <c r="D460" s="25"/>
      <c r="E460" s="2">
        <v>11039038.400000021</v>
      </c>
      <c r="F460" s="26">
        <f>_xlfn.MAXIFS('data-from-invoicing'!E:E,'data-from-invoicing'!D:D,eslam.data!AR460)</f>
        <v>11039038.380000001</v>
      </c>
      <c r="G460" s="2">
        <f t="shared" si="68"/>
        <v>-2.0000020042061806E-2</v>
      </c>
      <c r="H460" s="2"/>
      <c r="I460" s="23"/>
      <c r="J460" s="2">
        <f>SUMIF('collection only'!D:D,eslam.data!AQ460,'collection only'!E:E)</f>
        <v>17174919.84</v>
      </c>
      <c r="K460" s="26">
        <f>SUMIF('data-from-invoicing'!D:D,eslam.data!AR460,'data-from-invoicing'!F:F)</f>
        <v>10415313.809</v>
      </c>
      <c r="L460" s="2">
        <f t="shared" si="69"/>
        <v>-6759606.0309999995</v>
      </c>
      <c r="M460" s="2"/>
      <c r="Q460" s="23"/>
      <c r="R460" s="2">
        <v>17174919.859995849</v>
      </c>
      <c r="S460" s="1">
        <v>44500</v>
      </c>
      <c r="T460" s="1">
        <v>44503</v>
      </c>
      <c r="U460" s="1">
        <v>44504</v>
      </c>
      <c r="V460">
        <v>21</v>
      </c>
      <c r="W460" s="1">
        <v>44525</v>
      </c>
      <c r="X460" s="1">
        <v>44511</v>
      </c>
      <c r="Y460" s="2">
        <v>83025202.300000012</v>
      </c>
      <c r="Z460" s="2">
        <v>31225957.600000001</v>
      </c>
      <c r="AF460" s="2">
        <v>253842.16</v>
      </c>
      <c r="AG460" s="14">
        <f>SUMIF('consultant-gross'!D:D,eslam.data!AQ460,'consultant-gross'!F:F)</f>
        <v>11039038.400000021</v>
      </c>
      <c r="AH460" s="14">
        <f>SUMIF('consultant-gross'!D:D,eslam.data!AQ460,'consultant-gross'!G:G)</f>
        <v>83025202.300000012</v>
      </c>
      <c r="AI460" s="14">
        <f>SUMIF('consultant-net'!D:D,eslam.data!AQ460,'consultant-net'!F:F)</f>
        <v>17174919.859995853</v>
      </c>
      <c r="AJ460" s="2" t="str">
        <f>VLOOKUP(A460,'eslam-to-invoicing'!A:B,2,0)</f>
        <v>ElSewedy HQ Internal Finishing</v>
      </c>
      <c r="AQ460" s="2" t="str">
        <f t="shared" si="70"/>
        <v>HQ - CFC9</v>
      </c>
      <c r="AR460" s="2" t="str">
        <f t="shared" si="71"/>
        <v>ElSewedy HQ Internal Finishing9</v>
      </c>
    </row>
    <row r="461" spans="1:44" hidden="1" x14ac:dyDescent="0.3">
      <c r="A461" s="6" t="s">
        <v>64</v>
      </c>
      <c r="B461" s="6">
        <f>VLOOKUP(A461,operation!A:B,2,0)</f>
        <v>1</v>
      </c>
      <c r="C461" s="6">
        <v>10</v>
      </c>
      <c r="D461" s="25"/>
      <c r="E461" s="2">
        <v>10645458.899999989</v>
      </c>
      <c r="F461" s="26">
        <f>_xlfn.MAXIFS('data-from-invoicing'!E:E,'data-from-invoicing'!D:D,eslam.data!AR461)</f>
        <v>10645458.949999999</v>
      </c>
      <c r="G461" s="2">
        <f t="shared" si="68"/>
        <v>5.0000010058283806E-2</v>
      </c>
      <c r="H461" s="2"/>
      <c r="I461" s="23"/>
      <c r="J461" s="2">
        <f>SUMIF('collection only'!D:D,eslam.data!AQ461,'collection only'!E:E)</f>
        <v>7981881.9400000004</v>
      </c>
      <c r="K461" s="26">
        <f>SUMIF('data-from-invoicing'!D:D,eslam.data!AR461,'data-from-invoicing'!F:F)</f>
        <v>0</v>
      </c>
      <c r="L461" s="2">
        <f t="shared" si="69"/>
        <v>-7981881.9400000004</v>
      </c>
      <c r="M461" s="2"/>
      <c r="Q461" s="23"/>
      <c r="R461" s="2">
        <v>7981881.9284200165</v>
      </c>
      <c r="S461" s="1">
        <v>44530</v>
      </c>
      <c r="T461" s="1">
        <v>44534</v>
      </c>
      <c r="U461" s="1">
        <v>44537</v>
      </c>
      <c r="V461">
        <v>21</v>
      </c>
      <c r="W461" s="1">
        <v>44558</v>
      </c>
      <c r="X461" s="1">
        <v>44546</v>
      </c>
      <c r="Y461" s="2">
        <v>93670661.200000003</v>
      </c>
      <c r="Z461" s="2">
        <v>32240807.02</v>
      </c>
      <c r="AF461" s="2">
        <v>673673.38</v>
      </c>
      <c r="AG461" s="14">
        <f>SUMIF('consultant-gross'!D:D,eslam.data!AQ461,'consultant-gross'!F:F)</f>
        <v>10645458.899999991</v>
      </c>
      <c r="AH461" s="14">
        <f>SUMIF('consultant-gross'!D:D,eslam.data!AQ461,'consultant-gross'!G:G)</f>
        <v>93670661.200000003</v>
      </c>
      <c r="AI461" s="14">
        <f>SUMIF('consultant-net'!D:D,eslam.data!AQ461,'consultant-net'!F:F)</f>
        <v>7981881.9284200175</v>
      </c>
      <c r="AJ461" s="2" t="str">
        <f>VLOOKUP(A461,'eslam-to-invoicing'!A:B,2,0)</f>
        <v>ElSewedy HQ Internal Finishing</v>
      </c>
      <c r="AQ461" s="2" t="str">
        <f t="shared" si="70"/>
        <v>HQ - CFC10</v>
      </c>
      <c r="AR461" s="2" t="str">
        <f t="shared" si="71"/>
        <v>ElSewedy HQ Internal Finishing10</v>
      </c>
    </row>
    <row r="462" spans="1:44" hidden="1" x14ac:dyDescent="0.3">
      <c r="A462" s="6" t="s">
        <v>64</v>
      </c>
      <c r="B462" s="6">
        <f>VLOOKUP(A462,operation!A:B,2,0)</f>
        <v>1</v>
      </c>
      <c r="C462" s="6">
        <v>11</v>
      </c>
      <c r="D462" s="25"/>
      <c r="E462" s="2">
        <v>21606398.420000002</v>
      </c>
      <c r="F462" s="26">
        <f>_xlfn.MAXIFS('data-from-invoicing'!E:E,'data-from-invoicing'!D:D,eslam.data!AR462)</f>
        <v>21606397.82</v>
      </c>
      <c r="G462" s="2">
        <f t="shared" si="68"/>
        <v>-0.60000000149011612</v>
      </c>
      <c r="H462" s="2"/>
      <c r="I462" s="23"/>
      <c r="J462" s="2">
        <f>SUMIF('collection only'!D:D,eslam.data!AQ462,'collection only'!E:E)</f>
        <v>27417402.100000001</v>
      </c>
      <c r="K462" s="26">
        <f>SUMIF('data-from-invoicing'!D:D,eslam.data!AR462,'data-from-invoicing'!F:F)</f>
        <v>17417402.070999999</v>
      </c>
      <c r="L462" s="2">
        <f t="shared" si="69"/>
        <v>-10000000.029000003</v>
      </c>
      <c r="M462" s="2"/>
      <c r="Q462" s="23"/>
      <c r="R462" s="2">
        <v>17417402.059999999</v>
      </c>
      <c r="S462" s="1">
        <v>44561</v>
      </c>
      <c r="T462" s="1">
        <v>44570</v>
      </c>
      <c r="U462" s="1">
        <v>44571</v>
      </c>
      <c r="V462">
        <v>21</v>
      </c>
      <c r="W462" s="1">
        <v>44592</v>
      </c>
      <c r="X462" s="1">
        <v>44854</v>
      </c>
      <c r="Y462" s="2">
        <v>115277059.62</v>
      </c>
      <c r="Z462" s="2">
        <v>33736026.890000001</v>
      </c>
      <c r="AF462" s="2">
        <v>673673.38</v>
      </c>
      <c r="AG462" s="14">
        <f>SUMIF('consultant-gross'!D:D,eslam.data!AQ462,'consultant-gross'!F:F)</f>
        <v>21606397.899999991</v>
      </c>
      <c r="AH462" s="14">
        <f>SUMIF('consultant-gross'!D:D,eslam.data!AQ462,'consultant-gross'!G:G)</f>
        <v>115277059.09999999</v>
      </c>
      <c r="AI462" s="14">
        <f>SUMIF('consultant-net'!D:D,eslam.data!AQ462,'consultant-net'!F:F)</f>
        <v>17417402.132053819</v>
      </c>
      <c r="AJ462" s="2" t="str">
        <f>VLOOKUP(A462,'eslam-to-invoicing'!A:B,2,0)</f>
        <v>ElSewedy HQ Internal Finishing</v>
      </c>
      <c r="AQ462" s="2" t="str">
        <f t="shared" si="70"/>
        <v>HQ - CFC11</v>
      </c>
      <c r="AR462" s="2" t="str">
        <f t="shared" si="71"/>
        <v>ElSewedy HQ Internal Finishing11</v>
      </c>
    </row>
    <row r="463" spans="1:44" hidden="1" x14ac:dyDescent="0.3">
      <c r="A463" s="6" t="s">
        <v>64</v>
      </c>
      <c r="B463" s="6">
        <f>VLOOKUP(A463,operation!A:B,2,0)</f>
        <v>1</v>
      </c>
      <c r="C463" s="6">
        <v>12</v>
      </c>
      <c r="D463" s="25"/>
      <c r="E463" s="2">
        <v>11990804.880000001</v>
      </c>
      <c r="F463" s="26">
        <f>_xlfn.MAXIFS('data-from-invoicing'!E:E,'data-from-invoicing'!D:D,eslam.data!AR463)</f>
        <v>11990805.42</v>
      </c>
      <c r="G463" s="2">
        <f t="shared" si="68"/>
        <v>0.53999999910593033</v>
      </c>
      <c r="H463" s="2"/>
      <c r="I463" s="23"/>
      <c r="J463" s="2">
        <f>SUMIF('collection only'!D:D,eslam.data!AQ463,'collection only'!E:E)</f>
        <v>11342066.99</v>
      </c>
      <c r="K463" s="26">
        <f>SUMIF('data-from-invoicing'!D:D,eslam.data!AR463,'data-from-invoicing'!F:F)</f>
        <v>8175767.9709999999</v>
      </c>
      <c r="L463" s="2">
        <f t="shared" si="69"/>
        <v>-3166299.0190000003</v>
      </c>
      <c r="M463" s="2"/>
      <c r="Q463" s="23"/>
      <c r="R463" s="2">
        <v>11342067.060000001</v>
      </c>
      <c r="S463" s="1">
        <v>44592</v>
      </c>
      <c r="T463" s="1">
        <v>44605</v>
      </c>
      <c r="U463" s="1">
        <v>44607</v>
      </c>
      <c r="V463">
        <v>21</v>
      </c>
      <c r="W463" s="1">
        <v>44628</v>
      </c>
      <c r="X463" s="1">
        <v>44616</v>
      </c>
      <c r="Y463" s="2">
        <v>127267864.5</v>
      </c>
      <c r="Z463" s="2">
        <v>36548454.909999996</v>
      </c>
      <c r="AF463" s="2">
        <v>0</v>
      </c>
      <c r="AG463" s="14">
        <f>SUMIF('consultant-gross'!D:D,eslam.data!AQ463,'consultant-gross'!F:F)</f>
        <v>11990804.879999995</v>
      </c>
      <c r="AH463" s="14">
        <f>SUMIF('consultant-gross'!D:D,eslam.data!AQ463,'consultant-gross'!G:G)</f>
        <v>127267864.5</v>
      </c>
      <c r="AI463" s="14">
        <f>SUMIF('consultant-net'!D:D,eslam.data!AQ463,'consultant-net'!F:F)</f>
        <v>11342067.060000001</v>
      </c>
      <c r="AJ463" s="2" t="str">
        <f>VLOOKUP(A463,'eslam-to-invoicing'!A:B,2,0)</f>
        <v>ElSewedy HQ Internal Finishing</v>
      </c>
      <c r="AQ463" s="2" t="str">
        <f t="shared" si="70"/>
        <v>HQ - CFC12</v>
      </c>
      <c r="AR463" s="2" t="str">
        <f t="shared" si="71"/>
        <v>ElSewedy HQ Internal Finishing12</v>
      </c>
    </row>
    <row r="464" spans="1:44" hidden="1" x14ac:dyDescent="0.3">
      <c r="A464" s="6" t="s">
        <v>64</v>
      </c>
      <c r="B464" s="6">
        <f>VLOOKUP(A464,operation!A:B,2,0)</f>
        <v>1</v>
      </c>
      <c r="C464" s="6">
        <v>13</v>
      </c>
      <c r="D464" s="25"/>
      <c r="E464" s="2">
        <v>23373232.299999978</v>
      </c>
      <c r="F464" s="26">
        <f>_xlfn.MAXIFS('data-from-invoicing'!E:E,'data-from-invoicing'!D:D,eslam.data!AR464)</f>
        <v>23373232.290000003</v>
      </c>
      <c r="G464" s="2">
        <f t="shared" si="68"/>
        <v>-9.9999755620956421E-3</v>
      </c>
      <c r="H464" s="2"/>
      <c r="I464" s="23"/>
      <c r="J464" s="2">
        <f>SUMIF('collection only'!D:D,eslam.data!AQ464,'collection only'!E:E)</f>
        <v>10869511.32</v>
      </c>
      <c r="K464" s="26">
        <f>SUMIF('data-from-invoicing'!D:D,eslam.data!AR464,'data-from-invoicing'!F:F)</f>
        <v>869511.32449999999</v>
      </c>
      <c r="L464" s="2">
        <f t="shared" si="69"/>
        <v>-9999999.9955000002</v>
      </c>
      <c r="M464" s="2"/>
      <c r="Q464" s="23"/>
      <c r="R464" s="2">
        <v>869511.31832848024</v>
      </c>
      <c r="S464" s="1">
        <v>44620</v>
      </c>
      <c r="T464" s="1">
        <v>44630</v>
      </c>
      <c r="U464" s="1">
        <v>44635</v>
      </c>
      <c r="V464">
        <v>21</v>
      </c>
      <c r="W464" s="1">
        <v>44656</v>
      </c>
      <c r="X464" s="1">
        <v>44648</v>
      </c>
      <c r="Y464" s="2">
        <v>150641096.80000001</v>
      </c>
      <c r="Z464" s="2">
        <v>40068734.399999984</v>
      </c>
      <c r="AD464" s="2">
        <v>3954328.79</v>
      </c>
      <c r="AE464" s="2">
        <v>3954328.79</v>
      </c>
      <c r="AF464" s="2">
        <v>0</v>
      </c>
      <c r="AG464" s="14">
        <f>SUMIF('consultant-gross'!D:D,eslam.data!AQ464,'consultant-gross'!F:F)</f>
        <v>23373232.299999982</v>
      </c>
      <c r="AH464" s="14">
        <f>SUMIF('consultant-gross'!D:D,eslam.data!AQ464,'consultant-gross'!G:G)</f>
        <v>150641096.79999998</v>
      </c>
      <c r="AI464" s="14">
        <f>SUMIF('consultant-net'!D:D,eslam.data!AQ464,'consultant-net'!F:F)</f>
        <v>869511.31832848024</v>
      </c>
      <c r="AJ464" s="2" t="str">
        <f>VLOOKUP(A464,'eslam-to-invoicing'!A:B,2,0)</f>
        <v>ElSewedy HQ Internal Finishing</v>
      </c>
      <c r="AQ464" s="2" t="str">
        <f t="shared" si="70"/>
        <v>HQ - CFC13</v>
      </c>
      <c r="AR464" s="2" t="str">
        <f t="shared" si="71"/>
        <v>ElSewedy HQ Internal Finishing13</v>
      </c>
    </row>
    <row r="465" spans="1:44" x14ac:dyDescent="0.3">
      <c r="A465" s="6" t="s">
        <v>64</v>
      </c>
      <c r="B465" s="35">
        <f>VLOOKUP(A465,operation!A:B,2,0)</f>
        <v>1</v>
      </c>
      <c r="C465" s="6">
        <v>14</v>
      </c>
      <c r="D465" s="25"/>
      <c r="F465" s="26">
        <f>_xlfn.MAXIFS('data-from-invoicing'!E:E,'data-from-invoicing'!D:D,eslam.data!AR465)</f>
        <v>15184089.24</v>
      </c>
      <c r="G465" s="2">
        <f t="shared" si="68"/>
        <v>15184089.24</v>
      </c>
      <c r="I465" s="23"/>
      <c r="J465" s="2">
        <f>SUMIF('collection only'!D:D,eslam.data!AQ465,'collection only'!E:E)</f>
        <v>6179916.4400000004</v>
      </c>
      <c r="K465" s="26">
        <f>SUMIF('data-from-invoicing'!D:D,eslam.data!AR465,'data-from-invoicing'!F:F)</f>
        <v>1748564.9370000002</v>
      </c>
      <c r="L465" s="2">
        <f t="shared" si="69"/>
        <v>-4431351.5030000005</v>
      </c>
      <c r="Q465" s="23"/>
      <c r="R465" s="2">
        <v>1748564.91</v>
      </c>
      <c r="S465" s="1">
        <v>44651</v>
      </c>
      <c r="T465" s="1">
        <v>44651</v>
      </c>
      <c r="U465" s="1">
        <v>44664</v>
      </c>
      <c r="V465">
        <v>21</v>
      </c>
      <c r="W465" s="1">
        <v>44685</v>
      </c>
      <c r="AF465" s="2">
        <v>0</v>
      </c>
      <c r="AG465" s="14">
        <f>SUMIF('consultant-gross'!D:D,eslam.data!AQ465,'consultant-gross'!F:F)</f>
        <v>0</v>
      </c>
      <c r="AH465" s="14">
        <f>SUMIF('consultant-gross'!D:D,eslam.data!AQ465,'consultant-gross'!G:G)</f>
        <v>0</v>
      </c>
      <c r="AI465" s="14">
        <f>SUMIF('consultant-net'!D:D,eslam.data!AQ465,'consultant-net'!F:F)</f>
        <v>1748564.9100000001</v>
      </c>
      <c r="AJ465" s="2" t="str">
        <f>VLOOKUP(A465,'eslam-to-invoicing'!A:B,2,0)</f>
        <v>ElSewedy HQ Internal Finishing</v>
      </c>
      <c r="AQ465" s="2" t="str">
        <f t="shared" si="70"/>
        <v>HQ - CFC14</v>
      </c>
      <c r="AR465" s="2" t="str">
        <f t="shared" si="71"/>
        <v>ElSewedy HQ Internal Finishing14</v>
      </c>
    </row>
    <row r="466" spans="1:44" x14ac:dyDescent="0.3">
      <c r="A466" s="6" t="s">
        <v>64</v>
      </c>
      <c r="B466" s="35">
        <f>VLOOKUP(A466,operation!A:B,2,0)</f>
        <v>1</v>
      </c>
      <c r="C466" s="6">
        <v>15</v>
      </c>
      <c r="D466" s="25"/>
      <c r="E466" s="2">
        <v>16353901</v>
      </c>
      <c r="F466" s="26">
        <f>_xlfn.MAXIFS('data-from-invoicing'!E:E,'data-from-invoicing'!D:D,eslam.data!AR466)</f>
        <v>16126527.140000001</v>
      </c>
      <c r="G466" s="2">
        <f t="shared" si="68"/>
        <v>-227373.8599999994</v>
      </c>
      <c r="I466" s="23"/>
      <c r="J466" s="2">
        <f>SUMIF('collection only'!D:D,eslam.data!AQ466,'collection only'!E:E)</f>
        <v>10437699.800000001</v>
      </c>
      <c r="K466" s="26">
        <f>SUMIF('data-from-invoicing'!D:D,eslam.data!AR466,'data-from-invoicing'!F:F)</f>
        <v>10437709.627</v>
      </c>
      <c r="L466" s="2">
        <f t="shared" si="69"/>
        <v>9.8269999995827675</v>
      </c>
      <c r="Q466" s="23"/>
      <c r="R466" s="2">
        <v>10437709.626714289</v>
      </c>
      <c r="S466" s="1">
        <v>44681</v>
      </c>
      <c r="T466" s="1">
        <v>44681</v>
      </c>
      <c r="U466" s="1">
        <v>44691</v>
      </c>
      <c r="V466">
        <v>21</v>
      </c>
      <c r="W466" s="1">
        <v>44712</v>
      </c>
      <c r="X466" s="1">
        <v>44698</v>
      </c>
      <c r="Y466" s="2">
        <v>182179087</v>
      </c>
      <c r="Z466" s="2">
        <v>36127505.390000001</v>
      </c>
      <c r="AA466" s="2">
        <v>42019925.799999997</v>
      </c>
      <c r="AC466" s="2">
        <v>380603</v>
      </c>
      <c r="AD466" s="2">
        <v>4782201.0350000001</v>
      </c>
      <c r="AE466" s="2">
        <v>4782201.0350000001</v>
      </c>
      <c r="AF466" s="2">
        <v>28096</v>
      </c>
      <c r="AG466" s="14">
        <f>SUMIF('consultant-gross'!D:D,eslam.data!AQ466,'consultant-gross'!F:F)</f>
        <v>16353901</v>
      </c>
      <c r="AH466" s="14">
        <f>SUMIF('consultant-gross'!D:D,eslam.data!AQ466,'consultant-gross'!G:G)</f>
        <v>182179087</v>
      </c>
      <c r="AI466" s="14">
        <f>SUMIF('consultant-net'!D:D,eslam.data!AQ466,'consultant-net'!F:F)</f>
        <v>10437709.626714289</v>
      </c>
      <c r="AJ466" s="2" t="str">
        <f>VLOOKUP(A466,'eslam-to-invoicing'!A:B,2,0)</f>
        <v>ElSewedy HQ Internal Finishing</v>
      </c>
      <c r="AQ466" s="2" t="str">
        <f t="shared" si="70"/>
        <v>HQ - CFC15</v>
      </c>
      <c r="AR466" s="2" t="str">
        <f t="shared" si="71"/>
        <v>ElSewedy HQ Internal Finishing15</v>
      </c>
    </row>
    <row r="467" spans="1:44" hidden="1" x14ac:dyDescent="0.3">
      <c r="A467" s="6" t="s">
        <v>64</v>
      </c>
      <c r="B467" s="6">
        <f>VLOOKUP(A467,operation!A:B,2,0)</f>
        <v>1</v>
      </c>
      <c r="C467" s="6">
        <v>16</v>
      </c>
      <c r="D467" s="25"/>
      <c r="E467" s="2">
        <v>8911604.3000000119</v>
      </c>
      <c r="F467" s="26">
        <f>_xlfn.MAXIFS('data-from-invoicing'!E:E,'data-from-invoicing'!D:D,eslam.data!AR467)</f>
        <v>8911604.2899999991</v>
      </c>
      <c r="G467" s="2">
        <f t="shared" si="68"/>
        <v>-1.0000012814998627E-2</v>
      </c>
      <c r="H467" s="2"/>
      <c r="I467" s="23"/>
      <c r="J467" s="2">
        <f>SUMIF('collection only'!D:D,eslam.data!AQ467,'collection only'!E:E)</f>
        <v>1064612.28</v>
      </c>
      <c r="K467" s="26">
        <f>SUMIF('data-from-invoicing'!D:D,eslam.data!AR467,'data-from-invoicing'!F:F)</f>
        <v>4.4999999999999997E-3</v>
      </c>
      <c r="L467" s="2">
        <f t="shared" si="69"/>
        <v>-1064612.2755</v>
      </c>
      <c r="M467" s="2"/>
      <c r="Q467" s="23"/>
      <c r="R467" s="2">
        <v>1064612.3500000001</v>
      </c>
      <c r="S467" s="1">
        <v>44712</v>
      </c>
      <c r="T467" s="1">
        <v>44712</v>
      </c>
      <c r="U467" s="1">
        <v>44724</v>
      </c>
      <c r="V467">
        <v>21</v>
      </c>
      <c r="W467" s="1">
        <v>44745</v>
      </c>
      <c r="X467" s="1">
        <v>44727</v>
      </c>
      <c r="Y467" s="2">
        <v>191090691.30000001</v>
      </c>
      <c r="Z467" s="2">
        <v>35019448</v>
      </c>
      <c r="AA467" s="2">
        <v>44132357</v>
      </c>
      <c r="AC467" s="2">
        <v>534156.21</v>
      </c>
      <c r="AD467" s="2">
        <v>5016130.5</v>
      </c>
      <c r="AE467" s="2">
        <v>5016130.5</v>
      </c>
      <c r="AF467" s="2">
        <v>1429217</v>
      </c>
      <c r="AG467" s="14">
        <f>SUMIF('consultant-gross'!D:D,eslam.data!AQ467,'consultant-gross'!F:F)</f>
        <v>8911604.3000000119</v>
      </c>
      <c r="AH467" s="14">
        <f>SUMIF('consultant-gross'!D:D,eslam.data!AQ467,'consultant-gross'!G:G)</f>
        <v>191090691.30000001</v>
      </c>
      <c r="AI467" s="14">
        <f>SUMIF('consultant-net'!D:D,eslam.data!AQ467,'consultant-net'!F:F)</f>
        <v>1064612.3500000001</v>
      </c>
      <c r="AJ467" s="2" t="str">
        <f>VLOOKUP(A467,'eslam-to-invoicing'!A:B,2,0)</f>
        <v>ElSewedy HQ Internal Finishing</v>
      </c>
      <c r="AQ467" s="2" t="str">
        <f t="shared" si="70"/>
        <v>HQ - CFC16</v>
      </c>
      <c r="AR467" s="2" t="str">
        <f t="shared" si="71"/>
        <v>ElSewedy HQ Internal Finishing16</v>
      </c>
    </row>
    <row r="468" spans="1:44" hidden="1" x14ac:dyDescent="0.3">
      <c r="A468" s="6" t="s">
        <v>64</v>
      </c>
      <c r="B468" s="6">
        <f>VLOOKUP(A468,operation!A:B,2,0)</f>
        <v>1</v>
      </c>
      <c r="C468" s="6">
        <v>17</v>
      </c>
      <c r="D468" s="25"/>
      <c r="E468" s="2">
        <v>17076484.199999992</v>
      </c>
      <c r="F468" s="26">
        <f>_xlfn.MAXIFS('data-from-invoicing'!E:E,'data-from-invoicing'!D:D,eslam.data!AR468)</f>
        <v>17076484.190000001</v>
      </c>
      <c r="G468" s="2">
        <f t="shared" si="68"/>
        <v>-9.9999904632568359E-3</v>
      </c>
      <c r="H468" s="2"/>
      <c r="I468" s="23"/>
      <c r="J468" s="2">
        <f>SUMIF('collection only'!D:D,eslam.data!AQ468,'collection only'!E:E)</f>
        <v>8013147.4299999997</v>
      </c>
      <c r="K468" s="26">
        <f>SUMIF('data-from-invoicing'!D:D,eslam.data!AR468,'data-from-invoicing'!F:F)</f>
        <v>2847047.2295000004</v>
      </c>
      <c r="L468" s="2">
        <f t="shared" si="69"/>
        <v>-5166100.2004999993</v>
      </c>
      <c r="M468" s="2"/>
      <c r="Q468" s="23"/>
      <c r="R468" s="2">
        <v>8013147.4000000004</v>
      </c>
      <c r="S468" s="1">
        <v>44742</v>
      </c>
      <c r="T468" s="1">
        <v>44742</v>
      </c>
      <c r="U468" s="1">
        <v>44746</v>
      </c>
      <c r="V468">
        <v>21</v>
      </c>
      <c r="W468" s="1">
        <v>44767</v>
      </c>
      <c r="X468" s="1">
        <v>44760</v>
      </c>
      <c r="Y468" s="2">
        <v>208167175.5</v>
      </c>
      <c r="Z468" s="2">
        <v>34368331.939999998</v>
      </c>
      <c r="AA468" s="2">
        <v>46825994</v>
      </c>
      <c r="AC468" s="2">
        <v>855446.95</v>
      </c>
      <c r="AD468" s="2">
        <v>5464388</v>
      </c>
      <c r="AE468" s="2">
        <v>5464388</v>
      </c>
      <c r="AF468" s="2">
        <v>28096.400000000001</v>
      </c>
      <c r="AG468" s="14">
        <f>SUMIF('consultant-gross'!D:D,eslam.data!AQ468,'consultant-gross'!F:F)</f>
        <v>17076484.199999988</v>
      </c>
      <c r="AH468" s="14">
        <f>SUMIF('consultant-gross'!D:D,eslam.data!AQ468,'consultant-gross'!G:G)</f>
        <v>208167175.5</v>
      </c>
      <c r="AI468" s="14">
        <f>SUMIF('consultant-net'!D:D,eslam.data!AQ468,'consultant-net'!F:F)</f>
        <v>8013147.4000000004</v>
      </c>
      <c r="AJ468" s="2" t="str">
        <f>VLOOKUP(A468,'eslam-to-invoicing'!A:B,2,0)</f>
        <v>ElSewedy HQ Internal Finishing</v>
      </c>
      <c r="AQ468" s="2" t="str">
        <f t="shared" si="70"/>
        <v>HQ - CFC17</v>
      </c>
      <c r="AR468" s="2" t="str">
        <f t="shared" si="71"/>
        <v>ElSewedy HQ Internal Finishing17</v>
      </c>
    </row>
    <row r="469" spans="1:44" x14ac:dyDescent="0.3">
      <c r="A469" s="6" t="s">
        <v>64</v>
      </c>
      <c r="B469" s="35">
        <f>VLOOKUP(A469,operation!A:B,2,0)</f>
        <v>1</v>
      </c>
      <c r="C469" s="6">
        <v>18</v>
      </c>
      <c r="D469" s="25"/>
      <c r="E469" s="2">
        <v>15625697.20000002</v>
      </c>
      <c r="F469" s="26">
        <f>_xlfn.MAXIFS('data-from-invoicing'!E:E,'data-from-invoicing'!D:D,eslam.data!AR469)</f>
        <v>15535743.720000001</v>
      </c>
      <c r="G469" s="2">
        <f t="shared" si="68"/>
        <v>-89953.480000019073</v>
      </c>
      <c r="I469" s="23"/>
      <c r="J469" s="2">
        <f>SUMIF('collection only'!D:D,eslam.data!AQ469,'collection only'!E:E)</f>
        <v>12964666.859999999</v>
      </c>
      <c r="K469" s="26">
        <f>SUMIF('data-from-invoicing'!D:D,eslam.data!AR469,'data-from-invoicing'!F:F)</f>
        <v>11331892.375999998</v>
      </c>
      <c r="L469" s="2">
        <f t="shared" si="69"/>
        <v>-1632774.4840000011</v>
      </c>
      <c r="Q469" s="23"/>
      <c r="R469" s="2">
        <v>13019444.4</v>
      </c>
      <c r="S469" s="1">
        <v>44773</v>
      </c>
      <c r="T469" s="1">
        <v>44773</v>
      </c>
      <c r="U469" s="1">
        <v>44779</v>
      </c>
      <c r="V469">
        <v>21</v>
      </c>
      <c r="W469" s="1">
        <v>44800</v>
      </c>
      <c r="X469" s="1">
        <v>44790</v>
      </c>
      <c r="Y469" s="2">
        <v>223792872.69999999</v>
      </c>
      <c r="Z469" s="2">
        <v>42794128.969999991</v>
      </c>
      <c r="AA469" s="2">
        <v>51289544.399999999</v>
      </c>
      <c r="AC469" s="2">
        <v>1216434.143490325</v>
      </c>
      <c r="AD469" s="2">
        <v>5874504.1475</v>
      </c>
      <c r="AE469" s="2">
        <v>5874504.1475</v>
      </c>
      <c r="AF469" s="2">
        <v>28096.400000000001</v>
      </c>
      <c r="AG469" s="14">
        <f>SUMIF('consultant-gross'!D:D,eslam.data!AQ469,'consultant-gross'!F:F)</f>
        <v>15625697.200000018</v>
      </c>
      <c r="AH469" s="14">
        <f>SUMIF('consultant-gross'!D:D,eslam.data!AQ469,'consultant-gross'!G:G)</f>
        <v>223792872.70000002</v>
      </c>
      <c r="AI469" s="14">
        <f>SUMIF('consultant-net'!D:D,eslam.data!AQ469,'consultant-net'!F:F)</f>
        <v>13019444.4</v>
      </c>
      <c r="AJ469" s="2" t="str">
        <f>VLOOKUP(A469,'eslam-to-invoicing'!A:B,2,0)</f>
        <v>ElSewedy HQ Internal Finishing</v>
      </c>
      <c r="AQ469" s="2" t="str">
        <f t="shared" si="70"/>
        <v>HQ - CFC18</v>
      </c>
      <c r="AR469" s="2" t="str">
        <f t="shared" si="71"/>
        <v>ElSewedy HQ Internal Finishing18</v>
      </c>
    </row>
    <row r="470" spans="1:44" x14ac:dyDescent="0.3">
      <c r="A470" s="6" t="s">
        <v>64</v>
      </c>
      <c r="B470" s="35">
        <f>VLOOKUP(A470,operation!A:B,2,0)</f>
        <v>1</v>
      </c>
      <c r="C470" s="6">
        <v>19</v>
      </c>
      <c r="D470" s="25"/>
      <c r="E470" s="2">
        <v>11070593.29999998</v>
      </c>
      <c r="F470" s="26">
        <f>_xlfn.MAXIFS('data-from-invoicing'!E:E,'data-from-invoicing'!D:D,eslam.data!AR470)</f>
        <v>11160546.75</v>
      </c>
      <c r="G470" s="2">
        <f t="shared" si="68"/>
        <v>89953.450000019744</v>
      </c>
      <c r="I470" s="23"/>
      <c r="J470" s="2">
        <f>SUMIF('collection only'!D:D,eslam.data!AQ470,'collection only'!E:E)</f>
        <v>2123375.29</v>
      </c>
      <c r="K470" s="26">
        <f>SUMIF('data-from-invoicing'!D:D,eslam.data!AR470,'data-from-invoicing'!F:F)</f>
        <v>0</v>
      </c>
      <c r="L470" s="2">
        <f t="shared" si="69"/>
        <v>-2123375.29</v>
      </c>
      <c r="Q470" s="23"/>
      <c r="R470" s="2">
        <v>2123376.4</v>
      </c>
      <c r="S470" s="1">
        <v>44804</v>
      </c>
      <c r="T470" s="1">
        <v>44804</v>
      </c>
      <c r="U470" s="1">
        <v>44811</v>
      </c>
      <c r="V470">
        <v>21</v>
      </c>
      <c r="W470" s="1">
        <v>44832</v>
      </c>
      <c r="X470" s="1">
        <v>44850</v>
      </c>
      <c r="Y470" s="2">
        <v>234863466</v>
      </c>
      <c r="Z470" s="2">
        <v>43167126</v>
      </c>
      <c r="AA470" s="2">
        <v>53959703</v>
      </c>
      <c r="AC470" s="2">
        <v>1482872</v>
      </c>
      <c r="AD470" s="2">
        <v>6165165.5</v>
      </c>
      <c r="AE470" s="2">
        <v>6165165.5</v>
      </c>
      <c r="AF470" s="2">
        <v>23096</v>
      </c>
      <c r="AG470" s="14">
        <f>SUMIF('consultant-gross'!D:D,eslam.data!AQ470,'consultant-gross'!F:F)</f>
        <v>11070593.299999982</v>
      </c>
      <c r="AH470" s="14">
        <f>SUMIF('consultant-gross'!D:D,eslam.data!AQ470,'consultant-gross'!G:G)</f>
        <v>234863466</v>
      </c>
      <c r="AI470" s="14">
        <f>SUMIF('consultant-net'!D:D,eslam.data!AQ470,'consultant-net'!F:F)</f>
        <v>2123376.4</v>
      </c>
      <c r="AJ470" s="2" t="str">
        <f>VLOOKUP(A470,'eslam-to-invoicing'!A:B,2,0)</f>
        <v>ElSewedy HQ Internal Finishing</v>
      </c>
      <c r="AQ470" s="2" t="str">
        <f t="shared" si="70"/>
        <v>HQ - CFC19</v>
      </c>
      <c r="AR470" s="2" t="str">
        <f t="shared" si="71"/>
        <v>ElSewedy HQ Internal Finishing19</v>
      </c>
    </row>
    <row r="471" spans="1:44" hidden="1" x14ac:dyDescent="0.3">
      <c r="A471" s="6" t="s">
        <v>64</v>
      </c>
      <c r="B471" s="6">
        <f>VLOOKUP(A471,operation!A:B,2,0)</f>
        <v>1</v>
      </c>
      <c r="C471" s="6">
        <v>20</v>
      </c>
      <c r="D471" s="25"/>
      <c r="E471" s="2">
        <v>43687204.699999988</v>
      </c>
      <c r="F471" s="26">
        <f>_xlfn.MAXIFS('data-from-invoicing'!E:E,'data-from-invoicing'!D:D,eslam.data!AR471)</f>
        <v>43687204.670000009</v>
      </c>
      <c r="G471" s="2">
        <f t="shared" si="68"/>
        <v>-2.9999978840351105E-2</v>
      </c>
      <c r="H471" s="2"/>
      <c r="I471" s="23"/>
      <c r="J471" s="2">
        <f>SUMIF('collection only'!D:D,eslam.data!AQ471,'collection only'!E:E)</f>
        <v>9324446.8000000007</v>
      </c>
      <c r="K471" s="26">
        <f>SUMIF('data-from-invoicing'!D:D,eslam.data!AR471,'data-from-invoicing'!F:F)</f>
        <v>10136401.93</v>
      </c>
      <c r="L471" s="2">
        <f t="shared" si="69"/>
        <v>811955.12999999896</v>
      </c>
      <c r="M471" s="2"/>
      <c r="Q471" s="23"/>
      <c r="R471" s="2">
        <v>9324446.763666302</v>
      </c>
      <c r="S471" s="1">
        <v>44834</v>
      </c>
      <c r="T471" s="1">
        <v>44834</v>
      </c>
      <c r="U471" s="1">
        <v>44845</v>
      </c>
      <c r="V471">
        <v>21</v>
      </c>
      <c r="W471" s="1">
        <v>44866</v>
      </c>
      <c r="X471" s="1">
        <v>44851</v>
      </c>
      <c r="Y471" s="2">
        <v>278550670.69999999</v>
      </c>
      <c r="Z471" s="2">
        <v>25330248.859999981</v>
      </c>
      <c r="AA471" s="2">
        <v>72413577.799999997</v>
      </c>
      <c r="AC471" s="2">
        <v>2630548.10692759</v>
      </c>
      <c r="AD471" s="2">
        <v>7311955.1050000004</v>
      </c>
      <c r="AE471" s="2">
        <v>7311955.1050000004</v>
      </c>
      <c r="AF471" s="2">
        <v>23096.400000000001</v>
      </c>
      <c r="AG471" s="14">
        <f>SUMIF('consultant-gross'!D:D,eslam.data!AQ471,'consultant-gross'!F:F)</f>
        <v>43687204.699999988</v>
      </c>
      <c r="AH471" s="14">
        <f>SUMIF('consultant-gross'!D:D,eslam.data!AQ471,'consultant-gross'!G:G)</f>
        <v>278550670.69999999</v>
      </c>
      <c r="AI471" s="14">
        <f>SUMIF('consultant-net'!D:D,eslam.data!AQ471,'consultant-net'!F:F)</f>
        <v>9324446.763666302</v>
      </c>
      <c r="AJ471" s="2" t="str">
        <f>VLOOKUP(A471,'eslam-to-invoicing'!A:B,2,0)</f>
        <v>ElSewedy HQ Internal Finishing</v>
      </c>
      <c r="AQ471" s="2" t="str">
        <f t="shared" si="70"/>
        <v>HQ - CFC20</v>
      </c>
      <c r="AR471" s="2" t="str">
        <f t="shared" si="71"/>
        <v>ElSewedy HQ Internal Finishing20</v>
      </c>
    </row>
    <row r="472" spans="1:44" hidden="1" x14ac:dyDescent="0.3">
      <c r="A472" s="6" t="s">
        <v>64</v>
      </c>
      <c r="B472" s="6">
        <f>VLOOKUP(A472,operation!A:B,2,0)</f>
        <v>1</v>
      </c>
      <c r="C472" s="6">
        <v>21</v>
      </c>
      <c r="D472" s="25"/>
      <c r="E472" s="2">
        <v>6969185.8999999762</v>
      </c>
      <c r="F472" s="26">
        <f>_xlfn.MAXIFS('data-from-invoicing'!E:E,'data-from-invoicing'!D:D,eslam.data!AR472)</f>
        <v>6969185.9000000004</v>
      </c>
      <c r="G472" s="2">
        <f t="shared" si="68"/>
        <v>2.4214386940002441E-8</v>
      </c>
      <c r="H472" s="2"/>
      <c r="I472" s="23"/>
      <c r="J472" s="2">
        <f>SUMIF('collection only'!D:D,eslam.data!AQ472,'collection only'!E:E)</f>
        <v>1704646.05</v>
      </c>
      <c r="K472" s="26">
        <f>SUMIF('data-from-invoicing'!D:D,eslam.data!AR472,'data-from-invoicing'!F:F)</f>
        <v>0</v>
      </c>
      <c r="L472" s="2">
        <f t="shared" si="69"/>
        <v>-1704646.05</v>
      </c>
      <c r="M472" s="2"/>
      <c r="Q472" s="23"/>
      <c r="R472" s="2">
        <v>1704646.05</v>
      </c>
      <c r="S472" s="1">
        <v>44865</v>
      </c>
      <c r="T472" s="1">
        <v>44865</v>
      </c>
      <c r="U472" s="1">
        <v>44873</v>
      </c>
      <c r="V472">
        <v>21</v>
      </c>
      <c r="W472" s="1">
        <v>44894</v>
      </c>
      <c r="X472" s="1">
        <v>44885</v>
      </c>
      <c r="Y472" s="2">
        <v>285519856.60000002</v>
      </c>
      <c r="Z472" s="2">
        <v>22835242</v>
      </c>
      <c r="AA472" s="2">
        <v>75563462.200000003</v>
      </c>
      <c r="AC472" s="2">
        <v>2846115</v>
      </c>
      <c r="AD472" s="2">
        <v>7494896</v>
      </c>
      <c r="AE472" s="2">
        <v>7494896</v>
      </c>
      <c r="AF472" s="2">
        <v>0</v>
      </c>
      <c r="AG472" s="14">
        <f>SUMIF('consultant-gross'!D:D,eslam.data!AQ472,'consultant-gross'!F:F)</f>
        <v>6969185.8999999762</v>
      </c>
      <c r="AH472" s="14">
        <f>SUMIF('consultant-gross'!D:D,eslam.data!AQ472,'consultant-gross'!G:G)</f>
        <v>285519856.59999996</v>
      </c>
      <c r="AI472" s="14">
        <f>SUMIF('consultant-net'!D:D,eslam.data!AQ472,'consultant-net'!F:F)</f>
        <v>1704646.05</v>
      </c>
      <c r="AJ472" s="2" t="str">
        <f>VLOOKUP(A472,'eslam-to-invoicing'!A:B,2,0)</f>
        <v>ElSewedy HQ Internal Finishing</v>
      </c>
      <c r="AQ472" s="2" t="str">
        <f t="shared" si="70"/>
        <v>HQ - CFC21</v>
      </c>
      <c r="AR472" s="2" t="str">
        <f t="shared" si="71"/>
        <v>ElSewedy HQ Internal Finishing21</v>
      </c>
    </row>
    <row r="473" spans="1:44" x14ac:dyDescent="0.3">
      <c r="A473" s="6" t="s">
        <v>64</v>
      </c>
      <c r="B473" s="35">
        <f>VLOOKUP(A473,operation!A:B,2,0)</f>
        <v>1</v>
      </c>
      <c r="C473" s="6">
        <v>23</v>
      </c>
      <c r="D473" s="25"/>
      <c r="E473" s="2">
        <v>9615384.6999999881</v>
      </c>
      <c r="F473" s="26">
        <f>_xlfn.MAXIFS('data-from-invoicing'!E:E,'data-from-invoicing'!D:D,eslam.data!AR473)</f>
        <v>25519032.039999999</v>
      </c>
      <c r="G473" s="2">
        <f t="shared" si="68"/>
        <v>15903647.340000011</v>
      </c>
      <c r="I473" s="23"/>
      <c r="J473" s="2">
        <f>SUMIF('collection only'!D:D,eslam.data!AQ473,'collection only'!E:E)</f>
        <v>10000000</v>
      </c>
      <c r="K473" s="26">
        <f>SUMIF('data-from-invoicing'!D:D,eslam.data!AR473,'data-from-invoicing'!F:F)</f>
        <v>1915761.6529999999</v>
      </c>
      <c r="L473" s="2">
        <f t="shared" si="69"/>
        <v>-8084238.3470000001</v>
      </c>
      <c r="Q473" s="23"/>
      <c r="R473" s="2">
        <v>10000000.15238129</v>
      </c>
      <c r="S473" s="1">
        <v>44895</v>
      </c>
      <c r="T473" s="1">
        <v>44895</v>
      </c>
      <c r="U473" s="1">
        <v>44902</v>
      </c>
      <c r="V473">
        <v>21</v>
      </c>
      <c r="W473" s="1">
        <v>44923</v>
      </c>
      <c r="X473" s="1">
        <v>44909</v>
      </c>
      <c r="Y473" s="2">
        <v>295135241.30000001</v>
      </c>
      <c r="Z473" s="2">
        <v>22835242.979999989</v>
      </c>
      <c r="AA473" s="2">
        <v>85178846.599999994</v>
      </c>
      <c r="AC473" s="2">
        <v>2846115.9564102581</v>
      </c>
      <c r="AD473" s="2">
        <v>7494896.2350000003</v>
      </c>
      <c r="AE473" s="2">
        <v>7494896.2350000003</v>
      </c>
      <c r="AF473" s="2">
        <v>2085744.58</v>
      </c>
      <c r="AG473" s="14">
        <f>SUMIF('consultant-gross'!D:D,eslam.data!AQ473,'consultant-gross'!F:F)</f>
        <v>0</v>
      </c>
      <c r="AH473" s="14">
        <f>SUMIF('consultant-gross'!D:D,eslam.data!AQ473,'consultant-gross'!G:G)</f>
        <v>0</v>
      </c>
      <c r="AI473" s="14">
        <f>SUMIF('consultant-net'!D:D,eslam.data!AQ473,'consultant-net'!F:F)</f>
        <v>0</v>
      </c>
      <c r="AJ473" s="2" t="str">
        <f>VLOOKUP(A473,'eslam-to-invoicing'!A:B,2,0)</f>
        <v>ElSewedy HQ Internal Finishing</v>
      </c>
      <c r="AQ473" s="2" t="str">
        <f t="shared" si="70"/>
        <v>HQ - CFC23</v>
      </c>
      <c r="AR473" s="2" t="str">
        <f t="shared" si="71"/>
        <v>ElSewedy HQ Internal Finishing23</v>
      </c>
    </row>
    <row r="474" spans="1:44" x14ac:dyDescent="0.3">
      <c r="A474" s="6" t="s">
        <v>64</v>
      </c>
      <c r="B474" s="35">
        <f>VLOOKUP(A474,operation!A:B,2,0)</f>
        <v>1</v>
      </c>
      <c r="C474" s="6">
        <v>24</v>
      </c>
      <c r="D474" s="25"/>
      <c r="E474" s="2">
        <v>25568878.300000072</v>
      </c>
      <c r="F474" s="26">
        <f>_xlfn.MAXIFS('data-from-invoicing'!E:E,'data-from-invoicing'!D:D,eslam.data!AR474)</f>
        <v>25519032.039999999</v>
      </c>
      <c r="G474" s="2">
        <f t="shared" si="68"/>
        <v>-49846.26000007242</v>
      </c>
      <c r="I474" s="23"/>
      <c r="J474" s="2">
        <f>SUMIF('collection only'!D:D,eslam.data!AQ474,'collection only'!E:E)</f>
        <v>5681250.46</v>
      </c>
      <c r="K474" s="26">
        <f>SUMIF('data-from-invoicing'!D:D,eslam.data!AR474,'data-from-invoicing'!F:F)</f>
        <v>0</v>
      </c>
      <c r="L474" s="2">
        <f t="shared" si="69"/>
        <v>-5681250.46</v>
      </c>
      <c r="Q474" s="23"/>
      <c r="R474" s="2">
        <v>5979128.0099999998</v>
      </c>
      <c r="S474" s="1">
        <v>44895</v>
      </c>
      <c r="T474" s="1">
        <v>44895</v>
      </c>
      <c r="U474" s="1">
        <v>44908</v>
      </c>
      <c r="V474">
        <v>21</v>
      </c>
      <c r="W474" s="1">
        <v>44929</v>
      </c>
      <c r="X474" s="1">
        <v>44922</v>
      </c>
      <c r="Y474" s="2">
        <v>320704119.60000002</v>
      </c>
      <c r="Z474" s="2">
        <v>12624923</v>
      </c>
      <c r="AA474" s="2">
        <v>98574568</v>
      </c>
      <c r="AC474" s="2">
        <v>4317722</v>
      </c>
      <c r="AD474" s="2">
        <v>7311955.0899999999</v>
      </c>
      <c r="AE474" s="2">
        <v>9525011.1900000013</v>
      </c>
      <c r="AF474" s="2">
        <v>325973.55</v>
      </c>
      <c r="AG474" s="14">
        <f>SUMIF('consultant-gross'!D:D,eslam.data!AQ474,'consultant-gross'!F:F)</f>
        <v>25568878.300000072</v>
      </c>
      <c r="AH474" s="14">
        <f>SUMIF('consultant-gross'!D:D,eslam.data!AQ474,'consultant-gross'!G:G)</f>
        <v>320704119.60000002</v>
      </c>
      <c r="AI474" s="14">
        <f>SUMIF('consultant-net'!D:D,eslam.data!AQ474,'consultant-net'!F:F)</f>
        <v>5979128.0099999998</v>
      </c>
      <c r="AJ474" s="2" t="str">
        <f>VLOOKUP(A474,'eslam-to-invoicing'!A:B,2,0)</f>
        <v>ElSewedy HQ Internal Finishing</v>
      </c>
      <c r="AQ474" s="2" t="str">
        <f t="shared" si="70"/>
        <v>HQ - CFC24</v>
      </c>
      <c r="AR474" s="2" t="str">
        <f t="shared" si="71"/>
        <v>ElSewedy HQ Internal Finishing24</v>
      </c>
    </row>
    <row r="475" spans="1:44" x14ac:dyDescent="0.3">
      <c r="A475" s="6" t="s">
        <v>64</v>
      </c>
      <c r="B475" s="35">
        <f>VLOOKUP(A475,operation!A:B,2,0)</f>
        <v>1</v>
      </c>
      <c r="C475" s="6">
        <v>25</v>
      </c>
      <c r="D475" s="25"/>
      <c r="E475" s="2">
        <v>17887580.019047622</v>
      </c>
      <c r="F475" s="26">
        <f>_xlfn.MAXIFS('data-from-invoicing'!E:E,'data-from-invoicing'!D:D,eslam.data!AR475)</f>
        <v>17937426.600000001</v>
      </c>
      <c r="G475" s="2">
        <f t="shared" si="68"/>
        <v>49846.580952379853</v>
      </c>
      <c r="I475" s="23"/>
      <c r="J475" s="2">
        <f>SUMIF('collection only'!D:D,eslam.data!AQ475,'collection only'!E:E)</f>
        <v>9125697.4299999997</v>
      </c>
      <c r="K475" s="26">
        <f>SUMIF('data-from-invoicing'!D:D,eslam.data!AR475,'data-from-invoicing'!F:F)</f>
        <v>4987239.22</v>
      </c>
      <c r="L475" s="2">
        <f t="shared" si="69"/>
        <v>-4138458.21</v>
      </c>
      <c r="Q475" s="23"/>
      <c r="R475" s="2">
        <v>10125697.764095269</v>
      </c>
      <c r="S475" s="1">
        <v>44926</v>
      </c>
      <c r="T475" s="1">
        <v>44926</v>
      </c>
      <c r="U475" s="1">
        <v>44937</v>
      </c>
      <c r="V475">
        <v>21</v>
      </c>
      <c r="W475" s="1">
        <v>44958</v>
      </c>
      <c r="X475" s="1">
        <v>44956</v>
      </c>
      <c r="Y475" s="2">
        <v>338591699.61904758</v>
      </c>
      <c r="Z475" s="2">
        <v>5521723.7800000003</v>
      </c>
      <c r="AA475" s="2">
        <v>103716174.2</v>
      </c>
      <c r="AC475" s="2">
        <v>5354076.6018413184</v>
      </c>
      <c r="AD475" s="2">
        <v>7311955.0899999999</v>
      </c>
      <c r="AE475" s="2">
        <v>10464109.140000001</v>
      </c>
      <c r="AF475" s="2">
        <v>297877.55</v>
      </c>
      <c r="AG475" s="14">
        <f>SUMIF('consultant-gross'!D:D,eslam.data!AQ475,'consultant-gross'!F:F)</f>
        <v>17887580.019047618</v>
      </c>
      <c r="AH475" s="14">
        <f>SUMIF('consultant-gross'!D:D,eslam.data!AQ475,'consultant-gross'!G:G)</f>
        <v>338591699.61904764</v>
      </c>
      <c r="AI475" s="14">
        <f>SUMIF('consultant-net'!D:D,eslam.data!AQ475,'consultant-net'!F:F)</f>
        <v>10125697.764095265</v>
      </c>
      <c r="AJ475" s="2" t="str">
        <f>VLOOKUP(A475,'eslam-to-invoicing'!A:B,2,0)</f>
        <v>ElSewedy HQ Internal Finishing</v>
      </c>
      <c r="AQ475" s="2" t="str">
        <f t="shared" si="70"/>
        <v>HQ - CFC25</v>
      </c>
      <c r="AR475" s="2" t="str">
        <f t="shared" si="71"/>
        <v>ElSewedy HQ Internal Finishing25</v>
      </c>
    </row>
    <row r="476" spans="1:44" hidden="1" x14ac:dyDescent="0.3">
      <c r="A476" s="6" t="s">
        <v>64</v>
      </c>
      <c r="B476" s="6">
        <f>VLOOKUP(A476,operation!A:B,2,0)</f>
        <v>1</v>
      </c>
      <c r="C476" s="6">
        <v>26</v>
      </c>
      <c r="D476" s="25"/>
      <c r="E476" s="2">
        <v>15848994.285714271</v>
      </c>
      <c r="F476" s="26">
        <f>_xlfn.MAXIFS('data-from-invoicing'!E:E,'data-from-invoicing'!D:D,eslam.data!AR476)</f>
        <v>15848994.310000001</v>
      </c>
      <c r="G476" s="2">
        <f t="shared" si="68"/>
        <v>2.4285729974508286E-2</v>
      </c>
      <c r="H476" s="2"/>
      <c r="I476" s="23"/>
      <c r="J476" s="2">
        <f>SUMIF('collection only'!D:D,eslam.data!AQ476,'collection only'!E:E)</f>
        <v>11231097.41</v>
      </c>
      <c r="K476" s="26">
        <f>SUMIF('data-from-invoicing'!D:D,eslam.data!AR476,'data-from-invoicing'!F:F)</f>
        <v>11230610.0055</v>
      </c>
      <c r="L476" s="2">
        <f t="shared" si="69"/>
        <v>-487.40450000017881</v>
      </c>
      <c r="M476" s="2"/>
      <c r="Q476" s="23"/>
      <c r="R476" s="2">
        <v>24450753.149999999</v>
      </c>
      <c r="S476" s="1">
        <v>44957</v>
      </c>
      <c r="T476" s="1">
        <v>44957</v>
      </c>
      <c r="U476" s="1">
        <v>45252</v>
      </c>
      <c r="V476">
        <v>21</v>
      </c>
      <c r="W476" s="1">
        <v>45273</v>
      </c>
      <c r="X476" s="1">
        <v>45337</v>
      </c>
      <c r="Y476" s="2">
        <v>354440693.90476191</v>
      </c>
      <c r="Z476" s="2">
        <v>2203336.4700000002</v>
      </c>
      <c r="AA476" s="2">
        <v>119098372.40000001</v>
      </c>
      <c r="AC476" s="2">
        <v>6380098.5700000003</v>
      </c>
      <c r="AD476" s="2">
        <v>9304068.2149999999</v>
      </c>
      <c r="AE476" s="2">
        <v>9304068.2149999999</v>
      </c>
      <c r="AF476" s="2">
        <v>0</v>
      </c>
      <c r="AG476" s="14">
        <f>SUMIF('consultant-gross'!D:D,eslam.data!AQ476,'consultant-gross'!F:F)</f>
        <v>15848994.285714269</v>
      </c>
      <c r="AH476" s="14">
        <f>SUMIF('consultant-gross'!D:D,eslam.data!AQ476,'consultant-gross'!G:G)</f>
        <v>354440693.90476191</v>
      </c>
      <c r="AI476" s="14">
        <f>SUMIF('consultant-net'!D:D,eslam.data!AQ476,'consultant-net'!F:F)</f>
        <v>24450753.149999999</v>
      </c>
      <c r="AJ476" s="2" t="str">
        <f>VLOOKUP(A476,'eslam-to-invoicing'!A:B,2,0)</f>
        <v>ElSewedy HQ Internal Finishing</v>
      </c>
      <c r="AQ476" s="2" t="str">
        <f t="shared" si="70"/>
        <v>HQ - CFC26</v>
      </c>
      <c r="AR476" s="2" t="str">
        <f t="shared" si="71"/>
        <v>ElSewedy HQ Internal Finishing26</v>
      </c>
    </row>
    <row r="477" spans="1:44" x14ac:dyDescent="0.3">
      <c r="B477" s="35"/>
      <c r="D477" s="25"/>
      <c r="F477" s="26">
        <f>_xlfn.MAXIFS('data-from-invoicing'!E:E,'data-from-invoicing'!D:D,eslam.data!AR477)</f>
        <v>0</v>
      </c>
      <c r="I477" s="23"/>
      <c r="K477" s="26"/>
      <c r="Q477" s="23"/>
    </row>
    <row r="478" spans="1:44" hidden="1" x14ac:dyDescent="0.3">
      <c r="A478" s="6" t="s">
        <v>48</v>
      </c>
      <c r="B478" s="6">
        <f>VLOOKUP(A478,operation!A:B,2,0)</f>
        <v>1</v>
      </c>
      <c r="C478" s="6">
        <v>1</v>
      </c>
      <c r="D478" s="25"/>
      <c r="E478" s="2">
        <v>1684523.66</v>
      </c>
      <c r="F478" s="26">
        <f>_xlfn.MAXIFS('data-from-invoicing'!E:E,'data-from-invoicing'!D:D,eslam.data!AR478)</f>
        <v>1684524</v>
      </c>
      <c r="G478" s="2">
        <f t="shared" ref="G478:G492" si="72">F478-E478</f>
        <v>0.34000000008381903</v>
      </c>
      <c r="H478" s="2"/>
      <c r="I478" s="23"/>
      <c r="J478" s="2">
        <f>SUMIF('collection only'!D:D,eslam.data!AQ478,'collection only'!E:E)</f>
        <v>36249090</v>
      </c>
      <c r="K478" s="26">
        <f>SUMIF('data-from-invoicing'!D:D,eslam.data!AR478,'data-from-invoicing'!F:F)</f>
        <v>2583316</v>
      </c>
      <c r="L478" s="2">
        <f t="shared" ref="L478:L492" si="73">K478-J478</f>
        <v>-33665774</v>
      </c>
      <c r="M478" s="2"/>
      <c r="N478" s="2">
        <v>33750000</v>
      </c>
      <c r="Q478" s="23"/>
      <c r="R478" s="2">
        <v>2673900.9500000002</v>
      </c>
      <c r="S478" s="1">
        <v>43769</v>
      </c>
      <c r="T478" s="1">
        <v>43779</v>
      </c>
      <c r="U478" s="1">
        <v>43780</v>
      </c>
      <c r="V478">
        <v>14</v>
      </c>
      <c r="W478" s="1">
        <v>43794</v>
      </c>
      <c r="X478" s="1">
        <v>43793</v>
      </c>
      <c r="Y478" s="2">
        <v>1684523.66</v>
      </c>
      <c r="Z478" s="2">
        <v>1191900</v>
      </c>
      <c r="AF478" s="2">
        <v>0</v>
      </c>
      <c r="AG478" s="14">
        <f>SUMIF('consultant-gross'!D:D,eslam.data!AQ478,'consultant-gross'!F:F)</f>
        <v>1684523.66</v>
      </c>
      <c r="AH478" s="14">
        <f>SUMIF('consultant-gross'!D:D,eslam.data!AQ478,'consultant-gross'!G:G)</f>
        <v>1684523.66</v>
      </c>
      <c r="AI478" s="14">
        <f>SUMIF('consultant-net'!D:D,eslam.data!AQ478,'consultant-net'!F:F)</f>
        <v>2673900.9500000002</v>
      </c>
      <c r="AJ478" s="2" t="str">
        <f>VLOOKUP(A478,'eslam-to-invoicing'!A:B,2,0)</f>
        <v>HyperOne Zayed Extension</v>
      </c>
      <c r="AQ478" s="2" t="str">
        <f t="shared" ref="AQ478:AQ492" si="74">A478&amp;C478</f>
        <v>HyperOne1</v>
      </c>
      <c r="AR478" s="2" t="str">
        <f t="shared" ref="AR478:AR492" si="75">AJ478&amp;C478</f>
        <v>HyperOne Zayed Extension1</v>
      </c>
    </row>
    <row r="479" spans="1:44" hidden="1" x14ac:dyDescent="0.3">
      <c r="A479" s="6" t="s">
        <v>48</v>
      </c>
      <c r="B479" s="6">
        <f>VLOOKUP(A479,operation!A:B,2,0)</f>
        <v>1</v>
      </c>
      <c r="C479" s="6">
        <v>2</v>
      </c>
      <c r="D479" s="25"/>
      <c r="E479" s="2">
        <v>11473372.17</v>
      </c>
      <c r="F479" s="26">
        <f>_xlfn.MAXIFS('data-from-invoicing'!E:E,'data-from-invoicing'!D:D,eslam.data!AR479)</f>
        <v>11473371.43</v>
      </c>
      <c r="G479" s="2">
        <f t="shared" si="72"/>
        <v>-0.74000000022351742</v>
      </c>
      <c r="H479" s="2"/>
      <c r="I479" s="23"/>
      <c r="J479" s="2">
        <f>SUMIF('collection only'!D:D,eslam.data!AQ479,'collection only'!E:E)</f>
        <v>8063620</v>
      </c>
      <c r="K479" s="26">
        <f>SUMIF('data-from-invoicing'!D:D,eslam.data!AR479,'data-from-invoicing'!F:F)</f>
        <v>8637288.8614999987</v>
      </c>
      <c r="L479" s="2">
        <f t="shared" si="73"/>
        <v>573668.86149999872</v>
      </c>
      <c r="M479" s="2"/>
      <c r="Q479" s="23"/>
      <c r="R479" s="2">
        <v>8554552.6099999994</v>
      </c>
      <c r="S479" s="1">
        <v>43799</v>
      </c>
      <c r="T479" s="1">
        <v>43806</v>
      </c>
      <c r="U479" s="1">
        <v>43807</v>
      </c>
      <c r="V479">
        <v>14</v>
      </c>
      <c r="W479" s="1">
        <v>43821</v>
      </c>
      <c r="X479" s="1">
        <v>43811</v>
      </c>
      <c r="Y479" s="2">
        <v>13157895.83</v>
      </c>
      <c r="Z479" s="2">
        <v>478500</v>
      </c>
      <c r="AF479" s="2">
        <v>0</v>
      </c>
      <c r="AG479" s="14">
        <f>SUMIF('consultant-gross'!D:D,eslam.data!AQ479,'consultant-gross'!F:F)</f>
        <v>11473372.17</v>
      </c>
      <c r="AH479" s="14">
        <f>SUMIF('consultant-gross'!D:D,eslam.data!AQ479,'consultant-gross'!G:G)</f>
        <v>13157895.83</v>
      </c>
      <c r="AI479" s="14">
        <f>SUMIF('consultant-net'!D:D,eslam.data!AQ479,'consultant-net'!F:F)</f>
        <v>8554552.6099999994</v>
      </c>
      <c r="AJ479" s="2" t="str">
        <f>VLOOKUP(A479,'eslam-to-invoicing'!A:B,2,0)</f>
        <v>HyperOne Zayed Extension</v>
      </c>
      <c r="AQ479" s="2" t="str">
        <f t="shared" si="74"/>
        <v>HyperOne2</v>
      </c>
      <c r="AR479" s="2" t="str">
        <f t="shared" si="75"/>
        <v>HyperOne Zayed Extension2</v>
      </c>
    </row>
    <row r="480" spans="1:44" hidden="1" x14ac:dyDescent="0.3">
      <c r="A480" s="6" t="s">
        <v>48</v>
      </c>
      <c r="B480" s="6">
        <f>VLOOKUP(A480,operation!A:B,2,0)</f>
        <v>1</v>
      </c>
      <c r="C480" s="6">
        <v>3</v>
      </c>
      <c r="D480" s="25"/>
      <c r="E480" s="2">
        <v>10276217.5887</v>
      </c>
      <c r="F480" s="26">
        <f>_xlfn.MAXIFS('data-from-invoicing'!E:E,'data-from-invoicing'!D:D,eslam.data!AR480)</f>
        <v>10276217.140000001</v>
      </c>
      <c r="G480" s="2">
        <f t="shared" si="72"/>
        <v>-0.44869999960064888</v>
      </c>
      <c r="H480" s="2"/>
      <c r="I480" s="23"/>
      <c r="J480" s="2">
        <f>SUMIF('collection only'!D:D,eslam.data!AQ480,'collection only'!E:E)</f>
        <v>6681009</v>
      </c>
      <c r="K480" s="26">
        <f>SUMIF('data-from-invoicing'!D:D,eslam.data!AR480,'data-from-invoicing'!F:F)</f>
        <v>7194819.6799999997</v>
      </c>
      <c r="L480" s="2">
        <f t="shared" si="73"/>
        <v>513810.6799999997</v>
      </c>
      <c r="M480" s="2"/>
      <c r="Q480" s="23"/>
      <c r="R480" s="2">
        <v>7194819.7145490814</v>
      </c>
      <c r="S480" s="1">
        <v>43830</v>
      </c>
      <c r="T480" s="1">
        <v>43830</v>
      </c>
      <c r="U480" s="1">
        <v>43832</v>
      </c>
      <c r="V480">
        <v>14</v>
      </c>
      <c r="W480" s="1">
        <v>43846</v>
      </c>
      <c r="X480" s="1">
        <v>43843</v>
      </c>
      <c r="Y480" s="2">
        <v>23434113.418699998</v>
      </c>
      <c r="Z480" s="2">
        <v>478500</v>
      </c>
      <c r="AF480" s="2">
        <v>1194684.3215999999</v>
      </c>
      <c r="AG480" s="14">
        <f>SUMIF('consultant-gross'!D:D,eslam.data!AQ480,'consultant-gross'!F:F)</f>
        <v>10276217.588699998</v>
      </c>
      <c r="AH480" s="14">
        <f>SUMIF('consultant-gross'!D:D,eslam.data!AQ480,'consultant-gross'!G:G)</f>
        <v>23434113.418699998</v>
      </c>
      <c r="AI480" s="14">
        <f>SUMIF('consultant-net'!D:D,eslam.data!AQ480,'consultant-net'!F:F)</f>
        <v>7194819.7145490814</v>
      </c>
      <c r="AJ480" s="2" t="str">
        <f>VLOOKUP(A480,'eslam-to-invoicing'!A:B,2,0)</f>
        <v>HyperOne Zayed Extension</v>
      </c>
      <c r="AQ480" s="2" t="str">
        <f t="shared" si="74"/>
        <v>HyperOne3</v>
      </c>
      <c r="AR480" s="2" t="str">
        <f t="shared" si="75"/>
        <v>HyperOne Zayed Extension3</v>
      </c>
    </row>
    <row r="481" spans="1:44" hidden="1" x14ac:dyDescent="0.3">
      <c r="A481" s="6" t="s">
        <v>48</v>
      </c>
      <c r="B481" s="6">
        <f>VLOOKUP(A481,operation!A:B,2,0)</f>
        <v>1</v>
      </c>
      <c r="C481" s="6">
        <v>4</v>
      </c>
      <c r="D481" s="25"/>
      <c r="E481" s="2">
        <v>12451224.366800001</v>
      </c>
      <c r="F481" s="26">
        <f>_xlfn.MAXIFS('data-from-invoicing'!E:E,'data-from-invoicing'!D:D,eslam.data!AR481)</f>
        <v>12451225.710000001</v>
      </c>
      <c r="G481" s="2">
        <f t="shared" si="72"/>
        <v>1.3432000000029802</v>
      </c>
      <c r="H481" s="2"/>
      <c r="I481" s="23"/>
      <c r="J481" s="2">
        <f>SUMIF('collection only'!D:D,eslam.data!AQ481,'collection only'!E:E)</f>
        <v>6318712</v>
      </c>
      <c r="K481" s="26">
        <f>SUMIF('data-from-invoicing'!D:D,eslam.data!AR481,'data-from-invoicing'!F:F)</f>
        <v>6318712</v>
      </c>
      <c r="L481" s="2">
        <f t="shared" si="73"/>
        <v>0</v>
      </c>
      <c r="M481" s="2"/>
      <c r="Q481" s="23"/>
      <c r="R481" s="2">
        <v>6318712</v>
      </c>
      <c r="S481" s="1">
        <v>43861</v>
      </c>
      <c r="T481" s="1">
        <v>43861</v>
      </c>
      <c r="U481" s="1">
        <v>43867</v>
      </c>
      <c r="V481">
        <v>14</v>
      </c>
      <c r="W481" s="1">
        <v>43881</v>
      </c>
      <c r="X481" s="1">
        <v>43884</v>
      </c>
      <c r="Y481" s="2">
        <v>35885337.785499997</v>
      </c>
      <c r="AF481" s="2">
        <v>4562652.7636000002</v>
      </c>
      <c r="AG481" s="14">
        <f>SUMIF('consultant-gross'!D:D,eslam.data!AQ481,'consultant-gross'!F:F)</f>
        <v>12451224.366799999</v>
      </c>
      <c r="AH481" s="14">
        <f>SUMIF('consultant-gross'!D:D,eslam.data!AQ481,'consultant-gross'!G:G)</f>
        <v>35885337.785499997</v>
      </c>
      <c r="AI481" s="14">
        <f>SUMIF('consultant-net'!D:D,eslam.data!AQ481,'consultant-net'!F:F)</f>
        <v>7092200.1310555199</v>
      </c>
      <c r="AJ481" s="2" t="str">
        <f>VLOOKUP(A481,'eslam-to-invoicing'!A:B,2,0)</f>
        <v>HyperOne Zayed Extension</v>
      </c>
      <c r="AQ481" s="2" t="str">
        <f t="shared" si="74"/>
        <v>HyperOne4</v>
      </c>
      <c r="AR481" s="2" t="str">
        <f t="shared" si="75"/>
        <v>HyperOne Zayed Extension4</v>
      </c>
    </row>
    <row r="482" spans="1:44" x14ac:dyDescent="0.3">
      <c r="A482" s="6" t="s">
        <v>48</v>
      </c>
      <c r="B482" s="35">
        <f>VLOOKUP(A482,operation!A:B,2,0)</f>
        <v>1</v>
      </c>
      <c r="C482" s="6">
        <v>5</v>
      </c>
      <c r="D482" s="25"/>
      <c r="E482" s="2">
        <v>5616638.2145000026</v>
      </c>
      <c r="F482" s="26">
        <f>_xlfn.MAXIFS('data-from-invoicing'!E:E,'data-from-invoicing'!D:D,eslam.data!AR482)</f>
        <v>5616447.6200000001</v>
      </c>
      <c r="G482" s="2">
        <f t="shared" si="72"/>
        <v>-190.59450000245124</v>
      </c>
      <c r="I482" s="23"/>
      <c r="J482" s="2">
        <f>SUMIF('collection only'!D:D,eslam.data!AQ482,'collection only'!E:E)</f>
        <v>3307335</v>
      </c>
      <c r="K482" s="26">
        <f>SUMIF('data-from-invoicing'!D:D,eslam.data!AR482,'data-from-invoicing'!F:F)</f>
        <v>3307335</v>
      </c>
      <c r="L482" s="2">
        <f t="shared" si="73"/>
        <v>0</v>
      </c>
      <c r="Q482" s="23"/>
      <c r="R482" s="2">
        <v>3307335</v>
      </c>
      <c r="S482" s="1">
        <v>43890</v>
      </c>
      <c r="T482" s="1">
        <v>43875</v>
      </c>
      <c r="U482" s="1">
        <v>43879</v>
      </c>
      <c r="V482">
        <v>14</v>
      </c>
      <c r="W482" s="1">
        <v>43893</v>
      </c>
      <c r="X482" s="1">
        <v>43884</v>
      </c>
      <c r="Y482" s="2">
        <v>41501976</v>
      </c>
      <c r="AF482" s="2">
        <v>5067252</v>
      </c>
      <c r="AG482" s="14">
        <f>SUMIF('consultant-gross'!D:D,eslam.data!AQ482,'consultant-gross'!F:F)</f>
        <v>5616638.2145000026</v>
      </c>
      <c r="AH482" s="14">
        <f>SUMIF('consultant-gross'!D:D,eslam.data!AQ482,'consultant-gross'!G:G)</f>
        <v>41501976</v>
      </c>
      <c r="AI482" s="14">
        <f>SUMIF('consultant-net'!D:D,eslam.data!AQ482,'consultant-net'!F:F)</f>
        <v>3307335</v>
      </c>
      <c r="AJ482" s="2" t="str">
        <f>VLOOKUP(A482,'eslam-to-invoicing'!A:B,2,0)</f>
        <v>HyperOne Zayed Extension</v>
      </c>
      <c r="AQ482" s="2" t="str">
        <f t="shared" si="74"/>
        <v>HyperOne5</v>
      </c>
      <c r="AR482" s="2" t="str">
        <f t="shared" si="75"/>
        <v>HyperOne Zayed Extension5</v>
      </c>
    </row>
    <row r="483" spans="1:44" hidden="1" x14ac:dyDescent="0.3">
      <c r="A483" s="6" t="s">
        <v>48</v>
      </c>
      <c r="B483" s="6">
        <f>VLOOKUP(A483,operation!A:B,2,0)</f>
        <v>1</v>
      </c>
      <c r="C483" s="6">
        <v>6</v>
      </c>
      <c r="D483" s="25"/>
      <c r="E483" s="2">
        <v>10976157.5052</v>
      </c>
      <c r="F483" s="26">
        <f>_xlfn.MAXIFS('data-from-invoicing'!E:E,'data-from-invoicing'!D:D,eslam.data!AR483)</f>
        <v>10976158</v>
      </c>
      <c r="G483" s="2">
        <f t="shared" si="72"/>
        <v>0.49479999952018261</v>
      </c>
      <c r="H483" s="2"/>
      <c r="I483" s="23"/>
      <c r="J483" s="2">
        <f>SUMIF('collection only'!D:D,eslam.data!AQ483,'collection only'!E:E)</f>
        <v>8598544</v>
      </c>
      <c r="K483" s="26">
        <f>SUMIF('data-from-invoicing'!D:D,eslam.data!AR483,'data-from-invoicing'!F:F)</f>
        <v>8598918.8200000003</v>
      </c>
      <c r="L483" s="2">
        <f t="shared" si="73"/>
        <v>374.82000000029802</v>
      </c>
      <c r="M483" s="2"/>
      <c r="Q483" s="23"/>
      <c r="R483" s="2">
        <v>8598545.1486564241</v>
      </c>
      <c r="S483" s="1">
        <v>43890</v>
      </c>
      <c r="T483" s="1">
        <v>43890</v>
      </c>
      <c r="U483" s="1">
        <v>43893</v>
      </c>
      <c r="V483">
        <v>14</v>
      </c>
      <c r="W483" s="1">
        <v>43907</v>
      </c>
      <c r="X483" s="1">
        <v>43897</v>
      </c>
      <c r="Y483" s="2">
        <v>52478133.505199999</v>
      </c>
      <c r="AF483" s="2">
        <v>6203130.80535</v>
      </c>
      <c r="AG483" s="14">
        <f>SUMIF('consultant-gross'!D:D,eslam.data!AQ483,'consultant-gross'!F:F)</f>
        <v>10976157.505199999</v>
      </c>
      <c r="AH483" s="14">
        <f>SUMIF('consultant-gross'!D:D,eslam.data!AQ483,'consultant-gross'!G:G)</f>
        <v>52478133.505199999</v>
      </c>
      <c r="AI483" s="14">
        <f>SUMIF('consultant-net'!D:D,eslam.data!AQ483,'consultant-net'!F:F)</f>
        <v>8598545.1486564241</v>
      </c>
      <c r="AJ483" s="2" t="str">
        <f>VLOOKUP(A483,'eslam-to-invoicing'!A:B,2,0)</f>
        <v>HyperOne Zayed Extension</v>
      </c>
      <c r="AQ483" s="2" t="str">
        <f t="shared" si="74"/>
        <v>HyperOne6</v>
      </c>
      <c r="AR483" s="2" t="str">
        <f t="shared" si="75"/>
        <v>HyperOne Zayed Extension6</v>
      </c>
    </row>
    <row r="484" spans="1:44" x14ac:dyDescent="0.3">
      <c r="A484" s="6" t="s">
        <v>48</v>
      </c>
      <c r="B484" s="35">
        <f>VLOOKUP(A484,operation!A:B,2,0)</f>
        <v>1</v>
      </c>
      <c r="C484" s="6">
        <v>7</v>
      </c>
      <c r="D484" s="25"/>
      <c r="E484" s="2">
        <v>12354446.4948</v>
      </c>
      <c r="F484" s="26">
        <f>_xlfn.MAXIFS('data-from-invoicing'!E:E,'data-from-invoicing'!D:D,eslam.data!AR484)</f>
        <v>12419046</v>
      </c>
      <c r="G484" s="2">
        <f t="shared" si="72"/>
        <v>64599.50520000048</v>
      </c>
      <c r="I484" s="23"/>
      <c r="J484" s="2">
        <f>SUMIF('collection only'!D:D,eslam.data!AQ484,'collection only'!E:E)</f>
        <v>8960935</v>
      </c>
      <c r="K484" s="26">
        <f>SUMIF('data-from-invoicing'!D:D,eslam.data!AR484,'data-from-invoicing'!F:F)</f>
        <v>8960289.4800000004</v>
      </c>
      <c r="L484" s="2">
        <f t="shared" si="73"/>
        <v>-645.51999999955297</v>
      </c>
      <c r="Q484" s="23"/>
      <c r="R484" s="2">
        <v>8896507</v>
      </c>
      <c r="S484" s="1">
        <v>43921</v>
      </c>
      <c r="T484" s="1">
        <v>43906</v>
      </c>
      <c r="U484" s="1">
        <v>43909</v>
      </c>
      <c r="V484">
        <v>14</v>
      </c>
      <c r="W484" s="1">
        <v>43923</v>
      </c>
      <c r="X484" s="1">
        <v>43913</v>
      </c>
      <c r="Y484" s="2">
        <v>64832580</v>
      </c>
      <c r="AF484" s="2">
        <v>7392793.3391800001</v>
      </c>
      <c r="AG484" s="14">
        <f>SUMIF('consultant-gross'!D:D,eslam.data!AQ484,'consultant-gross'!F:F)</f>
        <v>12354446.494800001</v>
      </c>
      <c r="AH484" s="14">
        <f>SUMIF('consultant-gross'!D:D,eslam.data!AQ484,'consultant-gross'!G:G)</f>
        <v>64832580</v>
      </c>
      <c r="AI484" s="14">
        <f>SUMIF('consultant-net'!D:D,eslam.data!AQ484,'consultant-net'!F:F)</f>
        <v>8896507</v>
      </c>
      <c r="AJ484" s="2" t="str">
        <f>VLOOKUP(A484,'eslam-to-invoicing'!A:B,2,0)</f>
        <v>HyperOne Zayed Extension</v>
      </c>
      <c r="AQ484" s="2" t="str">
        <f t="shared" si="74"/>
        <v>HyperOne7</v>
      </c>
      <c r="AR484" s="2" t="str">
        <f t="shared" si="75"/>
        <v>HyperOne Zayed Extension7</v>
      </c>
    </row>
    <row r="485" spans="1:44" x14ac:dyDescent="0.3">
      <c r="A485" s="6" t="s">
        <v>48</v>
      </c>
      <c r="B485" s="35">
        <f>VLOOKUP(A485,operation!A:B,2,0)</f>
        <v>1</v>
      </c>
      <c r="C485" s="6">
        <v>8</v>
      </c>
      <c r="D485" s="25"/>
      <c r="E485" s="2">
        <v>7228560.7301416993</v>
      </c>
      <c r="F485" s="26">
        <f>_xlfn.MAXIFS('data-from-invoicing'!E:E,'data-from-invoicing'!D:D,eslam.data!AR485)</f>
        <v>7092750.29</v>
      </c>
      <c r="G485" s="2">
        <f t="shared" si="72"/>
        <v>-135810.44014169928</v>
      </c>
      <c r="I485" s="23"/>
      <c r="J485" s="2">
        <f>SUMIF('collection only'!D:D,eslam.data!AQ485,'collection only'!E:E)</f>
        <v>3276433</v>
      </c>
      <c r="K485" s="26">
        <f>SUMIF('data-from-invoicing'!D:D,eslam.data!AR485,'data-from-invoicing'!F:F)</f>
        <v>3276433</v>
      </c>
      <c r="L485" s="2">
        <f t="shared" si="73"/>
        <v>0</v>
      </c>
      <c r="Q485" s="23"/>
      <c r="R485" s="2">
        <v>3400669</v>
      </c>
      <c r="S485" s="1">
        <v>43921</v>
      </c>
      <c r="T485" s="1">
        <v>43921</v>
      </c>
      <c r="U485" s="1">
        <v>43925</v>
      </c>
      <c r="V485">
        <v>14</v>
      </c>
      <c r="W485" s="1">
        <v>43939</v>
      </c>
      <c r="X485" s="1">
        <v>43933</v>
      </c>
      <c r="Y485" s="2">
        <v>72061140.730141699</v>
      </c>
      <c r="AF485" s="2">
        <v>9893521.3391800001</v>
      </c>
      <c r="AG485" s="14">
        <f>SUMIF('consultant-gross'!D:D,eslam.data!AQ485,'consultant-gross'!F:F)</f>
        <v>7228560.7301416993</v>
      </c>
      <c r="AH485" s="14">
        <f>SUMIF('consultant-gross'!D:D,eslam.data!AQ485,'consultant-gross'!G:G)</f>
        <v>72061140.730141699</v>
      </c>
      <c r="AI485" s="14">
        <f>SUMIF('consultant-net'!D:D,eslam.data!AQ485,'consultant-net'!F:F)</f>
        <v>3400669</v>
      </c>
      <c r="AJ485" s="2" t="str">
        <f>VLOOKUP(A485,'eslam-to-invoicing'!A:B,2,0)</f>
        <v>HyperOne Zayed Extension</v>
      </c>
      <c r="AQ485" s="2" t="str">
        <f t="shared" si="74"/>
        <v>HyperOne8</v>
      </c>
      <c r="AR485" s="2" t="str">
        <f t="shared" si="75"/>
        <v>HyperOne Zayed Extension8</v>
      </c>
    </row>
    <row r="486" spans="1:44" x14ac:dyDescent="0.3">
      <c r="A486" s="6" t="s">
        <v>48</v>
      </c>
      <c r="B486" s="35">
        <f>VLOOKUP(A486,operation!A:B,2,0)</f>
        <v>1</v>
      </c>
      <c r="C486" s="6">
        <v>9</v>
      </c>
      <c r="D486" s="25"/>
      <c r="E486" s="2">
        <v>2029339.2698583009</v>
      </c>
      <c r="F486" s="26">
        <f>_xlfn.MAXIFS('data-from-invoicing'!E:E,'data-from-invoicing'!D:D,eslam.data!AR486)</f>
        <v>2100740</v>
      </c>
      <c r="G486" s="2">
        <f t="shared" si="72"/>
        <v>71400.730141699081</v>
      </c>
      <c r="I486" s="23"/>
      <c r="J486" s="2">
        <f>SUMIF('collection only'!D:D,eslam.data!AQ486,'collection only'!E:E)</f>
        <v>1277872</v>
      </c>
      <c r="K486" s="26">
        <f>SUMIF('data-from-invoicing'!D:D,eslam.data!AR486,'data-from-invoicing'!F:F)</f>
        <v>9493853</v>
      </c>
      <c r="L486" s="2">
        <f t="shared" si="73"/>
        <v>8215981</v>
      </c>
      <c r="Q486" s="23"/>
      <c r="R486" s="2">
        <v>1277872</v>
      </c>
      <c r="S486" s="1">
        <v>43951</v>
      </c>
      <c r="T486" s="1">
        <v>43937</v>
      </c>
      <c r="U486" s="1">
        <v>43940</v>
      </c>
      <c r="V486">
        <v>14</v>
      </c>
      <c r="W486" s="1">
        <v>43954</v>
      </c>
      <c r="X486" s="1">
        <v>43947</v>
      </c>
      <c r="Y486" s="2">
        <v>74090480</v>
      </c>
      <c r="AF486" s="2">
        <v>10272402</v>
      </c>
      <c r="AG486" s="14">
        <f>SUMIF('consultant-gross'!D:D,eslam.data!AQ486,'consultant-gross'!F:F)</f>
        <v>2029339.2698583007</v>
      </c>
      <c r="AH486" s="14">
        <f>SUMIF('consultant-gross'!D:D,eslam.data!AQ486,'consultant-gross'!G:G)</f>
        <v>74090480</v>
      </c>
      <c r="AI486" s="14">
        <f>SUMIF('consultant-net'!D:D,eslam.data!AQ486,'consultant-net'!F:F)</f>
        <v>1277872</v>
      </c>
      <c r="AJ486" s="2" t="str">
        <f>VLOOKUP(A486,'eslam-to-invoicing'!A:B,2,0)</f>
        <v>HyperOne Zayed Extension</v>
      </c>
      <c r="AQ486" s="2" t="str">
        <f t="shared" si="74"/>
        <v>HyperOne9</v>
      </c>
      <c r="AR486" s="2" t="str">
        <f t="shared" si="75"/>
        <v>HyperOne Zayed Extension9</v>
      </c>
    </row>
    <row r="487" spans="1:44" x14ac:dyDescent="0.3">
      <c r="A487" s="6" t="s">
        <v>48</v>
      </c>
      <c r="B487" s="35">
        <f>VLOOKUP(A487,operation!A:B,2,0)</f>
        <v>1</v>
      </c>
      <c r="C487" s="6">
        <v>10</v>
      </c>
      <c r="D487" s="25"/>
      <c r="E487" s="2">
        <v>7741768.3647465408</v>
      </c>
      <c r="F487" s="26">
        <f>_xlfn.MAXIFS('data-from-invoicing'!E:E,'data-from-invoicing'!D:D,eslam.data!AR487)</f>
        <v>7629179.0499999998</v>
      </c>
      <c r="G487" s="2">
        <f t="shared" si="72"/>
        <v>-112589.31474654097</v>
      </c>
      <c r="I487" s="23"/>
      <c r="J487" s="2">
        <f>SUMIF('collection only'!D:D,eslam.data!AQ487,'collection only'!E:E)</f>
        <v>4688664</v>
      </c>
      <c r="K487" s="26">
        <f>SUMIF('data-from-invoicing'!D:D,eslam.data!AR487,'data-from-invoicing'!F:F)</f>
        <v>4688663.2125000004</v>
      </c>
      <c r="L487" s="2">
        <f t="shared" si="73"/>
        <v>-0.78749999962747097</v>
      </c>
      <c r="Q487" s="23"/>
      <c r="R487" s="2">
        <v>4810581.915521387</v>
      </c>
      <c r="S487" s="1">
        <v>43982</v>
      </c>
      <c r="T487" s="1">
        <v>43966</v>
      </c>
      <c r="U487" s="1">
        <v>43968</v>
      </c>
      <c r="V487">
        <v>14</v>
      </c>
      <c r="W487" s="1">
        <v>43982</v>
      </c>
      <c r="X487" s="1">
        <v>43983</v>
      </c>
      <c r="Y487" s="2">
        <v>81832248.364746541</v>
      </c>
      <c r="AF487" s="2">
        <v>11782199.724579999</v>
      </c>
      <c r="AG487" s="14">
        <f>SUMIF('consultant-gross'!D:D,eslam.data!AQ487,'consultant-gross'!F:F)</f>
        <v>7741768.3647465408</v>
      </c>
      <c r="AH487" s="14">
        <f>SUMIF('consultant-gross'!D:D,eslam.data!AQ487,'consultant-gross'!G:G)</f>
        <v>81832248.364746541</v>
      </c>
      <c r="AI487" s="14">
        <f>SUMIF('consultant-net'!D:D,eslam.data!AQ487,'consultant-net'!F:F)</f>
        <v>4810581.915521387</v>
      </c>
      <c r="AJ487" s="2" t="str">
        <f>VLOOKUP(A487,'eslam-to-invoicing'!A:B,2,0)</f>
        <v>HyperOne Zayed Extension</v>
      </c>
      <c r="AQ487" s="2" t="str">
        <f t="shared" si="74"/>
        <v>HyperOne10</v>
      </c>
      <c r="AR487" s="2" t="str">
        <f t="shared" si="75"/>
        <v>HyperOne Zayed Extension10</v>
      </c>
    </row>
    <row r="488" spans="1:44" x14ac:dyDescent="0.3">
      <c r="A488" s="6" t="s">
        <v>48</v>
      </c>
      <c r="B488" s="35">
        <f>VLOOKUP(A488,operation!A:B,2,0)</f>
        <v>1</v>
      </c>
      <c r="C488" s="6">
        <v>11</v>
      </c>
      <c r="D488" s="25"/>
      <c r="E488" s="2">
        <v>9960645.6352534592</v>
      </c>
      <c r="F488" s="26">
        <f>_xlfn.MAXIFS('data-from-invoicing'!E:E,'data-from-invoicing'!D:D,eslam.data!AR488)</f>
        <v>10073235.24</v>
      </c>
      <c r="G488" s="2">
        <f t="shared" si="72"/>
        <v>112589.60474654101</v>
      </c>
      <c r="I488" s="23"/>
      <c r="J488" s="2">
        <f>SUMIF('collection only'!D:D,eslam.data!AQ488,'collection only'!E:E)</f>
        <v>6700148</v>
      </c>
      <c r="K488" s="26">
        <f>SUMIF('data-from-invoicing'!D:D,eslam.data!AR488,'data-from-invoicing'!F:F)</f>
        <v>6700148</v>
      </c>
      <c r="L488" s="2">
        <f t="shared" si="73"/>
        <v>0</v>
      </c>
      <c r="Q488" s="23"/>
      <c r="R488" s="2">
        <v>6700151</v>
      </c>
      <c r="S488" s="1">
        <v>44012</v>
      </c>
      <c r="T488" s="1">
        <v>43997</v>
      </c>
      <c r="U488" s="1">
        <v>44000</v>
      </c>
      <c r="V488">
        <v>14</v>
      </c>
      <c r="W488" s="1">
        <v>44014</v>
      </c>
      <c r="X488" s="1">
        <v>44005</v>
      </c>
      <c r="Y488" s="2">
        <v>91792894</v>
      </c>
      <c r="AF488" s="2">
        <v>13305539</v>
      </c>
      <c r="AG488" s="14">
        <f>SUMIF('consultant-gross'!D:D,eslam.data!AQ488,'consultant-gross'!F:F)</f>
        <v>9960645.6352534592</v>
      </c>
      <c r="AH488" s="14">
        <f>SUMIF('consultant-gross'!D:D,eslam.data!AQ488,'consultant-gross'!G:G)</f>
        <v>91792894</v>
      </c>
      <c r="AI488" s="14">
        <f>SUMIF('consultant-net'!D:D,eslam.data!AQ488,'consultant-net'!F:F)</f>
        <v>6700151</v>
      </c>
      <c r="AJ488" s="2" t="str">
        <f>VLOOKUP(A488,'eslam-to-invoicing'!A:B,2,0)</f>
        <v>HyperOne Zayed Extension</v>
      </c>
      <c r="AQ488" s="2" t="str">
        <f t="shared" si="74"/>
        <v>HyperOne11</v>
      </c>
      <c r="AR488" s="2" t="str">
        <f t="shared" si="75"/>
        <v>HyperOne Zayed Extension11</v>
      </c>
    </row>
    <row r="489" spans="1:44" hidden="1" x14ac:dyDescent="0.3">
      <c r="A489" s="6" t="s">
        <v>48</v>
      </c>
      <c r="B489" s="6">
        <f>VLOOKUP(A489,operation!A:B,2,0)</f>
        <v>1</v>
      </c>
      <c r="C489" s="6">
        <v>12</v>
      </c>
      <c r="D489" s="25"/>
      <c r="E489" s="2">
        <v>3093528.571520105</v>
      </c>
      <c r="F489" s="26">
        <f>_xlfn.MAXIFS('data-from-invoicing'!E:E,'data-from-invoicing'!D:D,eslam.data!AR489)</f>
        <v>3093527.62</v>
      </c>
      <c r="G489" s="2">
        <f t="shared" si="72"/>
        <v>-0.9515201048925519</v>
      </c>
      <c r="H489" s="2"/>
      <c r="I489" s="23"/>
      <c r="J489" s="2">
        <f>SUMIF('collection only'!D:D,eslam.data!AQ489,'collection only'!E:E)</f>
        <v>1896315</v>
      </c>
      <c r="K489" s="26">
        <f>SUMIF('data-from-invoicing'!D:D,eslam.data!AR489,'data-from-invoicing'!F:F)</f>
        <v>1896313.7209999999</v>
      </c>
      <c r="L489" s="2">
        <f t="shared" si="73"/>
        <v>-1.2790000000968575</v>
      </c>
      <c r="M489" s="2"/>
      <c r="Q489" s="23"/>
      <c r="R489" s="2">
        <v>1896314.4171560151</v>
      </c>
      <c r="S489" s="1">
        <v>44012</v>
      </c>
      <c r="T489" s="1">
        <v>44012</v>
      </c>
      <c r="U489" s="1">
        <v>44016</v>
      </c>
      <c r="V489">
        <v>14</v>
      </c>
      <c r="W489" s="1">
        <v>44030</v>
      </c>
      <c r="X489" s="1">
        <v>44023</v>
      </c>
      <c r="Y489" s="2">
        <v>94886422.571520105</v>
      </c>
      <c r="AF489" s="2">
        <v>13935080.90718</v>
      </c>
      <c r="AG489" s="14">
        <f>SUMIF('consultant-gross'!D:D,eslam.data!AQ489,'consultant-gross'!F:F)</f>
        <v>3093528.571520105</v>
      </c>
      <c r="AH489" s="14">
        <f>SUMIF('consultant-gross'!D:D,eslam.data!AQ489,'consultant-gross'!G:G)</f>
        <v>94886422.571520105</v>
      </c>
      <c r="AI489" s="14">
        <f>SUMIF('consultant-net'!D:D,eslam.data!AQ489,'consultant-net'!F:F)</f>
        <v>1896314.4171560146</v>
      </c>
      <c r="AJ489" s="2" t="str">
        <f>VLOOKUP(A489,'eslam-to-invoicing'!A:B,2,0)</f>
        <v>HyperOne Zayed Extension</v>
      </c>
      <c r="AQ489" s="2" t="str">
        <f t="shared" si="74"/>
        <v>HyperOne12</v>
      </c>
      <c r="AR489" s="2" t="str">
        <f t="shared" si="75"/>
        <v>HyperOne Zayed Extension12</v>
      </c>
    </row>
    <row r="490" spans="1:44" hidden="1" x14ac:dyDescent="0.3">
      <c r="A490" s="6" t="s">
        <v>48</v>
      </c>
      <c r="B490" s="6">
        <f>VLOOKUP(A490,operation!A:B,2,0)</f>
        <v>1</v>
      </c>
      <c r="C490" s="6">
        <v>13</v>
      </c>
      <c r="D490" s="25"/>
      <c r="E490" s="2">
        <v>9161230.5390150398</v>
      </c>
      <c r="F490" s="26">
        <f>_xlfn.MAXIFS('data-from-invoicing'!E:E,'data-from-invoicing'!D:D,eslam.data!AR490)</f>
        <v>9161231</v>
      </c>
      <c r="G490" s="2">
        <f t="shared" si="72"/>
        <v>0.4609849601984024</v>
      </c>
      <c r="H490" s="2"/>
      <c r="I490" s="23"/>
      <c r="J490" s="2">
        <f>SUMIF('collection only'!D:D,eslam.data!AQ490,'collection only'!E:E)</f>
        <v>6738702</v>
      </c>
      <c r="K490" s="26">
        <f>SUMIF('data-from-invoicing'!D:D,eslam.data!AR490,'data-from-invoicing'!F:F)</f>
        <v>6738702</v>
      </c>
      <c r="L490" s="2">
        <f t="shared" si="73"/>
        <v>0</v>
      </c>
      <c r="M490" s="2"/>
      <c r="Q490" s="23"/>
      <c r="R490" s="2">
        <v>6738701.3467518752</v>
      </c>
      <c r="S490" s="1">
        <v>44043</v>
      </c>
      <c r="T490" s="1">
        <v>44043</v>
      </c>
      <c r="U490" s="1">
        <v>44052</v>
      </c>
      <c r="V490">
        <v>14</v>
      </c>
      <c r="W490" s="1">
        <v>44066</v>
      </c>
      <c r="X490" s="1">
        <v>44062</v>
      </c>
      <c r="Y490" s="2">
        <v>104047653.1105351</v>
      </c>
      <c r="AF490" s="2">
        <v>14675608.17248</v>
      </c>
      <c r="AG490" s="14">
        <f>SUMIF('consultant-gross'!D:D,eslam.data!AQ490,'consultant-gross'!F:F)</f>
        <v>9161230.5390150398</v>
      </c>
      <c r="AH490" s="14">
        <f>SUMIF('consultant-gross'!D:D,eslam.data!AQ490,'consultant-gross'!G:G)</f>
        <v>104047653.11053514</v>
      </c>
      <c r="AI490" s="14">
        <f>SUMIF('consultant-net'!D:D,eslam.data!AQ490,'consultant-net'!F:F)</f>
        <v>6738701.3467518752</v>
      </c>
      <c r="AJ490" s="2" t="str">
        <f>VLOOKUP(A490,'eslam-to-invoicing'!A:B,2,0)</f>
        <v>HyperOne Zayed Extension</v>
      </c>
      <c r="AQ490" s="2" t="str">
        <f t="shared" si="74"/>
        <v>HyperOne13</v>
      </c>
      <c r="AR490" s="2" t="str">
        <f t="shared" si="75"/>
        <v>HyperOne Zayed Extension13</v>
      </c>
    </row>
    <row r="491" spans="1:44" hidden="1" x14ac:dyDescent="0.3">
      <c r="A491" s="6" t="s">
        <v>48</v>
      </c>
      <c r="B491" s="6">
        <f>VLOOKUP(A491,operation!A:B,2,0)</f>
        <v>1</v>
      </c>
      <c r="C491" s="6">
        <v>14</v>
      </c>
      <c r="D491" s="25"/>
      <c r="E491" s="2">
        <v>5698538.8894648552</v>
      </c>
      <c r="F491" s="26">
        <f>_xlfn.MAXIFS('data-from-invoicing'!E:E,'data-from-invoicing'!D:D,eslam.data!AR491)</f>
        <v>5698546.5999999996</v>
      </c>
      <c r="G491" s="2">
        <f t="shared" si="72"/>
        <v>7.7105351444333792</v>
      </c>
      <c r="H491" s="2"/>
      <c r="I491" s="23"/>
      <c r="J491" s="2">
        <f>SUMIF('collection only'!D:D,eslam.data!AQ491,'collection only'!E:E)</f>
        <v>4476191</v>
      </c>
      <c r="K491" s="26">
        <f>SUMIF('data-from-invoicing'!D:D,eslam.data!AR491,'data-from-invoicing'!F:F)</f>
        <v>4476191</v>
      </c>
      <c r="L491" s="2">
        <f t="shared" si="73"/>
        <v>0</v>
      </c>
      <c r="M491" s="2"/>
      <c r="Q491" s="23"/>
      <c r="R491" s="2">
        <v>4476191</v>
      </c>
      <c r="S491" s="1">
        <v>44074</v>
      </c>
      <c r="T491" s="1">
        <v>44074</v>
      </c>
      <c r="U491" s="1">
        <v>44076</v>
      </c>
      <c r="V491">
        <v>14</v>
      </c>
      <c r="W491" s="1">
        <v>44090</v>
      </c>
      <c r="X491" s="1">
        <v>44087</v>
      </c>
      <c r="Y491" s="2">
        <v>109746192</v>
      </c>
      <c r="AF491" s="2">
        <v>14851704</v>
      </c>
      <c r="AG491" s="14">
        <f>SUMIF('consultant-gross'!D:D,eslam.data!AQ491,'consultant-gross'!F:F)</f>
        <v>5698538.8894648552</v>
      </c>
      <c r="AH491" s="14">
        <f>SUMIF('consultant-gross'!D:D,eslam.data!AQ491,'consultant-gross'!G:G)</f>
        <v>109746192</v>
      </c>
      <c r="AI491" s="14">
        <f>SUMIF('consultant-net'!D:D,eslam.data!AQ491,'consultant-net'!F:F)</f>
        <v>4476191</v>
      </c>
      <c r="AJ491" s="2" t="str">
        <f>VLOOKUP(A491,'eslam-to-invoicing'!A:B,2,0)</f>
        <v>HyperOne Zayed Extension</v>
      </c>
      <c r="AQ491" s="2" t="str">
        <f t="shared" si="74"/>
        <v>HyperOne14</v>
      </c>
      <c r="AR491" s="2" t="str">
        <f t="shared" si="75"/>
        <v>HyperOne Zayed Extension14</v>
      </c>
    </row>
    <row r="492" spans="1:44" x14ac:dyDescent="0.3">
      <c r="A492" s="6" t="s">
        <v>48</v>
      </c>
      <c r="B492" s="35">
        <f>VLOOKUP(A492,operation!A:B,2,0)</f>
        <v>1</v>
      </c>
      <c r="C492" s="6">
        <v>15</v>
      </c>
      <c r="D492" s="25"/>
      <c r="E492" s="2">
        <v>16067546</v>
      </c>
      <c r="F492" s="26">
        <f>_xlfn.MAXIFS('data-from-invoicing'!E:E,'data-from-invoicing'!D:D,eslam.data!AR492)</f>
        <v>0</v>
      </c>
      <c r="G492" s="2">
        <f t="shared" si="72"/>
        <v>-16067546</v>
      </c>
      <c r="I492" s="23"/>
      <c r="J492" s="2">
        <f>SUMIF('collection only'!D:D,eslam.data!AQ492,'collection only'!E:E)</f>
        <v>2754557</v>
      </c>
      <c r="K492" s="26">
        <f>SUMIF('data-from-invoicing'!D:D,eslam.data!AR492,'data-from-invoicing'!F:F)</f>
        <v>0</v>
      </c>
      <c r="L492" s="2">
        <f t="shared" si="73"/>
        <v>-2754557</v>
      </c>
      <c r="Q492" s="23"/>
      <c r="R492" s="2">
        <v>2800899.62</v>
      </c>
      <c r="S492" s="1">
        <v>44196</v>
      </c>
      <c r="T492" s="1">
        <v>44196</v>
      </c>
      <c r="U492" s="1">
        <v>44387</v>
      </c>
      <c r="V492">
        <v>14</v>
      </c>
      <c r="W492" s="1">
        <v>44401</v>
      </c>
      <c r="X492" s="1">
        <v>44447</v>
      </c>
      <c r="Y492" s="2">
        <v>125813738</v>
      </c>
      <c r="AF492" s="2">
        <v>18113646</v>
      </c>
      <c r="AG492" s="14">
        <f>SUMIF('consultant-gross'!D:D,eslam.data!AQ492,'consultant-gross'!F:F)</f>
        <v>16067546</v>
      </c>
      <c r="AH492" s="14">
        <f>SUMIF('consultant-gross'!D:D,eslam.data!AQ492,'consultant-gross'!G:G)</f>
        <v>125813738</v>
      </c>
      <c r="AI492" s="14">
        <f>SUMIF('consultant-net'!D:D,eslam.data!AQ492,'consultant-net'!F:F)</f>
        <v>2800899.62</v>
      </c>
      <c r="AJ492" s="2" t="str">
        <f>VLOOKUP(A492,'eslam-to-invoicing'!A:B,2,0)</f>
        <v>HyperOne Zayed Extension</v>
      </c>
      <c r="AQ492" s="2" t="str">
        <f t="shared" si="74"/>
        <v>HyperOne15</v>
      </c>
      <c r="AR492" s="2" t="str">
        <f t="shared" si="75"/>
        <v>HyperOne Zayed Extension15</v>
      </c>
    </row>
    <row r="493" spans="1:44" x14ac:dyDescent="0.3">
      <c r="B493" s="35"/>
      <c r="D493" s="25"/>
      <c r="F493" s="26">
        <f>_xlfn.MAXIFS('data-from-invoicing'!E:E,'data-from-invoicing'!D:D,eslam.data!AR493)</f>
        <v>0</v>
      </c>
      <c r="I493" s="23"/>
      <c r="K493" s="26"/>
      <c r="Q493" s="23"/>
    </row>
    <row r="494" spans="1:44" hidden="1" x14ac:dyDescent="0.3">
      <c r="A494" s="6" t="s">
        <v>46</v>
      </c>
      <c r="B494" s="6">
        <f>VLOOKUP(A494,operation!A:B,2,0)</f>
        <v>1</v>
      </c>
      <c r="C494" s="6">
        <v>1</v>
      </c>
      <c r="D494" s="25"/>
      <c r="E494" s="2">
        <v>2651353.89</v>
      </c>
      <c r="F494" s="26">
        <f>_xlfn.MAXIFS('data-from-invoicing'!E:E,'data-from-invoicing'!D:D,eslam.data!AR494)</f>
        <v>2651353</v>
      </c>
      <c r="G494" s="2">
        <f t="shared" ref="G494:G509" si="76">F494-E494</f>
        <v>-0.89000000013038516</v>
      </c>
      <c r="H494" s="2"/>
      <c r="I494" s="23"/>
      <c r="J494" s="2">
        <f>SUMIF('collection only'!D:D,eslam.data!AQ494,'collection only'!E:E)</f>
        <v>9032556.9000000004</v>
      </c>
      <c r="K494" s="26">
        <f>SUMIF('data-from-invoicing'!D:D,eslam.data!AR494,'data-from-invoicing'!F:F)</f>
        <v>5297470.32</v>
      </c>
      <c r="L494" s="2">
        <f t="shared" ref="L494:L509" si="77">K494-J494</f>
        <v>-3735086.58</v>
      </c>
      <c r="M494" s="2"/>
      <c r="N494" s="2">
        <v>5000000</v>
      </c>
      <c r="Q494" s="23"/>
      <c r="R494" s="2">
        <v>4032556.9</v>
      </c>
      <c r="S494" s="1">
        <v>43769</v>
      </c>
      <c r="T494" s="1">
        <v>43762</v>
      </c>
      <c r="U494" s="1">
        <v>43767</v>
      </c>
      <c r="V494">
        <v>56</v>
      </c>
      <c r="W494" s="1">
        <v>43823</v>
      </c>
      <c r="X494" s="1">
        <v>43782</v>
      </c>
      <c r="Y494" s="2">
        <v>2651353.89</v>
      </c>
      <c r="Z494" s="2">
        <v>2149309.09</v>
      </c>
      <c r="AF494" s="2">
        <v>0</v>
      </c>
      <c r="AG494" s="14">
        <f>SUMIF('consultant-gross'!D:D,eslam.data!AQ494,'consultant-gross'!F:F)</f>
        <v>0</v>
      </c>
      <c r="AH494" s="14">
        <f>SUMIF('consultant-gross'!D:D,eslam.data!AQ494,'consultant-gross'!G:G)</f>
        <v>0</v>
      </c>
      <c r="AI494" s="14">
        <f>SUMIF('consultant-net'!D:D,eslam.data!AQ494,'consultant-net'!F:F)</f>
        <v>0</v>
      </c>
      <c r="AJ494" s="2" t="str">
        <f>VLOOKUP(A494,'eslam-to-invoicing'!A:B,2,0)</f>
        <v>IKEA Extension MoA</v>
      </c>
      <c r="AQ494" s="2" t="str">
        <f t="shared" ref="AQ494:AQ509" si="78">A494&amp;C494</f>
        <v>IKEA1</v>
      </c>
      <c r="AR494" s="2" t="str">
        <f t="shared" ref="AR494:AR509" si="79">AJ494&amp;C494</f>
        <v>IKEA Extension MoA1</v>
      </c>
    </row>
    <row r="495" spans="1:44" x14ac:dyDescent="0.3">
      <c r="A495" s="6" t="s">
        <v>46</v>
      </c>
      <c r="B495" s="35">
        <f>VLOOKUP(A495,operation!A:B,2,0)</f>
        <v>1</v>
      </c>
      <c r="C495" s="6">
        <v>2</v>
      </c>
      <c r="D495" s="25"/>
      <c r="E495" s="2">
        <v>11255708.289999999</v>
      </c>
      <c r="F495" s="26">
        <f>_xlfn.MAXIFS('data-from-invoicing'!E:E,'data-from-invoicing'!D:D,eslam.data!AR495)</f>
        <v>10719807.9</v>
      </c>
      <c r="G495" s="2">
        <f t="shared" si="76"/>
        <v>-535900.38999999873</v>
      </c>
      <c r="H495" s="14" t="s">
        <v>8718</v>
      </c>
      <c r="I495" s="23"/>
      <c r="J495" s="2">
        <f>SUMIF('collection only'!D:D,eslam.data!AQ495,'collection only'!E:E)</f>
        <v>11062702.450000001</v>
      </c>
      <c r="K495" s="26">
        <f>SUMIF('data-from-invoicing'!D:D,eslam.data!AR495,'data-from-invoicing'!F:F)</f>
        <v>12738076.370000001</v>
      </c>
      <c r="L495" s="2">
        <f t="shared" si="77"/>
        <v>1675373.92</v>
      </c>
      <c r="N495" s="2">
        <v>428986.9</v>
      </c>
      <c r="Q495" s="23"/>
      <c r="R495" s="2">
        <v>10633715.550000001</v>
      </c>
      <c r="S495" s="1">
        <v>43799</v>
      </c>
      <c r="T495" s="1">
        <v>43799</v>
      </c>
      <c r="U495" s="1">
        <v>43800</v>
      </c>
      <c r="V495">
        <v>56</v>
      </c>
      <c r="W495" s="1">
        <v>43856</v>
      </c>
      <c r="X495" s="1">
        <v>43822</v>
      </c>
      <c r="Y495" s="2">
        <v>13907062.18</v>
      </c>
      <c r="Z495" s="2">
        <v>4289692.08</v>
      </c>
      <c r="AF495" s="2">
        <v>619021.13</v>
      </c>
      <c r="AG495" s="14">
        <f>SUMIF('consultant-gross'!D:D,eslam.data!AQ495,'consultant-gross'!F:F)</f>
        <v>0</v>
      </c>
      <c r="AH495" s="14">
        <f>SUMIF('consultant-gross'!D:D,eslam.data!AQ495,'consultant-gross'!G:G)</f>
        <v>0</v>
      </c>
      <c r="AI495" s="14">
        <f>SUMIF('consultant-net'!D:D,eslam.data!AQ495,'consultant-net'!F:F)</f>
        <v>0</v>
      </c>
      <c r="AJ495" s="2" t="str">
        <f>VLOOKUP(A495,'eslam-to-invoicing'!A:B,2,0)</f>
        <v>IKEA Extension MoA</v>
      </c>
      <c r="AQ495" s="2" t="str">
        <f t="shared" si="78"/>
        <v>IKEA2</v>
      </c>
      <c r="AR495" s="2" t="str">
        <f t="shared" si="79"/>
        <v>IKEA Extension MoA2</v>
      </c>
    </row>
    <row r="496" spans="1:44" hidden="1" x14ac:dyDescent="0.3">
      <c r="A496" s="6" t="s">
        <v>46</v>
      </c>
      <c r="B496" s="6">
        <f>VLOOKUP(A496,operation!A:B,2,0)</f>
        <v>1</v>
      </c>
      <c r="C496" s="6">
        <v>3</v>
      </c>
      <c r="D496" s="25"/>
      <c r="E496" s="2">
        <v>10066585.32</v>
      </c>
      <c r="F496" s="26">
        <f>_xlfn.MAXIFS('data-from-invoicing'!E:E,'data-from-invoicing'!D:D,eslam.data!AR496)</f>
        <v>10066585.310000001</v>
      </c>
      <c r="G496" s="2">
        <f t="shared" si="76"/>
        <v>-9.9999997764825821E-3</v>
      </c>
      <c r="H496" s="2"/>
      <c r="I496" s="23"/>
      <c r="J496" s="2">
        <f>SUMIF('collection only'!D:D,eslam.data!AQ496,'collection only'!E:E)</f>
        <v>12136068.98</v>
      </c>
      <c r="K496" s="26">
        <f>SUMIF('data-from-invoicing'!D:D,eslam.data!AR496,'data-from-invoicing'!F:F)</f>
        <v>8007384.7750000004</v>
      </c>
      <c r="L496" s="2">
        <f t="shared" si="77"/>
        <v>-4128684.2050000001</v>
      </c>
      <c r="M496" s="2"/>
      <c r="N496" s="2">
        <v>4951900.8</v>
      </c>
      <c r="Q496" s="23"/>
      <c r="R496" s="2">
        <v>7184168.1799999997</v>
      </c>
      <c r="S496" s="1">
        <v>43830</v>
      </c>
      <c r="T496" s="1">
        <v>43830</v>
      </c>
      <c r="U496" s="1">
        <v>43828</v>
      </c>
      <c r="V496">
        <v>56</v>
      </c>
      <c r="W496" s="1">
        <v>43884</v>
      </c>
      <c r="X496" s="1">
        <v>43857</v>
      </c>
      <c r="Y496" s="2">
        <v>23973647.5</v>
      </c>
      <c r="Z496" s="2">
        <v>2903747.63</v>
      </c>
      <c r="AF496" s="2">
        <v>726571.28</v>
      </c>
      <c r="AG496" s="14">
        <f>SUMIF('consultant-gross'!D:D,eslam.data!AQ496,'consultant-gross'!F:F)</f>
        <v>0</v>
      </c>
      <c r="AH496" s="14">
        <f>SUMIF('consultant-gross'!D:D,eslam.data!AQ496,'consultant-gross'!G:G)</f>
        <v>0</v>
      </c>
      <c r="AI496" s="14">
        <f>SUMIF('consultant-net'!D:D,eslam.data!AQ496,'consultant-net'!F:F)</f>
        <v>0</v>
      </c>
      <c r="AJ496" s="2" t="str">
        <f>VLOOKUP(A496,'eslam-to-invoicing'!A:B,2,0)</f>
        <v>IKEA Extension MoA</v>
      </c>
      <c r="AQ496" s="2" t="str">
        <f t="shared" si="78"/>
        <v>IKEA3</v>
      </c>
      <c r="AR496" s="2" t="str">
        <f t="shared" si="79"/>
        <v>IKEA Extension MoA3</v>
      </c>
    </row>
    <row r="497" spans="1:44" hidden="1" x14ac:dyDescent="0.3">
      <c r="A497" s="6" t="s">
        <v>46</v>
      </c>
      <c r="B497" s="6">
        <f>VLOOKUP(A497,operation!A:B,2,0)</f>
        <v>1</v>
      </c>
      <c r="C497" s="6">
        <v>4</v>
      </c>
      <c r="D497" s="25"/>
      <c r="E497" s="2">
        <v>12574283.567749999</v>
      </c>
      <c r="F497" s="26">
        <f>_xlfn.MAXIFS('data-from-invoicing'!E:E,'data-from-invoicing'!D:D,eslam.data!AR497)</f>
        <v>12574283.57</v>
      </c>
      <c r="G497" s="2">
        <f t="shared" si="76"/>
        <v>2.2500008344650269E-3</v>
      </c>
      <c r="H497" s="2"/>
      <c r="I497" s="23"/>
      <c r="J497" s="2">
        <f>SUMIF('collection only'!D:D,eslam.data!AQ497,'collection only'!E:E)</f>
        <v>10394851.440000001</v>
      </c>
      <c r="K497" s="26">
        <f>SUMIF('data-from-invoicing'!D:D,eslam.data!AR497,'data-from-invoicing'!F:F)</f>
        <v>8955635.5639999993</v>
      </c>
      <c r="L497" s="2">
        <f t="shared" si="77"/>
        <v>-1439215.876000002</v>
      </c>
      <c r="M497" s="2"/>
      <c r="N497" s="2">
        <v>2116049.37</v>
      </c>
      <c r="Q497" s="23"/>
      <c r="R497" s="2">
        <v>8278802.0662750006</v>
      </c>
      <c r="S497" s="1">
        <v>43861</v>
      </c>
      <c r="T497" s="1">
        <v>43864</v>
      </c>
      <c r="U497" s="1">
        <v>43864</v>
      </c>
      <c r="V497">
        <v>56</v>
      </c>
      <c r="W497" s="1">
        <v>43920</v>
      </c>
      <c r="X497" s="1">
        <v>43887</v>
      </c>
      <c r="Y497" s="2">
        <v>36547931.067749999</v>
      </c>
      <c r="Z497" s="2">
        <v>465407.83100000001</v>
      </c>
      <c r="AF497" s="2">
        <v>919175.09273999999</v>
      </c>
      <c r="AG497" s="14">
        <f>SUMIF('consultant-gross'!D:D,eslam.data!AQ497,'consultant-gross'!F:F)</f>
        <v>0</v>
      </c>
      <c r="AH497" s="14">
        <f>SUMIF('consultant-gross'!D:D,eslam.data!AQ497,'consultant-gross'!G:G)</f>
        <v>0</v>
      </c>
      <c r="AI497" s="14">
        <f>SUMIF('consultant-net'!D:D,eslam.data!AQ497,'consultant-net'!F:F)</f>
        <v>0</v>
      </c>
      <c r="AJ497" s="2" t="str">
        <f>VLOOKUP(A497,'eslam-to-invoicing'!A:B,2,0)</f>
        <v>IKEA Extension MoA</v>
      </c>
      <c r="AQ497" s="2" t="str">
        <f t="shared" si="78"/>
        <v>IKEA4</v>
      </c>
      <c r="AR497" s="2" t="str">
        <f t="shared" si="79"/>
        <v>IKEA Extension MoA4</v>
      </c>
    </row>
    <row r="498" spans="1:44" hidden="1" x14ac:dyDescent="0.3">
      <c r="A498" s="6" t="s">
        <v>46</v>
      </c>
      <c r="B498" s="6">
        <f>VLOOKUP(A498,operation!A:B,2,0)</f>
        <v>1</v>
      </c>
      <c r="C498" s="6">
        <v>5</v>
      </c>
      <c r="D498" s="25"/>
      <c r="E498" s="2">
        <v>9421690.8413780034</v>
      </c>
      <c r="F498" s="26">
        <f>_xlfn.MAXIFS('data-from-invoicing'!E:E,'data-from-invoicing'!D:D,eslam.data!AR498)</f>
        <v>9421690.8399999999</v>
      </c>
      <c r="G498" s="2">
        <f t="shared" si="76"/>
        <v>-1.3780035078525543E-3</v>
      </c>
      <c r="H498" s="2"/>
      <c r="I498" s="23"/>
      <c r="J498" s="2">
        <f>SUMIF('collection only'!D:D,eslam.data!AQ498,'collection only'!E:E)</f>
        <v>29492459.808026478</v>
      </c>
      <c r="K498" s="26">
        <f>SUMIF('data-from-invoicing'!D:D,eslam.data!AR498,'data-from-invoicing'!F:F)</f>
        <v>7739970.29</v>
      </c>
      <c r="L498" s="2">
        <f t="shared" si="77"/>
        <v>-21752489.518026479</v>
      </c>
      <c r="M498" s="2"/>
      <c r="N498" s="2">
        <v>21562500</v>
      </c>
      <c r="Q498" s="23"/>
      <c r="R498" s="2">
        <v>7929959.8080264777</v>
      </c>
      <c r="S498" s="1">
        <v>43890</v>
      </c>
      <c r="T498" s="1">
        <v>43890</v>
      </c>
      <c r="U498" s="1">
        <v>43892</v>
      </c>
      <c r="V498">
        <v>56</v>
      </c>
      <c r="W498" s="1">
        <v>43948</v>
      </c>
      <c r="X498" s="1">
        <v>43919</v>
      </c>
      <c r="Y498" s="2">
        <v>45969621.909128003</v>
      </c>
      <c r="Z498" s="2">
        <v>371420</v>
      </c>
      <c r="AF498" s="2">
        <v>847495.26089104405</v>
      </c>
      <c r="AG498" s="14">
        <f>SUMIF('consultant-gross'!D:D,eslam.data!AQ498,'consultant-gross'!F:F)</f>
        <v>0</v>
      </c>
      <c r="AH498" s="14">
        <f>SUMIF('consultant-gross'!D:D,eslam.data!AQ498,'consultant-gross'!G:G)</f>
        <v>0</v>
      </c>
      <c r="AI498" s="14">
        <f>SUMIF('consultant-net'!D:D,eslam.data!AQ498,'consultant-net'!F:F)</f>
        <v>0</v>
      </c>
      <c r="AJ498" s="2" t="str">
        <f>VLOOKUP(A498,'eslam-to-invoicing'!A:B,2,0)</f>
        <v>IKEA Extension MoA</v>
      </c>
      <c r="AQ498" s="2" t="str">
        <f t="shared" si="78"/>
        <v>IKEA5</v>
      </c>
      <c r="AR498" s="2" t="str">
        <f t="shared" si="79"/>
        <v>IKEA Extension MoA5</v>
      </c>
    </row>
    <row r="499" spans="1:44" hidden="1" x14ac:dyDescent="0.3">
      <c r="A499" s="6" t="s">
        <v>46</v>
      </c>
      <c r="B499" s="6">
        <f>VLOOKUP(A499,operation!A:B,2,0)</f>
        <v>1</v>
      </c>
      <c r="C499" s="6">
        <v>6</v>
      </c>
      <c r="D499" s="25"/>
      <c r="E499" s="2">
        <v>5112809.0458881557</v>
      </c>
      <c r="F499" s="26">
        <f>_xlfn.MAXIFS('data-from-invoicing'!E:E,'data-from-invoicing'!D:D,eslam.data!AR499)</f>
        <v>5112809.05</v>
      </c>
      <c r="G499" s="2">
        <f t="shared" si="76"/>
        <v>4.11184411495924E-3</v>
      </c>
      <c r="H499" s="2"/>
      <c r="I499" s="23"/>
      <c r="J499" s="2">
        <f>SUMIF('collection only'!D:D,eslam.data!AQ499,'collection only'!E:E)</f>
        <v>5718130.6799999997</v>
      </c>
      <c r="K499" s="26">
        <f>SUMIF('data-from-invoicing'!D:D,eslam.data!AR499,'data-from-invoicing'!F:F)</f>
        <v>4141935.79</v>
      </c>
      <c r="L499" s="2">
        <f t="shared" si="77"/>
        <v>-1576194.8899999997</v>
      </c>
      <c r="M499" s="2"/>
      <c r="N499" s="2">
        <v>1818917</v>
      </c>
      <c r="Q499" s="23"/>
      <c r="R499" s="2">
        <v>3899213.676486053</v>
      </c>
      <c r="S499" s="1">
        <v>43921</v>
      </c>
      <c r="T499" s="1">
        <v>43921</v>
      </c>
      <c r="U499" s="1">
        <v>43921</v>
      </c>
      <c r="V499">
        <v>56</v>
      </c>
      <c r="W499" s="1">
        <v>43977</v>
      </c>
      <c r="X499" s="1">
        <v>43944</v>
      </c>
      <c r="Y499" s="2">
        <v>51082430.955016159</v>
      </c>
      <c r="Z499" s="2">
        <v>371420</v>
      </c>
      <c r="AF499" s="2">
        <v>1125963.2758260439</v>
      </c>
      <c r="AG499" s="14">
        <f>SUMIF('consultant-gross'!D:D,eslam.data!AQ499,'consultant-gross'!F:F)</f>
        <v>0</v>
      </c>
      <c r="AH499" s="14">
        <f>SUMIF('consultant-gross'!D:D,eslam.data!AQ499,'consultant-gross'!G:G)</f>
        <v>0</v>
      </c>
      <c r="AI499" s="14">
        <f>SUMIF('consultant-net'!D:D,eslam.data!AQ499,'consultant-net'!F:F)</f>
        <v>0</v>
      </c>
      <c r="AJ499" s="2" t="str">
        <f>VLOOKUP(A499,'eslam-to-invoicing'!A:B,2,0)</f>
        <v>IKEA Extension MoA</v>
      </c>
      <c r="AQ499" s="2" t="str">
        <f t="shared" si="78"/>
        <v>IKEA6</v>
      </c>
      <c r="AR499" s="2" t="str">
        <f t="shared" si="79"/>
        <v>IKEA Extension MoA6</v>
      </c>
    </row>
    <row r="500" spans="1:44" hidden="1" x14ac:dyDescent="0.3">
      <c r="A500" s="6" t="s">
        <v>46</v>
      </c>
      <c r="B500" s="6">
        <f>VLOOKUP(A500,operation!A:B,2,0)</f>
        <v>1</v>
      </c>
      <c r="C500" s="6">
        <v>7</v>
      </c>
      <c r="D500" s="25"/>
      <c r="E500" s="2">
        <v>9400137.0091494396</v>
      </c>
      <c r="F500" s="26">
        <f>_xlfn.MAXIFS('data-from-invoicing'!E:E,'data-from-invoicing'!D:D,eslam.data!AR500)</f>
        <v>9400137.0099999998</v>
      </c>
      <c r="G500" s="2">
        <f t="shared" si="76"/>
        <v>8.5056014358997345E-4</v>
      </c>
      <c r="H500" s="2"/>
      <c r="I500" s="23"/>
      <c r="J500" s="2">
        <f>SUMIF('collection only'!D:D,eslam.data!AQ500,'collection only'!E:E)</f>
        <v>9913732.5300000012</v>
      </c>
      <c r="K500" s="26">
        <f>SUMIF('data-from-invoicing'!D:D,eslam.data!AR500,'data-from-invoicing'!F:F)</f>
        <v>6567550.0700000003</v>
      </c>
      <c r="L500" s="2">
        <f t="shared" si="77"/>
        <v>-3346182.4600000009</v>
      </c>
      <c r="M500" s="2"/>
      <c r="N500" s="2">
        <v>3751873.62</v>
      </c>
      <c r="Q500" s="23"/>
      <c r="R500" s="2">
        <v>6161858.9082227573</v>
      </c>
      <c r="S500" s="1">
        <v>43951</v>
      </c>
      <c r="T500" s="1">
        <v>43954</v>
      </c>
      <c r="U500" s="1">
        <v>43956</v>
      </c>
      <c r="V500">
        <v>56</v>
      </c>
      <c r="W500" s="1">
        <v>44012</v>
      </c>
      <c r="X500" s="1">
        <v>43989</v>
      </c>
      <c r="Y500" s="2">
        <v>60482567.964165598</v>
      </c>
      <c r="AF500" s="2">
        <v>1472106.3608260399</v>
      </c>
      <c r="AG500" s="14">
        <f>SUMIF('consultant-gross'!D:D,eslam.data!AQ500,'consultant-gross'!F:F)</f>
        <v>0</v>
      </c>
      <c r="AH500" s="14">
        <f>SUMIF('consultant-gross'!D:D,eslam.data!AQ500,'consultant-gross'!G:G)</f>
        <v>0</v>
      </c>
      <c r="AI500" s="14">
        <f>SUMIF('consultant-net'!D:D,eslam.data!AQ500,'consultant-net'!F:F)</f>
        <v>0</v>
      </c>
      <c r="AJ500" s="2" t="str">
        <f>VLOOKUP(A500,'eslam-to-invoicing'!A:B,2,0)</f>
        <v>IKEA Extension MoA</v>
      </c>
      <c r="AQ500" s="2" t="str">
        <f t="shared" si="78"/>
        <v>IKEA7</v>
      </c>
      <c r="AR500" s="2" t="str">
        <f t="shared" si="79"/>
        <v>IKEA Extension MoA7</v>
      </c>
    </row>
    <row r="501" spans="1:44" x14ac:dyDescent="0.3">
      <c r="A501" s="6" t="s">
        <v>46</v>
      </c>
      <c r="B501" s="35">
        <f>VLOOKUP(A501,operation!A:B,2,0)</f>
        <v>1</v>
      </c>
      <c r="C501" s="6">
        <v>8</v>
      </c>
      <c r="D501" s="25"/>
      <c r="E501" s="2">
        <v>17657618.950887222</v>
      </c>
      <c r="F501" s="26">
        <f>_xlfn.MAXIFS('data-from-invoicing'!E:E,'data-from-invoicing'!D:D,eslam.data!AR501)</f>
        <v>18401730.5</v>
      </c>
      <c r="G501" s="2">
        <f t="shared" si="76"/>
        <v>744111.54911277816</v>
      </c>
      <c r="I501" s="23"/>
      <c r="J501" s="2">
        <f>SUMIF('collection only'!D:D,eslam.data!AQ501,'collection only'!E:E)</f>
        <v>13605824.960000001</v>
      </c>
      <c r="K501" s="26">
        <f>SUMIF('data-from-invoicing'!D:D,eslam.data!AR501,'data-from-invoicing'!F:F)</f>
        <v>13497644.42</v>
      </c>
      <c r="L501" s="2">
        <f t="shared" si="77"/>
        <v>-108180.54000000097</v>
      </c>
      <c r="N501" s="2">
        <v>525633.82999999996</v>
      </c>
      <c r="Q501" s="23"/>
      <c r="R501" s="2">
        <v>13080191.13309993</v>
      </c>
      <c r="S501" s="1">
        <v>44012</v>
      </c>
      <c r="T501" s="1">
        <v>44005</v>
      </c>
      <c r="U501" s="1">
        <v>44005</v>
      </c>
      <c r="V501">
        <v>56</v>
      </c>
      <c r="W501" s="1">
        <v>44061</v>
      </c>
      <c r="X501" s="1">
        <v>44027</v>
      </c>
      <c r="Y501" s="2">
        <v>78140186.915052816</v>
      </c>
      <c r="Z501" s="2">
        <v>5848353.1449999996</v>
      </c>
      <c r="AF501" s="2">
        <v>2079486.5166990401</v>
      </c>
      <c r="AG501" s="14">
        <f>SUMIF('consultant-gross'!D:D,eslam.data!AQ501,'consultant-gross'!F:F)</f>
        <v>0</v>
      </c>
      <c r="AH501" s="14">
        <f>SUMIF('consultant-gross'!D:D,eslam.data!AQ501,'consultant-gross'!G:G)</f>
        <v>0</v>
      </c>
      <c r="AI501" s="14">
        <f>SUMIF('consultant-net'!D:D,eslam.data!AQ501,'consultant-net'!F:F)</f>
        <v>0</v>
      </c>
      <c r="AJ501" s="2" t="str">
        <f>VLOOKUP(A501,'eslam-to-invoicing'!A:B,2,0)</f>
        <v>IKEA Extension MoA</v>
      </c>
      <c r="AQ501" s="2" t="str">
        <f t="shared" si="78"/>
        <v>IKEA8</v>
      </c>
      <c r="AR501" s="2" t="str">
        <f t="shared" si="79"/>
        <v>IKEA Extension MoA8</v>
      </c>
    </row>
    <row r="502" spans="1:44" x14ac:dyDescent="0.3">
      <c r="A502" s="6" t="s">
        <v>46</v>
      </c>
      <c r="B502" s="35">
        <f>VLOOKUP(A502,operation!A:B,2,0)</f>
        <v>1</v>
      </c>
      <c r="C502" s="6">
        <v>9</v>
      </c>
      <c r="D502" s="25"/>
      <c r="E502" s="2">
        <v>19939473.950232878</v>
      </c>
      <c r="F502" s="26">
        <f>_xlfn.MAXIFS('data-from-invoicing'!E:E,'data-from-invoicing'!D:D,eslam.data!AR502)</f>
        <v>19195362.400000002</v>
      </c>
      <c r="G502" s="2">
        <f t="shared" si="76"/>
        <v>-744111.55023287609</v>
      </c>
      <c r="H502" s="14" t="s">
        <v>8718</v>
      </c>
      <c r="I502" s="23"/>
      <c r="J502" s="2">
        <f>SUMIF('collection only'!D:D,eslam.data!AQ502,'collection only'!E:E)</f>
        <v>21936362.84</v>
      </c>
      <c r="K502" s="26">
        <f>SUMIF('data-from-invoicing'!D:D,eslam.data!AR502,'data-from-invoicing'!F:F)</f>
        <v>21335051.850000001</v>
      </c>
      <c r="L502" s="2">
        <f t="shared" si="77"/>
        <v>-601310.98999999836</v>
      </c>
      <c r="Q502" s="23"/>
      <c r="R502" s="2">
        <v>21936362.842196021</v>
      </c>
      <c r="S502" s="1">
        <v>44043</v>
      </c>
      <c r="T502" s="1">
        <v>44034</v>
      </c>
      <c r="U502" s="1">
        <v>44035</v>
      </c>
      <c r="V502">
        <v>56</v>
      </c>
      <c r="W502" s="1">
        <v>44091</v>
      </c>
      <c r="X502" s="1">
        <v>44056</v>
      </c>
      <c r="Y502" s="2">
        <v>98079660.865285695</v>
      </c>
      <c r="Z502" s="2">
        <v>17006675.991</v>
      </c>
      <c r="AF502" s="2">
        <v>1611811.9037041599</v>
      </c>
      <c r="AG502" s="14">
        <f>SUMIF('consultant-gross'!D:D,eslam.data!AQ502,'consultant-gross'!F:F)</f>
        <v>0</v>
      </c>
      <c r="AH502" s="14">
        <f>SUMIF('consultant-gross'!D:D,eslam.data!AQ502,'consultant-gross'!G:G)</f>
        <v>0</v>
      </c>
      <c r="AI502" s="14">
        <f>SUMIF('consultant-net'!D:D,eslam.data!AQ502,'consultant-net'!F:F)</f>
        <v>0</v>
      </c>
      <c r="AJ502" s="2" t="str">
        <f>VLOOKUP(A502,'eslam-to-invoicing'!A:B,2,0)</f>
        <v>IKEA Extension MoA</v>
      </c>
      <c r="AQ502" s="2" t="str">
        <f t="shared" si="78"/>
        <v>IKEA9</v>
      </c>
      <c r="AR502" s="2" t="str">
        <f t="shared" si="79"/>
        <v>IKEA Extension MoA9</v>
      </c>
    </row>
    <row r="503" spans="1:44" hidden="1" x14ac:dyDescent="0.3">
      <c r="A503" s="6" t="s">
        <v>46</v>
      </c>
      <c r="B503" s="6">
        <f>VLOOKUP(A503,operation!A:B,2,0)</f>
        <v>1</v>
      </c>
      <c r="C503" s="6">
        <v>10</v>
      </c>
      <c r="D503" s="25"/>
      <c r="E503" s="2">
        <v>16241524.144714311</v>
      </c>
      <c r="F503" s="26">
        <f>_xlfn.MAXIFS('data-from-invoicing'!E:E,'data-from-invoicing'!D:D,eslam.data!AR503)</f>
        <v>16241435.02</v>
      </c>
      <c r="G503" s="2">
        <f t="shared" si="76"/>
        <v>-89.124714311212301</v>
      </c>
      <c r="H503" s="2"/>
      <c r="I503" s="23"/>
      <c r="J503" s="2">
        <f>SUMIF('collection only'!D:D,eslam.data!AQ503,'collection only'!E:E)</f>
        <v>10981834.92</v>
      </c>
      <c r="K503" s="26">
        <f>SUMIF('data-from-invoicing'!D:D,eslam.data!AR503,'data-from-invoicing'!F:F)</f>
        <v>10892925.949999999</v>
      </c>
      <c r="L503" s="2">
        <f t="shared" si="77"/>
        <v>-88908.970000000671</v>
      </c>
      <c r="M503" s="2"/>
      <c r="Q503" s="23"/>
      <c r="R503" s="2">
        <v>10981834.92</v>
      </c>
      <c r="S503" s="1">
        <v>44074</v>
      </c>
      <c r="T503" s="1">
        <v>44058</v>
      </c>
      <c r="U503" s="1">
        <v>44061</v>
      </c>
      <c r="V503">
        <v>56</v>
      </c>
      <c r="W503" s="1">
        <v>44117</v>
      </c>
      <c r="X503" s="1">
        <v>44101</v>
      </c>
      <c r="Y503" s="2">
        <v>114321185.01000001</v>
      </c>
      <c r="Z503" s="2">
        <v>16856139.280000001</v>
      </c>
      <c r="AF503" s="2">
        <v>2394063.2000000002</v>
      </c>
      <c r="AG503" s="14">
        <f>SUMIF('consultant-gross'!D:D,eslam.data!AQ503,'consultant-gross'!F:F)</f>
        <v>0</v>
      </c>
      <c r="AH503" s="14">
        <f>SUMIF('consultant-gross'!D:D,eslam.data!AQ503,'consultant-gross'!G:G)</f>
        <v>0</v>
      </c>
      <c r="AI503" s="14">
        <f>SUMIF('consultant-net'!D:D,eslam.data!AQ503,'consultant-net'!F:F)</f>
        <v>0</v>
      </c>
      <c r="AJ503" s="2" t="str">
        <f>VLOOKUP(A503,'eslam-to-invoicing'!A:B,2,0)</f>
        <v>IKEA Extension MoA</v>
      </c>
      <c r="AQ503" s="2" t="str">
        <f t="shared" si="78"/>
        <v>IKEA10</v>
      </c>
      <c r="AR503" s="2" t="str">
        <f t="shared" si="79"/>
        <v>IKEA Extension MoA10</v>
      </c>
    </row>
    <row r="504" spans="1:44" hidden="1" x14ac:dyDescent="0.3">
      <c r="A504" s="6" t="s">
        <v>46</v>
      </c>
      <c r="B504" s="6">
        <f>VLOOKUP(A504,operation!A:B,2,0)</f>
        <v>1</v>
      </c>
      <c r="C504" s="6">
        <v>11</v>
      </c>
      <c r="D504" s="25"/>
      <c r="E504" s="2">
        <v>40022086.822249994</v>
      </c>
      <c r="F504" s="26">
        <f>_xlfn.MAXIFS('data-from-invoicing'!E:E,'data-from-invoicing'!D:D,eslam.data!AR504)</f>
        <v>40022086.82</v>
      </c>
      <c r="G504" s="2">
        <f t="shared" si="76"/>
        <v>-2.2499933838844299E-3</v>
      </c>
      <c r="H504" s="2"/>
      <c r="I504" s="23"/>
      <c r="J504" s="2">
        <f>SUMIF('collection only'!D:D,eslam.data!AQ504,'collection only'!E:E)</f>
        <v>16592416.379999999</v>
      </c>
      <c r="K504" s="26">
        <f>SUMIF('data-from-invoicing'!D:D,eslam.data!AR504,'data-from-invoicing'!F:F)</f>
        <v>16989482.640000001</v>
      </c>
      <c r="L504" s="2">
        <f t="shared" si="77"/>
        <v>397066.26000000164</v>
      </c>
      <c r="M504" s="2"/>
      <c r="Q504" s="23"/>
      <c r="R504" s="2">
        <v>16592416.380000001</v>
      </c>
      <c r="S504" s="1">
        <v>44104</v>
      </c>
      <c r="T504" s="1">
        <v>44116</v>
      </c>
      <c r="U504" s="1">
        <v>44118</v>
      </c>
      <c r="V504">
        <v>56</v>
      </c>
      <c r="W504" s="1">
        <v>44174</v>
      </c>
      <c r="X504" s="1">
        <v>44150</v>
      </c>
      <c r="Y504" s="2">
        <v>154343271.83225</v>
      </c>
      <c r="Z504" s="2">
        <v>2685460.4477499989</v>
      </c>
      <c r="AF504" s="2">
        <v>3391607</v>
      </c>
      <c r="AG504" s="14">
        <f>SUMIF('consultant-gross'!D:D,eslam.data!AQ504,'consultant-gross'!F:F)</f>
        <v>0</v>
      </c>
      <c r="AH504" s="14">
        <f>SUMIF('consultant-gross'!D:D,eslam.data!AQ504,'consultant-gross'!G:G)</f>
        <v>0</v>
      </c>
      <c r="AI504" s="14">
        <f>SUMIF('consultant-net'!D:D,eslam.data!AQ504,'consultant-net'!F:F)</f>
        <v>0</v>
      </c>
      <c r="AJ504" s="2" t="str">
        <f>VLOOKUP(A504,'eslam-to-invoicing'!A:B,2,0)</f>
        <v>IKEA Extension MoA</v>
      </c>
      <c r="AQ504" s="2" t="str">
        <f t="shared" si="78"/>
        <v>IKEA11</v>
      </c>
      <c r="AR504" s="2" t="str">
        <f t="shared" si="79"/>
        <v>IKEA Extension MoA11</v>
      </c>
    </row>
    <row r="505" spans="1:44" x14ac:dyDescent="0.3">
      <c r="A505" s="6" t="s">
        <v>46</v>
      </c>
      <c r="B505" s="35">
        <f>VLOOKUP(A505,operation!A:B,2,0)</f>
        <v>1</v>
      </c>
      <c r="C505" s="6">
        <v>12</v>
      </c>
      <c r="D505" s="25"/>
      <c r="E505" s="2">
        <v>27619584.417750001</v>
      </c>
      <c r="F505" s="26">
        <f>_xlfn.MAXIFS('data-from-invoicing'!E:E,'data-from-invoicing'!D:D,eslam.data!AR505)</f>
        <v>27691689.430000003</v>
      </c>
      <c r="G505" s="2">
        <f t="shared" si="76"/>
        <v>72105.012250002474</v>
      </c>
      <c r="I505" s="23"/>
      <c r="J505" s="2">
        <f>SUMIF('collection only'!D:D,eslam.data!AQ505,'collection only'!E:E)</f>
        <v>15898929.26</v>
      </c>
      <c r="K505" s="26">
        <f>SUMIF('data-from-invoicing'!D:D,eslam.data!AR505,'data-from-invoicing'!F:F)</f>
        <v>15913350.289999999</v>
      </c>
      <c r="L505" s="2">
        <f t="shared" si="77"/>
        <v>14421.029999999329</v>
      </c>
      <c r="Q505" s="23"/>
      <c r="R505" s="2">
        <v>15898929.26</v>
      </c>
      <c r="S505" s="1">
        <v>44165</v>
      </c>
      <c r="T505" s="1">
        <v>44160</v>
      </c>
      <c r="U505" s="1">
        <v>44164</v>
      </c>
      <c r="V505">
        <v>56</v>
      </c>
      <c r="W505" s="1">
        <v>44220</v>
      </c>
      <c r="X505" s="1">
        <v>44560</v>
      </c>
      <c r="Y505" s="2">
        <v>181962856.25</v>
      </c>
      <c r="Z505" s="2">
        <v>-4332571</v>
      </c>
      <c r="AF505" s="2">
        <v>0</v>
      </c>
      <c r="AG505" s="14">
        <f>SUMIF('consultant-gross'!D:D,eslam.data!AQ505,'consultant-gross'!F:F)</f>
        <v>0</v>
      </c>
      <c r="AH505" s="14">
        <f>SUMIF('consultant-gross'!D:D,eslam.data!AQ505,'consultant-gross'!G:G)</f>
        <v>0</v>
      </c>
      <c r="AI505" s="14">
        <f>SUMIF('consultant-net'!D:D,eslam.data!AQ505,'consultant-net'!F:F)</f>
        <v>0</v>
      </c>
      <c r="AJ505" s="2" t="str">
        <f>VLOOKUP(A505,'eslam-to-invoicing'!A:B,2,0)</f>
        <v>IKEA Extension MoA</v>
      </c>
      <c r="AQ505" s="2" t="str">
        <f t="shared" si="78"/>
        <v>IKEA12</v>
      </c>
      <c r="AR505" s="2" t="str">
        <f t="shared" si="79"/>
        <v>IKEA Extension MoA12</v>
      </c>
    </row>
    <row r="506" spans="1:44" hidden="1" x14ac:dyDescent="0.3">
      <c r="A506" s="6" t="s">
        <v>46</v>
      </c>
      <c r="B506" s="6">
        <f>VLOOKUP(A506,operation!A:B,2,0)</f>
        <v>1</v>
      </c>
      <c r="C506" s="6">
        <v>13</v>
      </c>
      <c r="D506" s="25"/>
      <c r="E506" s="2">
        <v>3981119.650000006</v>
      </c>
      <c r="F506" s="26">
        <f>_xlfn.MAXIFS('data-from-invoicing'!E:E,'data-from-invoicing'!D:D,eslam.data!AR506)</f>
        <v>3981119.65</v>
      </c>
      <c r="G506" s="2">
        <f t="shared" si="76"/>
        <v>-6.0535967350006104E-9</v>
      </c>
      <c r="H506" s="2"/>
      <c r="I506" s="23"/>
      <c r="J506" s="2">
        <f>SUMIF('collection only'!D:D,eslam.data!AQ506,'collection only'!E:E)</f>
        <v>5400893.3099999996</v>
      </c>
      <c r="K506" s="26">
        <f>SUMIF('data-from-invoicing'!D:D,eslam.data!AR506,'data-from-invoicing'!F:F)</f>
        <v>4064871.9</v>
      </c>
      <c r="L506" s="2">
        <f t="shared" si="77"/>
        <v>-1336021.4099999997</v>
      </c>
      <c r="M506" s="2"/>
      <c r="Q506" s="23"/>
      <c r="R506" s="2">
        <v>5400893.3099999996</v>
      </c>
      <c r="S506" s="1">
        <v>44196</v>
      </c>
      <c r="T506" s="1">
        <v>44206</v>
      </c>
      <c r="U506" s="1">
        <v>44209</v>
      </c>
      <c r="V506">
        <v>56</v>
      </c>
      <c r="W506" s="1">
        <v>44265</v>
      </c>
      <c r="X506" s="1">
        <v>44245</v>
      </c>
      <c r="Y506" s="2">
        <v>185943975.90000001</v>
      </c>
      <c r="AF506" s="2">
        <v>4547790.9000000004</v>
      </c>
      <c r="AG506" s="14">
        <f>SUMIF('consultant-gross'!D:D,eslam.data!AQ506,'consultant-gross'!F:F)</f>
        <v>0</v>
      </c>
      <c r="AH506" s="14">
        <f>SUMIF('consultant-gross'!D:D,eslam.data!AQ506,'consultant-gross'!G:G)</f>
        <v>0</v>
      </c>
      <c r="AI506" s="14">
        <f>SUMIF('consultant-net'!D:D,eslam.data!AQ506,'consultant-net'!F:F)</f>
        <v>0</v>
      </c>
      <c r="AJ506" s="2" t="str">
        <f>VLOOKUP(A506,'eslam-to-invoicing'!A:B,2,0)</f>
        <v>IKEA Extension MoA</v>
      </c>
      <c r="AQ506" s="2" t="str">
        <f t="shared" si="78"/>
        <v>IKEA13</v>
      </c>
      <c r="AR506" s="2" t="str">
        <f t="shared" si="79"/>
        <v>IKEA Extension MoA13</v>
      </c>
    </row>
    <row r="507" spans="1:44" x14ac:dyDescent="0.3">
      <c r="A507" s="6" t="s">
        <v>46</v>
      </c>
      <c r="B507" s="35">
        <f>VLOOKUP(A507,operation!A:B,2,0)</f>
        <v>1</v>
      </c>
      <c r="C507" s="6">
        <v>14</v>
      </c>
      <c r="D507" s="25"/>
      <c r="E507" s="2">
        <v>10525422.84</v>
      </c>
      <c r="F507" s="26">
        <f>_xlfn.MAXIFS('data-from-invoicing'!E:E,'data-from-invoicing'!D:D,eslam.data!AR507)</f>
        <v>10453317.840000002</v>
      </c>
      <c r="G507" s="2">
        <f t="shared" si="76"/>
        <v>-72104.999999998137</v>
      </c>
      <c r="I507" s="23"/>
      <c r="J507" s="2">
        <f>SUMIF('collection only'!D:D,eslam.data!AQ507,'collection only'!E:E)</f>
        <v>15116863.460000001</v>
      </c>
      <c r="K507" s="26">
        <f>SUMIF('data-from-invoicing'!D:D,eslam.data!AR507,'data-from-invoicing'!F:F)</f>
        <v>20582119.900000002</v>
      </c>
      <c r="L507" s="2">
        <f t="shared" si="77"/>
        <v>5465256.4400000013</v>
      </c>
      <c r="Q507" s="23"/>
      <c r="R507" s="2">
        <v>15116863.460000001</v>
      </c>
      <c r="S507" s="1">
        <v>44316</v>
      </c>
      <c r="T507" s="1">
        <v>44305</v>
      </c>
      <c r="U507" s="1">
        <v>44371</v>
      </c>
      <c r="V507">
        <v>56</v>
      </c>
      <c r="W507" s="1">
        <v>44427</v>
      </c>
      <c r="X507" s="1">
        <v>44417</v>
      </c>
      <c r="Y507" s="2">
        <v>196469398.74000001</v>
      </c>
      <c r="AF507" s="2">
        <v>0</v>
      </c>
      <c r="AG507" s="14">
        <f>SUMIF('consultant-gross'!D:D,eslam.data!AQ507,'consultant-gross'!F:F)</f>
        <v>0</v>
      </c>
      <c r="AH507" s="14">
        <f>SUMIF('consultant-gross'!D:D,eslam.data!AQ507,'consultant-gross'!G:G)</f>
        <v>0</v>
      </c>
      <c r="AI507" s="14">
        <f>SUMIF('consultant-net'!D:D,eslam.data!AQ507,'consultant-net'!F:F)</f>
        <v>0</v>
      </c>
      <c r="AJ507" s="2" t="str">
        <f>VLOOKUP(A507,'eslam-to-invoicing'!A:B,2,0)</f>
        <v>IKEA Extension MoA</v>
      </c>
      <c r="AQ507" s="2" t="str">
        <f t="shared" si="78"/>
        <v>IKEA14</v>
      </c>
      <c r="AR507" s="2" t="str">
        <f t="shared" si="79"/>
        <v>IKEA Extension MoA14</v>
      </c>
    </row>
    <row r="508" spans="1:44" x14ac:dyDescent="0.3">
      <c r="A508" s="6" t="s">
        <v>3</v>
      </c>
      <c r="B508" s="35">
        <f>VLOOKUP(A508,operation!A:B,2,0)</f>
        <v>1</v>
      </c>
      <c r="C508" s="6">
        <v>19</v>
      </c>
      <c r="D508" s="25"/>
      <c r="E508" s="2">
        <v>1210863.76</v>
      </c>
      <c r="F508" s="26">
        <f>_xlfn.MAXIFS('data-from-invoicing'!E:E,'data-from-invoicing'!D:D,eslam.data!AR508)</f>
        <v>0</v>
      </c>
      <c r="G508" s="2">
        <f t="shared" si="76"/>
        <v>-1210863.76</v>
      </c>
      <c r="H508" s="14" t="s">
        <v>8866</v>
      </c>
      <c r="I508" s="23"/>
      <c r="J508" s="2">
        <f>SUMIF('collection only'!D:D,eslam.data!AQ508,'collection only'!E:E)</f>
        <v>1141675.9099999999</v>
      </c>
      <c r="K508" s="26">
        <f>SUMIF('data-from-invoicing'!D:D,eslam.data!AR508,'data-from-invoicing'!F:F)</f>
        <v>0</v>
      </c>
      <c r="L508" s="2">
        <f t="shared" si="77"/>
        <v>-1141675.9099999999</v>
      </c>
      <c r="M508" s="14" t="s">
        <v>8866</v>
      </c>
      <c r="Q508" s="23"/>
      <c r="R508" s="2">
        <v>1141675.9099999999</v>
      </c>
      <c r="S508" s="1">
        <v>43039</v>
      </c>
      <c r="T508" s="1">
        <v>43036</v>
      </c>
      <c r="U508" s="1">
        <v>43102</v>
      </c>
      <c r="V508">
        <v>60</v>
      </c>
      <c r="W508" s="1">
        <v>43162</v>
      </c>
      <c r="X508" s="1">
        <v>43038</v>
      </c>
      <c r="Y508" s="2">
        <v>117203462.77</v>
      </c>
      <c r="Z508" s="2">
        <v>0</v>
      </c>
      <c r="AF508" s="2">
        <v>0</v>
      </c>
      <c r="AG508" s="14">
        <f>SUMIF('consultant-gross'!D:D,eslam.data!AQ508,'consultant-gross'!F:F)</f>
        <v>1210863.76</v>
      </c>
      <c r="AH508" s="14">
        <f>SUMIF('consultant-gross'!D:D,eslam.data!AQ508,'consultant-gross'!G:G)</f>
        <v>117203462.77</v>
      </c>
      <c r="AI508" s="14">
        <f>SUMIF('consultant-net'!D:D,eslam.data!AQ508,'consultant-net'!F:F)</f>
        <v>1141675.9099999999</v>
      </c>
      <c r="AJ508" s="2">
        <f>VLOOKUP(A508,'eslam-to-invoicing'!A:B,2,0)</f>
        <v>0</v>
      </c>
      <c r="AQ508" s="2" t="str">
        <f t="shared" si="78"/>
        <v>JICA19</v>
      </c>
      <c r="AR508" s="2" t="str">
        <f t="shared" si="79"/>
        <v>019</v>
      </c>
    </row>
    <row r="509" spans="1:44" x14ac:dyDescent="0.3">
      <c r="A509" s="6" t="s">
        <v>3</v>
      </c>
      <c r="B509" s="35">
        <f>VLOOKUP(A509,operation!A:B,2,0)</f>
        <v>1</v>
      </c>
      <c r="C509" s="6">
        <v>20</v>
      </c>
      <c r="D509" s="25"/>
      <c r="E509" s="2">
        <v>283125.01000000542</v>
      </c>
      <c r="F509" s="26">
        <f>_xlfn.MAXIFS('data-from-invoicing'!E:E,'data-from-invoicing'!D:D,eslam.data!AR509)</f>
        <v>0</v>
      </c>
      <c r="G509" s="2">
        <f t="shared" si="76"/>
        <v>-283125.01000000542</v>
      </c>
      <c r="H509" s="14" t="s">
        <v>8866</v>
      </c>
      <c r="I509" s="23"/>
      <c r="J509" s="2">
        <f>SUMIF('collection only'!D:D,eslam.data!AQ509,'collection only'!E:E)</f>
        <v>413014.8</v>
      </c>
      <c r="K509" s="26">
        <f>SUMIF('data-from-invoicing'!D:D,eslam.data!AR509,'data-from-invoicing'!F:F)</f>
        <v>0</v>
      </c>
      <c r="L509" s="2">
        <f t="shared" si="77"/>
        <v>-413014.8</v>
      </c>
      <c r="M509" s="14" t="s">
        <v>8866</v>
      </c>
      <c r="Q509" s="23"/>
      <c r="R509" s="2">
        <v>413014.8</v>
      </c>
      <c r="S509" s="1">
        <v>43343</v>
      </c>
      <c r="T509" s="1">
        <v>43327</v>
      </c>
      <c r="U509" s="1">
        <v>43327</v>
      </c>
      <c r="V509">
        <v>60</v>
      </c>
      <c r="W509" s="1">
        <v>43387</v>
      </c>
      <c r="X509" s="1">
        <v>43330</v>
      </c>
      <c r="Y509" s="2">
        <v>117486587.78</v>
      </c>
      <c r="Z509" s="2">
        <v>0</v>
      </c>
      <c r="AF509" s="2">
        <v>0</v>
      </c>
      <c r="AG509" s="14">
        <f>SUMIF('consultant-gross'!D:D,eslam.data!AQ509,'consultant-gross'!F:F)</f>
        <v>0</v>
      </c>
      <c r="AH509" s="14">
        <f>SUMIF('consultant-gross'!D:D,eslam.data!AQ509,'consultant-gross'!G:G)</f>
        <v>0</v>
      </c>
      <c r="AI509" s="14">
        <f>SUMIF('consultant-net'!D:D,eslam.data!AQ509,'consultant-net'!F:F)</f>
        <v>0</v>
      </c>
      <c r="AJ509" s="2">
        <f>VLOOKUP(A509,'eslam-to-invoicing'!A:B,2,0)</f>
        <v>0</v>
      </c>
      <c r="AQ509" s="2" t="str">
        <f t="shared" si="78"/>
        <v>JICA20</v>
      </c>
      <c r="AR509" s="2" t="str">
        <f t="shared" si="79"/>
        <v>020</v>
      </c>
    </row>
    <row r="510" spans="1:44" x14ac:dyDescent="0.3">
      <c r="B510" s="35"/>
      <c r="D510" s="25"/>
      <c r="F510" s="26">
        <f>_xlfn.MAXIFS('data-from-invoicing'!E:E,'data-from-invoicing'!D:D,eslam.data!AR510)</f>
        <v>0</v>
      </c>
      <c r="I510" s="23"/>
      <c r="K510" s="26"/>
      <c r="Q510" s="23"/>
    </row>
    <row r="511" spans="1:44" x14ac:dyDescent="0.3">
      <c r="A511" s="6" t="s">
        <v>67</v>
      </c>
      <c r="B511" s="35">
        <f>VLOOKUP(A511,operation!A:B,2,0)</f>
        <v>2</v>
      </c>
      <c r="C511" s="6">
        <v>1</v>
      </c>
      <c r="D511" s="25"/>
      <c r="F511" s="26">
        <f>_xlfn.MAXIFS('data-from-invoicing'!E:E,'data-from-invoicing'!D:D,eslam.data!AR511)</f>
        <v>32770679.809999999</v>
      </c>
      <c r="G511" s="2">
        <f t="shared" ref="G511:G520" si="80">F511-E511</f>
        <v>32770679.809999999</v>
      </c>
      <c r="I511" s="23"/>
      <c r="J511" s="2">
        <f>SUMIF('collection only'!D:D,eslam.data!AQ511,'collection only'!E:E)</f>
        <v>28845197.399999999</v>
      </c>
      <c r="K511" s="26">
        <f>SUMIF('data-from-invoicing'!D:D,eslam.data!AR511,'data-from-invoicing'!F:F)</f>
        <v>29730005.760499999</v>
      </c>
      <c r="L511" s="2">
        <f t="shared" ref="L511:L520" si="81">K511-J511</f>
        <v>884808.36050000042</v>
      </c>
      <c r="Q511" s="23"/>
      <c r="S511" s="1">
        <v>44286</v>
      </c>
      <c r="T511" s="1">
        <v>44269</v>
      </c>
      <c r="U511" s="1">
        <v>44272</v>
      </c>
      <c r="V511">
        <v>60</v>
      </c>
      <c r="W511" s="1">
        <v>44332</v>
      </c>
      <c r="AF511" s="2">
        <v>0</v>
      </c>
      <c r="AG511" s="14">
        <f>SUMIF('consultant-gross'!D:D,eslam.data!AQ511,'consultant-gross'!F:F)</f>
        <v>0</v>
      </c>
      <c r="AH511" s="14">
        <f>SUMIF('consultant-gross'!D:D,eslam.data!AQ511,'consultant-gross'!G:G)</f>
        <v>0</v>
      </c>
      <c r="AI511" s="14">
        <f>SUMIF('consultant-net'!D:D,eslam.data!AQ511,'consultant-net'!F:F)</f>
        <v>0</v>
      </c>
      <c r="AJ511" s="2" t="str">
        <f>VLOOKUP(A511,'eslam-to-invoicing'!A:B,2,0)</f>
        <v>Kafr Shokr Bridge</v>
      </c>
      <c r="AQ511" s="2" t="str">
        <f t="shared" ref="AQ511:AQ520" si="82">A511&amp;C511</f>
        <v>Kafr Shokr 1</v>
      </c>
      <c r="AR511" s="2" t="str">
        <f t="shared" ref="AR511:AR520" si="83">AJ511&amp;C511</f>
        <v>Kafr Shokr Bridge1</v>
      </c>
    </row>
    <row r="512" spans="1:44" x14ac:dyDescent="0.3">
      <c r="A512" s="6" t="s">
        <v>67</v>
      </c>
      <c r="B512" s="35">
        <f>VLOOKUP(A512,operation!A:B,2,0)</f>
        <v>2</v>
      </c>
      <c r="C512" s="6">
        <v>2</v>
      </c>
      <c r="D512" s="25"/>
      <c r="F512" s="26">
        <f>_xlfn.MAXIFS('data-from-invoicing'!E:E,'data-from-invoicing'!D:D,eslam.data!AR512)</f>
        <v>7001830.4800000004</v>
      </c>
      <c r="G512" s="2">
        <f t="shared" si="80"/>
        <v>7001830.4800000004</v>
      </c>
      <c r="I512" s="23"/>
      <c r="J512" s="2">
        <f>SUMIF('collection only'!D:D,eslam.data!AQ512,'collection only'!E:E)</f>
        <v>6242742.2000000002</v>
      </c>
      <c r="K512" s="26">
        <f>SUMIF('data-from-invoicing'!D:D,eslam.data!AR512,'data-from-invoicing'!F:F)</f>
        <v>6242742.1639999999</v>
      </c>
      <c r="L512" s="2">
        <f t="shared" si="81"/>
        <v>-3.6000000312924385E-2</v>
      </c>
      <c r="Q512" s="23"/>
      <c r="S512" s="1">
        <v>44286</v>
      </c>
      <c r="T512" s="1">
        <v>44286</v>
      </c>
      <c r="U512" s="1">
        <v>44293</v>
      </c>
      <c r="V512">
        <v>60</v>
      </c>
      <c r="W512" s="1">
        <v>44353</v>
      </c>
      <c r="AF512" s="2">
        <v>0</v>
      </c>
      <c r="AG512" s="14">
        <f>SUMIF('consultant-gross'!D:D,eslam.data!AQ512,'consultant-gross'!F:F)</f>
        <v>0</v>
      </c>
      <c r="AH512" s="14">
        <f>SUMIF('consultant-gross'!D:D,eslam.data!AQ512,'consultant-gross'!G:G)</f>
        <v>0</v>
      </c>
      <c r="AI512" s="14">
        <f>SUMIF('consultant-net'!D:D,eslam.data!AQ512,'consultant-net'!F:F)</f>
        <v>0</v>
      </c>
      <c r="AJ512" s="2" t="str">
        <f>VLOOKUP(A512,'eslam-to-invoicing'!A:B,2,0)</f>
        <v>Kafr Shokr Bridge</v>
      </c>
      <c r="AQ512" s="2" t="str">
        <f t="shared" si="82"/>
        <v>Kafr Shokr 2</v>
      </c>
      <c r="AR512" s="2" t="str">
        <f t="shared" si="83"/>
        <v>Kafr Shokr Bridge2</v>
      </c>
    </row>
    <row r="513" spans="1:44" x14ac:dyDescent="0.3">
      <c r="A513" s="6" t="s">
        <v>67</v>
      </c>
      <c r="B513" s="35">
        <f>VLOOKUP(A513,operation!A:B,2,0)</f>
        <v>2</v>
      </c>
      <c r="C513" s="6">
        <v>3</v>
      </c>
      <c r="D513" s="25"/>
      <c r="F513" s="26">
        <f>_xlfn.MAXIFS('data-from-invoicing'!E:E,'data-from-invoicing'!D:D,eslam.data!AR513)</f>
        <v>9630317.8599999994</v>
      </c>
      <c r="G513" s="2">
        <f t="shared" si="80"/>
        <v>9630317.8599999994</v>
      </c>
      <c r="I513" s="23"/>
      <c r="J513" s="2">
        <f>SUMIF('collection only'!D:D,eslam.data!AQ513,'collection only'!E:E)</f>
        <v>8372664.9000000004</v>
      </c>
      <c r="K513" s="26">
        <f>SUMIF('data-from-invoicing'!D:D,eslam.data!AR513,'data-from-invoicing'!F:F)</f>
        <v>8372664.9360000007</v>
      </c>
      <c r="L513" s="2">
        <f t="shared" si="81"/>
        <v>3.6000000312924385E-2</v>
      </c>
      <c r="Q513" s="23"/>
      <c r="S513" s="1">
        <v>44316</v>
      </c>
      <c r="T513" s="1">
        <v>44316</v>
      </c>
      <c r="U513" s="1">
        <v>44339</v>
      </c>
      <c r="V513">
        <v>60</v>
      </c>
      <c r="W513" s="1">
        <v>44399</v>
      </c>
      <c r="AF513" s="2">
        <v>0</v>
      </c>
      <c r="AG513" s="14">
        <f>SUMIF('consultant-gross'!D:D,eslam.data!AQ513,'consultant-gross'!F:F)</f>
        <v>0</v>
      </c>
      <c r="AH513" s="14">
        <f>SUMIF('consultant-gross'!D:D,eslam.data!AQ513,'consultant-gross'!G:G)</f>
        <v>0</v>
      </c>
      <c r="AI513" s="14">
        <f>SUMIF('consultant-net'!D:D,eslam.data!AQ513,'consultant-net'!F:F)</f>
        <v>0</v>
      </c>
      <c r="AJ513" s="2" t="str">
        <f>VLOOKUP(A513,'eslam-to-invoicing'!A:B,2,0)</f>
        <v>Kafr Shokr Bridge</v>
      </c>
      <c r="AQ513" s="2" t="str">
        <f t="shared" si="82"/>
        <v>Kafr Shokr 3</v>
      </c>
      <c r="AR513" s="2" t="str">
        <f t="shared" si="83"/>
        <v>Kafr Shokr Bridge3</v>
      </c>
    </row>
    <row r="514" spans="1:44" x14ac:dyDescent="0.3">
      <c r="A514" s="6" t="s">
        <v>67</v>
      </c>
      <c r="B514" s="35">
        <f>VLOOKUP(A514,operation!A:B,2,0)</f>
        <v>2</v>
      </c>
      <c r="C514" s="6">
        <v>4</v>
      </c>
      <c r="D514" s="25"/>
      <c r="F514" s="26">
        <f>_xlfn.MAXIFS('data-from-invoicing'!E:E,'data-from-invoicing'!D:D,eslam.data!AR514)</f>
        <v>14900014.289999999</v>
      </c>
      <c r="G514" s="2">
        <f t="shared" si="80"/>
        <v>14900014.289999999</v>
      </c>
      <c r="I514" s="23"/>
      <c r="J514" s="2">
        <f>SUMIF('collection only'!D:D,eslam.data!AQ514,'collection only'!E:E)</f>
        <v>8190447.9000000004</v>
      </c>
      <c r="K514" s="26">
        <f>SUMIF('data-from-invoicing'!D:D,eslam.data!AR514,'data-from-invoicing'!F:F)</f>
        <v>8190447.9000000004</v>
      </c>
      <c r="L514" s="2">
        <f t="shared" si="81"/>
        <v>0</v>
      </c>
      <c r="Q514" s="23"/>
      <c r="S514" s="1">
        <v>44347</v>
      </c>
      <c r="T514" s="1">
        <v>44347</v>
      </c>
      <c r="U514" s="1">
        <v>44355</v>
      </c>
      <c r="V514">
        <v>60</v>
      </c>
      <c r="W514" s="1">
        <v>44415</v>
      </c>
      <c r="AF514" s="2">
        <v>0</v>
      </c>
      <c r="AG514" s="14">
        <f>SUMIF('consultant-gross'!D:D,eslam.data!AQ514,'consultant-gross'!F:F)</f>
        <v>0</v>
      </c>
      <c r="AH514" s="14">
        <f>SUMIF('consultant-gross'!D:D,eslam.data!AQ514,'consultant-gross'!G:G)</f>
        <v>0</v>
      </c>
      <c r="AI514" s="14">
        <f>SUMIF('consultant-net'!D:D,eslam.data!AQ514,'consultant-net'!F:F)</f>
        <v>0</v>
      </c>
      <c r="AJ514" s="2" t="str">
        <f>VLOOKUP(A514,'eslam-to-invoicing'!A:B,2,0)</f>
        <v>Kafr Shokr Bridge</v>
      </c>
      <c r="AQ514" s="2" t="str">
        <f t="shared" si="82"/>
        <v>Kafr Shokr 4</v>
      </c>
      <c r="AR514" s="2" t="str">
        <f t="shared" si="83"/>
        <v>Kafr Shokr Bridge4</v>
      </c>
    </row>
    <row r="515" spans="1:44" x14ac:dyDescent="0.3">
      <c r="A515" s="6" t="s">
        <v>67</v>
      </c>
      <c r="B515" s="35">
        <f>VLOOKUP(A515,operation!A:B,2,0)</f>
        <v>2</v>
      </c>
      <c r="C515" s="6">
        <v>5</v>
      </c>
      <c r="D515" s="25"/>
      <c r="F515" s="26">
        <f>_xlfn.MAXIFS('data-from-invoicing'!E:E,'data-from-invoicing'!D:D,eslam.data!AR515)</f>
        <v>6107250</v>
      </c>
      <c r="G515" s="2">
        <f t="shared" si="80"/>
        <v>6107250</v>
      </c>
      <c r="I515" s="23"/>
      <c r="J515" s="2">
        <f>SUMIF('collection only'!D:D,eslam.data!AQ515,'collection only'!E:E)</f>
        <v>5371513.6500000004</v>
      </c>
      <c r="K515" s="26">
        <f>SUMIF('data-from-invoicing'!D:D,eslam.data!AR515,'data-from-invoicing'!F:F)</f>
        <v>5371513.6500000004</v>
      </c>
      <c r="L515" s="2">
        <f t="shared" si="81"/>
        <v>0</v>
      </c>
      <c r="Q515" s="23"/>
      <c r="S515" s="1">
        <v>44408</v>
      </c>
      <c r="T515" s="1">
        <v>44408</v>
      </c>
      <c r="U515" s="1">
        <v>44420</v>
      </c>
      <c r="V515">
        <v>60</v>
      </c>
      <c r="W515" s="1">
        <v>44480</v>
      </c>
      <c r="AF515" s="2">
        <v>0</v>
      </c>
      <c r="AG515" s="14">
        <f>SUMIF('consultant-gross'!D:D,eslam.data!AQ515,'consultant-gross'!F:F)</f>
        <v>0</v>
      </c>
      <c r="AH515" s="14">
        <f>SUMIF('consultant-gross'!D:D,eslam.data!AQ515,'consultant-gross'!G:G)</f>
        <v>0</v>
      </c>
      <c r="AI515" s="14">
        <f>SUMIF('consultant-net'!D:D,eslam.data!AQ515,'consultant-net'!F:F)</f>
        <v>0</v>
      </c>
      <c r="AJ515" s="2" t="str">
        <f>VLOOKUP(A515,'eslam-to-invoicing'!A:B,2,0)</f>
        <v>Kafr Shokr Bridge</v>
      </c>
      <c r="AQ515" s="2" t="str">
        <f t="shared" si="82"/>
        <v>Kafr Shokr 5</v>
      </c>
      <c r="AR515" s="2" t="str">
        <f t="shared" si="83"/>
        <v>Kafr Shokr Bridge5</v>
      </c>
    </row>
    <row r="516" spans="1:44" x14ac:dyDescent="0.3">
      <c r="A516" s="6" t="s">
        <v>67</v>
      </c>
      <c r="B516" s="35">
        <f>VLOOKUP(A516,operation!A:B,2,0)</f>
        <v>2</v>
      </c>
      <c r="C516" s="6">
        <v>6</v>
      </c>
      <c r="D516" s="25"/>
      <c r="F516" s="26">
        <f>_xlfn.MAXIFS('data-from-invoicing'!E:E,'data-from-invoicing'!D:D,eslam.data!AR516)</f>
        <v>2805242.86</v>
      </c>
      <c r="G516" s="2">
        <f t="shared" si="80"/>
        <v>2805242.86</v>
      </c>
      <c r="I516" s="23"/>
      <c r="J516" s="2">
        <f>SUMIF('collection only'!D:D,eslam.data!AQ516,'collection only'!E:E)</f>
        <v>444257.7</v>
      </c>
      <c r="K516" s="26">
        <f>SUMIF('data-from-invoicing'!D:D,eslam.data!AR516,'data-from-invoicing'!F:F)</f>
        <v>444257.73000000004</v>
      </c>
      <c r="L516" s="2">
        <f t="shared" si="81"/>
        <v>3.0000000027939677E-2</v>
      </c>
      <c r="Q516" s="23"/>
      <c r="S516" s="1">
        <v>44439</v>
      </c>
      <c r="T516" s="1">
        <v>44439</v>
      </c>
      <c r="U516" s="1">
        <v>44444</v>
      </c>
      <c r="V516">
        <v>60</v>
      </c>
      <c r="W516" s="1">
        <v>44504</v>
      </c>
      <c r="AF516" s="2">
        <v>0</v>
      </c>
      <c r="AG516" s="14">
        <f>SUMIF('consultant-gross'!D:D,eslam.data!AQ516,'consultant-gross'!F:F)</f>
        <v>0</v>
      </c>
      <c r="AH516" s="14">
        <f>SUMIF('consultant-gross'!D:D,eslam.data!AQ516,'consultant-gross'!G:G)</f>
        <v>0</v>
      </c>
      <c r="AI516" s="14">
        <f>SUMIF('consultant-net'!D:D,eslam.data!AQ516,'consultant-net'!F:F)</f>
        <v>0</v>
      </c>
      <c r="AJ516" s="2" t="str">
        <f>VLOOKUP(A516,'eslam-to-invoicing'!A:B,2,0)</f>
        <v>Kafr Shokr Bridge</v>
      </c>
      <c r="AQ516" s="2" t="str">
        <f t="shared" si="82"/>
        <v>Kafr Shokr 6</v>
      </c>
      <c r="AR516" s="2" t="str">
        <f t="shared" si="83"/>
        <v>Kafr Shokr Bridge6</v>
      </c>
    </row>
    <row r="517" spans="1:44" x14ac:dyDescent="0.3">
      <c r="A517" s="6" t="s">
        <v>67</v>
      </c>
      <c r="B517" s="35">
        <f>VLOOKUP(A517,operation!A:B,2,0)</f>
        <v>2</v>
      </c>
      <c r="C517" s="6">
        <v>7</v>
      </c>
      <c r="D517" s="25"/>
      <c r="E517" s="2">
        <v>31881474.949999999</v>
      </c>
      <c r="F517" s="26">
        <f>_xlfn.MAXIFS('data-from-invoicing'!E:E,'data-from-invoicing'!D:D,eslam.data!AR517)</f>
        <v>30363309.48</v>
      </c>
      <c r="G517" s="2">
        <f t="shared" si="80"/>
        <v>-1518165.4699999988</v>
      </c>
      <c r="H517" s="14" t="s">
        <v>8718</v>
      </c>
      <c r="I517" s="23"/>
      <c r="J517" s="2">
        <f>SUMIF('collection only'!D:D,eslam.data!AQ517,'collection only'!E:E)</f>
        <v>26652960.079999998</v>
      </c>
      <c r="K517" s="26">
        <f>SUMIF('data-from-invoicing'!D:D,eslam.data!AR517,'data-from-invoicing'!F:F)</f>
        <v>27070646.129999999</v>
      </c>
      <c r="L517" s="2">
        <f t="shared" si="81"/>
        <v>417686.05000000075</v>
      </c>
      <c r="Q517" s="23"/>
      <c r="R517" s="2">
        <v>25823994.7095</v>
      </c>
      <c r="S517" s="1">
        <v>44469</v>
      </c>
      <c r="T517" s="1">
        <v>44469</v>
      </c>
      <c r="U517" s="1">
        <v>44479</v>
      </c>
      <c r="V517">
        <v>60</v>
      </c>
      <c r="W517" s="1">
        <v>44539</v>
      </c>
      <c r="Y517" s="2">
        <v>108184525</v>
      </c>
      <c r="AF517" s="2">
        <v>0</v>
      </c>
      <c r="AG517" s="14">
        <f>SUMIF('consultant-gross'!D:D,eslam.data!AQ517,'consultant-gross'!F:F)</f>
        <v>31881474.949999999</v>
      </c>
      <c r="AH517" s="14">
        <f>SUMIF('consultant-gross'!D:D,eslam.data!AQ517,'consultant-gross'!G:G)</f>
        <v>108184525</v>
      </c>
      <c r="AI517" s="14">
        <f>SUMIF('consultant-net'!D:D,eslam.data!AQ517,'consultant-net'!F:F)</f>
        <v>25823994.7095</v>
      </c>
      <c r="AJ517" s="2" t="str">
        <f>VLOOKUP(A517,'eslam-to-invoicing'!A:B,2,0)</f>
        <v>Kafr Shokr Bridge</v>
      </c>
      <c r="AQ517" s="2" t="str">
        <f t="shared" si="82"/>
        <v>Kafr Shokr 7</v>
      </c>
      <c r="AR517" s="2" t="str">
        <f t="shared" si="83"/>
        <v>Kafr Shokr Bridge7</v>
      </c>
    </row>
    <row r="518" spans="1:44" x14ac:dyDescent="0.3">
      <c r="A518" s="6" t="s">
        <v>67</v>
      </c>
      <c r="B518" s="35">
        <f>VLOOKUP(A518,operation!A:B,2,0)</f>
        <v>2</v>
      </c>
      <c r="C518" s="6">
        <v>8</v>
      </c>
      <c r="D518" s="25"/>
      <c r="E518" s="2">
        <v>2504502</v>
      </c>
      <c r="F518" s="26">
        <f>_xlfn.MAXIFS('data-from-invoicing'!E:E,'data-from-invoicing'!D:D,eslam.data!AR518)</f>
        <v>1839476.19</v>
      </c>
      <c r="G518" s="2">
        <f t="shared" si="80"/>
        <v>-665025.81000000006</v>
      </c>
      <c r="I518" s="23"/>
      <c r="J518" s="2">
        <f>SUMIF('collection only'!D:D,eslam.data!AQ518,'collection only'!E:E)</f>
        <v>2028646.62</v>
      </c>
      <c r="K518" s="26">
        <f>SUMIF('data-from-invoicing'!D:D,eslam.data!AR518,'data-from-invoicing'!F:F)</f>
        <v>1610960.6295</v>
      </c>
      <c r="L518" s="2">
        <f t="shared" si="81"/>
        <v>-417685.99050000007</v>
      </c>
      <c r="Q518" s="23"/>
      <c r="R518" s="2">
        <v>2028646.62</v>
      </c>
      <c r="S518" s="1">
        <v>44530</v>
      </c>
      <c r="T518" s="1">
        <v>44530</v>
      </c>
      <c r="U518" s="1">
        <v>44530</v>
      </c>
      <c r="V518">
        <v>60</v>
      </c>
      <c r="W518" s="1">
        <v>44590</v>
      </c>
      <c r="X518" s="1">
        <v>44555</v>
      </c>
      <c r="Y518" s="2">
        <v>110689027</v>
      </c>
      <c r="AF518" s="2">
        <v>0</v>
      </c>
      <c r="AG518" s="14">
        <f>SUMIF('consultant-gross'!D:D,eslam.data!AQ518,'consultant-gross'!F:F)</f>
        <v>2504502</v>
      </c>
      <c r="AH518" s="14">
        <f>SUMIF('consultant-gross'!D:D,eslam.data!AQ518,'consultant-gross'!G:G)</f>
        <v>110689027</v>
      </c>
      <c r="AI518" s="14">
        <f>SUMIF('consultant-net'!D:D,eslam.data!AQ518,'consultant-net'!F:F)</f>
        <v>2028646.62</v>
      </c>
      <c r="AJ518" s="2" t="str">
        <f>VLOOKUP(A518,'eslam-to-invoicing'!A:B,2,0)</f>
        <v>Kafr Shokr Bridge</v>
      </c>
      <c r="AQ518" s="2" t="str">
        <f t="shared" si="82"/>
        <v>Kafr Shokr 8</v>
      </c>
      <c r="AR518" s="2" t="str">
        <f t="shared" si="83"/>
        <v>Kafr Shokr Bridge8</v>
      </c>
    </row>
    <row r="519" spans="1:44" x14ac:dyDescent="0.3">
      <c r="A519" s="6" t="s">
        <v>67</v>
      </c>
      <c r="B519" s="35">
        <f>VLOOKUP(A519,operation!A:B,2,0)</f>
        <v>2</v>
      </c>
      <c r="C519" s="6">
        <v>9</v>
      </c>
      <c r="D519" s="25"/>
      <c r="E519" s="2">
        <v>5785188</v>
      </c>
      <c r="F519" s="26">
        <f>_xlfn.MAXIFS('data-from-invoicing'!E:E,'data-from-invoicing'!D:D,eslam.data!AR519)</f>
        <v>5509702.8600000003</v>
      </c>
      <c r="G519" s="2">
        <f t="shared" si="80"/>
        <v>-275485.13999999966</v>
      </c>
      <c r="H519" s="14" t="s">
        <v>8718</v>
      </c>
      <c r="I519" s="23"/>
      <c r="J519" s="2">
        <f>SUMIF('collection only'!D:D,eslam.data!AQ519,'collection only'!E:E)</f>
        <v>4811891.0999999996</v>
      </c>
      <c r="K519" s="26">
        <f>SUMIF('data-from-invoicing'!D:D,eslam.data!AR519,'data-from-invoicing'!F:F)</f>
        <v>4811892.2</v>
      </c>
      <c r="L519" s="2">
        <f t="shared" si="81"/>
        <v>1.1000000005587935</v>
      </c>
      <c r="Q519" s="23"/>
      <c r="R519" s="2">
        <v>0</v>
      </c>
      <c r="S519" s="1">
        <v>44561</v>
      </c>
      <c r="T519" s="1">
        <v>44561</v>
      </c>
      <c r="U519" s="1">
        <v>44570</v>
      </c>
      <c r="V519">
        <v>60</v>
      </c>
      <c r="W519" s="1">
        <v>44630</v>
      </c>
      <c r="X519" s="1">
        <v>44780</v>
      </c>
      <c r="Y519" s="2">
        <v>116474215</v>
      </c>
      <c r="AF519" s="2">
        <v>0</v>
      </c>
      <c r="AG519" s="14">
        <f>SUMIF('consultant-gross'!D:D,eslam.data!AQ519,'consultant-gross'!F:F)</f>
        <v>5785188</v>
      </c>
      <c r="AH519" s="14">
        <f>SUMIF('consultant-gross'!D:D,eslam.data!AQ519,'consultant-gross'!G:G)</f>
        <v>116474215</v>
      </c>
      <c r="AI519" s="14">
        <f>SUMIF('consultant-net'!D:D,eslam.data!AQ519,'consultant-net'!F:F)</f>
        <v>0</v>
      </c>
      <c r="AJ519" s="2" t="str">
        <f>VLOOKUP(A519,'eslam-to-invoicing'!A:B,2,0)</f>
        <v>Kafr Shokr Bridge</v>
      </c>
      <c r="AQ519" s="2" t="str">
        <f t="shared" si="82"/>
        <v>Kafr Shokr 9</v>
      </c>
      <c r="AR519" s="2" t="str">
        <f t="shared" si="83"/>
        <v>Kafr Shokr Bridge9</v>
      </c>
    </row>
    <row r="520" spans="1:44" x14ac:dyDescent="0.3">
      <c r="A520" s="6" t="s">
        <v>67</v>
      </c>
      <c r="B520" s="35">
        <f>VLOOKUP(A520,operation!A:B,2,0)</f>
        <v>2</v>
      </c>
      <c r="C520" s="6">
        <v>10</v>
      </c>
      <c r="D520" s="25"/>
      <c r="E520" s="2">
        <v>2841975</v>
      </c>
      <c r="F520" s="26">
        <f>_xlfn.MAXIFS('data-from-invoicing'!E:E,'data-from-invoicing'!D:D,eslam.data!AR520)</f>
        <v>2706642.86</v>
      </c>
      <c r="G520" s="2">
        <f t="shared" si="80"/>
        <v>-135332.14000000013</v>
      </c>
      <c r="H520" s="14" t="s">
        <v>8718</v>
      </c>
      <c r="I520" s="23"/>
      <c r="J520" s="2">
        <f>SUMIF('collection only'!D:D,eslam.data!AQ520,'collection only'!E:E)</f>
        <v>2390708.7000000002</v>
      </c>
      <c r="K520" s="26">
        <f>SUMIF('data-from-invoicing'!D:D,eslam.data!AR520,'data-from-invoicing'!F:F)</f>
        <v>2390708.77</v>
      </c>
      <c r="L520" s="2">
        <f t="shared" si="81"/>
        <v>6.9999999832361937E-2</v>
      </c>
      <c r="Q520" s="23"/>
      <c r="R520" s="2">
        <v>2301999.75</v>
      </c>
      <c r="S520" s="1">
        <v>44561</v>
      </c>
      <c r="T520" s="1">
        <v>44561</v>
      </c>
      <c r="U520" s="1">
        <v>44598</v>
      </c>
      <c r="V520">
        <v>60</v>
      </c>
      <c r="W520" s="1">
        <v>44658</v>
      </c>
      <c r="X520" s="1">
        <v>44830</v>
      </c>
      <c r="Y520" s="2">
        <v>119316190</v>
      </c>
      <c r="AF520" s="2">
        <v>0</v>
      </c>
      <c r="AG520" s="14">
        <f>SUMIF('consultant-gross'!D:D,eslam.data!AQ520,'consultant-gross'!F:F)</f>
        <v>2841975</v>
      </c>
      <c r="AH520" s="14">
        <f>SUMIF('consultant-gross'!D:D,eslam.data!AQ520,'consultant-gross'!G:G)</f>
        <v>119316190</v>
      </c>
      <c r="AI520" s="14">
        <f>SUMIF('consultant-net'!D:D,eslam.data!AQ520,'consultant-net'!F:F)</f>
        <v>2301999.75</v>
      </c>
      <c r="AJ520" s="2" t="str">
        <f>VLOOKUP(A520,'eslam-to-invoicing'!A:B,2,0)</f>
        <v>Kafr Shokr Bridge</v>
      </c>
      <c r="AQ520" s="2" t="str">
        <f t="shared" si="82"/>
        <v>Kafr Shokr 10</v>
      </c>
      <c r="AR520" s="2" t="str">
        <f t="shared" si="83"/>
        <v>Kafr Shokr Bridge10</v>
      </c>
    </row>
    <row r="521" spans="1:44" x14ac:dyDescent="0.3">
      <c r="B521" s="35"/>
      <c r="D521" s="25"/>
      <c r="F521" s="26">
        <f>_xlfn.MAXIFS('data-from-invoicing'!E:E,'data-from-invoicing'!D:D,eslam.data!AR521)</f>
        <v>0</v>
      </c>
      <c r="I521" s="23"/>
      <c r="K521" s="26"/>
      <c r="Q521" s="23"/>
    </row>
    <row r="522" spans="1:44" x14ac:dyDescent="0.3">
      <c r="A522" s="6" t="s">
        <v>60</v>
      </c>
      <c r="B522" s="35">
        <f>VLOOKUP(A522,operation!A:B,2,0)</f>
        <v>1</v>
      </c>
      <c r="C522" s="6">
        <v>1</v>
      </c>
      <c r="D522" s="25"/>
      <c r="E522" s="2">
        <v>2910883.3062689002</v>
      </c>
      <c r="F522" s="26">
        <f>_xlfn.MAXIFS('data-from-invoicing'!E:E,'data-from-invoicing'!D:D,eslam.data!AR522)</f>
        <v>2919397.4</v>
      </c>
      <c r="G522" s="2">
        <f t="shared" ref="G522:G553" si="84">F522-E522</f>
        <v>8514.0937310997397</v>
      </c>
      <c r="I522" s="23"/>
      <c r="J522" s="2">
        <f>SUMIF('collection only'!D:D,eslam.data!AQ522,'collection only'!E:E)</f>
        <v>2741191.29</v>
      </c>
      <c r="K522" s="26">
        <f>SUMIF('data-from-invoicing'!D:D,eslam.data!AR522,'data-from-invoicing'!F:F)</f>
        <v>2748675.4515</v>
      </c>
      <c r="L522" s="2">
        <f t="shared" ref="L522:L553" si="85">K522-J522</f>
        <v>7484.1614999999292</v>
      </c>
      <c r="N522" s="2">
        <v>200000000</v>
      </c>
      <c r="Q522" s="23"/>
      <c r="R522" s="2">
        <v>2741191.2884321562</v>
      </c>
      <c r="S522" s="1">
        <v>44196</v>
      </c>
      <c r="T522" s="1">
        <v>44196</v>
      </c>
      <c r="U522" s="1">
        <v>44210</v>
      </c>
      <c r="V522">
        <v>40</v>
      </c>
      <c r="W522" s="1">
        <v>44250</v>
      </c>
      <c r="X522" s="1">
        <v>44227</v>
      </c>
      <c r="Y522" s="2">
        <v>2910883.3062689002</v>
      </c>
      <c r="AF522" s="2">
        <v>0</v>
      </c>
      <c r="AG522" s="14">
        <f>SUMIF('consultant-gross'!D:D,eslam.data!AQ522,'consultant-gross'!F:F)</f>
        <v>0</v>
      </c>
      <c r="AH522" s="14">
        <f>SUMIF('consultant-gross'!D:D,eslam.data!AQ522,'consultant-gross'!G:G)</f>
        <v>0</v>
      </c>
      <c r="AI522" s="14">
        <f>SUMIF('consultant-net'!D:D,eslam.data!AQ522,'consultant-net'!F:F)</f>
        <v>0</v>
      </c>
      <c r="AJ522" s="2" t="str">
        <f>VLOOKUP(A522,'eslam-to-invoicing'!A:B,2,0)</f>
        <v>Kattameya Creeks</v>
      </c>
      <c r="AQ522" s="2" t="str">
        <f t="shared" ref="AQ522:AQ553" si="86">A522&amp;C522</f>
        <v>Katameya - Creeks1</v>
      </c>
      <c r="AR522" s="2" t="str">
        <f t="shared" ref="AR522:AR553" si="87">AJ522&amp;C522</f>
        <v>Kattameya Creeks1</v>
      </c>
    </row>
    <row r="523" spans="1:44" x14ac:dyDescent="0.3">
      <c r="A523" s="6" t="s">
        <v>60</v>
      </c>
      <c r="B523" s="35">
        <f>VLOOKUP(A523,operation!A:B,2,0)</f>
        <v>1</v>
      </c>
      <c r="C523" s="6">
        <v>2</v>
      </c>
      <c r="D523" s="25"/>
      <c r="E523" s="2">
        <v>11780609.682254501</v>
      </c>
      <c r="F523" s="26">
        <f>_xlfn.MAXIFS('data-from-invoicing'!E:E,'data-from-invoicing'!D:D,eslam.data!AR523)</f>
        <v>12368012.17</v>
      </c>
      <c r="G523" s="2">
        <f t="shared" si="84"/>
        <v>587402.48774549924</v>
      </c>
      <c r="I523" s="23"/>
      <c r="J523" s="2">
        <f>SUMIF('collection only'!D:D,eslam.data!AQ523,'collection only'!E:E)</f>
        <v>56302769.94093518</v>
      </c>
      <c r="K523" s="26">
        <f>SUMIF('data-from-invoicing'!D:D,eslam.data!AR523,'data-from-invoicing'!F:F)</f>
        <v>11295285.7785</v>
      </c>
      <c r="L523" s="2">
        <f t="shared" si="85"/>
        <v>-45007484.162435181</v>
      </c>
      <c r="O523" s="2">
        <v>45000000</v>
      </c>
      <c r="Q523" s="23"/>
      <c r="R523" s="2">
        <v>11302769.94093518</v>
      </c>
      <c r="S523" s="1">
        <v>44227</v>
      </c>
      <c r="T523" s="1">
        <v>44227</v>
      </c>
      <c r="U523" s="1">
        <v>44231</v>
      </c>
      <c r="V523">
        <v>40</v>
      </c>
      <c r="W523" s="1">
        <v>44271</v>
      </c>
      <c r="X523" s="1">
        <v>44245</v>
      </c>
      <c r="Y523" s="2">
        <v>14691492.988523399</v>
      </c>
      <c r="Z523" s="2">
        <v>595916.5854374998</v>
      </c>
      <c r="AF523" s="2">
        <v>0</v>
      </c>
      <c r="AG523" s="14">
        <f>SUMIF('consultant-gross'!D:D,eslam.data!AQ523,'consultant-gross'!F:F)</f>
        <v>0</v>
      </c>
      <c r="AH523" s="14">
        <f>SUMIF('consultant-gross'!D:D,eslam.data!AQ523,'consultant-gross'!G:G)</f>
        <v>0</v>
      </c>
      <c r="AI523" s="14">
        <f>SUMIF('consultant-net'!D:D,eslam.data!AQ523,'consultant-net'!F:F)</f>
        <v>0</v>
      </c>
      <c r="AJ523" s="2" t="str">
        <f>VLOOKUP(A523,'eslam-to-invoicing'!A:B,2,0)</f>
        <v>Kattameya Creeks</v>
      </c>
      <c r="AQ523" s="2" t="str">
        <f t="shared" si="86"/>
        <v>Katameya - Creeks2</v>
      </c>
      <c r="AR523" s="2" t="str">
        <f t="shared" si="87"/>
        <v>Kattameya Creeks2</v>
      </c>
    </row>
    <row r="524" spans="1:44" x14ac:dyDescent="0.3">
      <c r="A524" s="6" t="s">
        <v>60</v>
      </c>
      <c r="B524" s="35">
        <f>VLOOKUP(A524,operation!A:B,2,0)</f>
        <v>1</v>
      </c>
      <c r="C524" s="6">
        <v>3</v>
      </c>
      <c r="D524" s="25"/>
      <c r="E524" s="2">
        <v>36329559.932261437</v>
      </c>
      <c r="F524" s="26">
        <f>_xlfn.MAXIFS('data-from-invoicing'!E:E,'data-from-invoicing'!D:D,eslam.data!AR524)</f>
        <v>41751425.710000001</v>
      </c>
      <c r="G524" s="2">
        <f t="shared" si="84"/>
        <v>5421865.7777385637</v>
      </c>
      <c r="I524" s="23"/>
      <c r="J524" s="2">
        <f>SUMIF('collection only'!D:D,eslam.data!AQ524,'collection only'!E:E)</f>
        <v>84570120.900000006</v>
      </c>
      <c r="K524" s="26">
        <f>SUMIF('data-from-invoicing'!D:D,eslam.data!AR524,'data-from-invoicing'!F:F)</f>
        <v>39570120.895499997</v>
      </c>
      <c r="L524" s="2">
        <f t="shared" si="85"/>
        <v>-45000000.004500009</v>
      </c>
      <c r="O524" s="2">
        <v>45000000</v>
      </c>
      <c r="Q524" s="23"/>
      <c r="R524" s="2">
        <v>39570120.897336587</v>
      </c>
      <c r="S524" s="1">
        <v>44255</v>
      </c>
      <c r="T524" s="1">
        <v>44255</v>
      </c>
      <c r="U524" s="1">
        <v>44261</v>
      </c>
      <c r="V524">
        <v>40</v>
      </c>
      <c r="W524" s="1">
        <v>44301</v>
      </c>
      <c r="X524" s="1">
        <v>44276</v>
      </c>
      <c r="Y524" s="2">
        <v>51021052.920784853</v>
      </c>
      <c r="Z524" s="2">
        <v>6017782.3615499996</v>
      </c>
      <c r="AF524" s="2">
        <v>0</v>
      </c>
      <c r="AG524" s="14">
        <f>SUMIF('consultant-gross'!D:D,eslam.data!AQ524,'consultant-gross'!F:F)</f>
        <v>0</v>
      </c>
      <c r="AH524" s="14">
        <f>SUMIF('consultant-gross'!D:D,eslam.data!AQ524,'consultant-gross'!G:G)</f>
        <v>0</v>
      </c>
      <c r="AI524" s="14">
        <f>SUMIF('consultant-net'!D:D,eslam.data!AQ524,'consultant-net'!F:F)</f>
        <v>0</v>
      </c>
      <c r="AJ524" s="2" t="str">
        <f>VLOOKUP(A524,'eslam-to-invoicing'!A:B,2,0)</f>
        <v>Kattameya Creeks</v>
      </c>
      <c r="AQ524" s="2" t="str">
        <f t="shared" si="86"/>
        <v>Katameya - Creeks3</v>
      </c>
      <c r="AR524" s="2" t="str">
        <f t="shared" si="87"/>
        <v>Kattameya Creeks3</v>
      </c>
    </row>
    <row r="525" spans="1:44" x14ac:dyDescent="0.3">
      <c r="A525" s="6" t="s">
        <v>60</v>
      </c>
      <c r="B525" s="35">
        <f>VLOOKUP(A525,operation!A:B,2,0)</f>
        <v>1</v>
      </c>
      <c r="C525" s="6">
        <v>4</v>
      </c>
      <c r="D525" s="25"/>
      <c r="E525" s="2">
        <v>30128591.47921516</v>
      </c>
      <c r="F525" s="26">
        <f>_xlfn.MAXIFS('data-from-invoicing'!E:E,'data-from-invoicing'!D:D,eslam.data!AR525)</f>
        <v>31881858.16</v>
      </c>
      <c r="G525" s="2">
        <f t="shared" si="84"/>
        <v>1753266.6807848401</v>
      </c>
      <c r="I525" s="23"/>
      <c r="J525" s="2">
        <f>SUMIF('collection only'!D:D,eslam.data!AQ525,'collection only'!E:E)</f>
        <v>49688637.310000002</v>
      </c>
      <c r="K525" s="26">
        <f>SUMIF('data-from-invoicing'!D:D,eslam.data!AR525,'data-from-invoicing'!F:F)</f>
        <v>29687637.307999998</v>
      </c>
      <c r="L525" s="2">
        <f t="shared" si="85"/>
        <v>-20001000.002000004</v>
      </c>
      <c r="O525" s="2">
        <v>20000000</v>
      </c>
      <c r="Q525" s="23"/>
      <c r="R525" s="2">
        <v>29688637.309999999</v>
      </c>
      <c r="S525" s="1">
        <v>44286</v>
      </c>
      <c r="T525" s="1">
        <v>44286</v>
      </c>
      <c r="U525" s="1">
        <v>44292</v>
      </c>
      <c r="V525">
        <v>40</v>
      </c>
      <c r="W525" s="1">
        <v>44332</v>
      </c>
      <c r="X525" s="1">
        <v>44308</v>
      </c>
      <c r="Y525" s="2">
        <v>81149644.400000006</v>
      </c>
      <c r="Z525" s="2">
        <v>7771049.0499999998</v>
      </c>
      <c r="AF525" s="2">
        <v>0</v>
      </c>
      <c r="AG525" s="14">
        <f>SUMIF('consultant-gross'!D:D,eslam.data!AQ525,'consultant-gross'!F:F)</f>
        <v>0</v>
      </c>
      <c r="AH525" s="14">
        <f>SUMIF('consultant-gross'!D:D,eslam.data!AQ525,'consultant-gross'!G:G)</f>
        <v>0</v>
      </c>
      <c r="AI525" s="14">
        <f>SUMIF('consultant-net'!D:D,eslam.data!AQ525,'consultant-net'!F:F)</f>
        <v>0</v>
      </c>
      <c r="AJ525" s="2" t="str">
        <f>VLOOKUP(A525,'eslam-to-invoicing'!A:B,2,0)</f>
        <v>Kattameya Creeks</v>
      </c>
      <c r="AQ525" s="2" t="str">
        <f t="shared" si="86"/>
        <v>Katameya - Creeks4</v>
      </c>
      <c r="AR525" s="2" t="str">
        <f t="shared" si="87"/>
        <v>Kattameya Creeks4</v>
      </c>
    </row>
    <row r="526" spans="1:44" x14ac:dyDescent="0.3">
      <c r="A526" s="6" t="s">
        <v>60</v>
      </c>
      <c r="B526" s="35">
        <f>VLOOKUP(A526,operation!A:B,2,0)</f>
        <v>1</v>
      </c>
      <c r="C526" s="6">
        <v>5</v>
      </c>
      <c r="D526" s="25"/>
      <c r="E526" s="2">
        <v>41641437.569999993</v>
      </c>
      <c r="F526" s="26">
        <f>_xlfn.MAXIFS('data-from-invoicing'!E:E,'data-from-invoicing'!D:D,eslam.data!AR526)</f>
        <v>43155172.939999998</v>
      </c>
      <c r="G526" s="2">
        <f t="shared" si="84"/>
        <v>1513735.3700000048</v>
      </c>
      <c r="I526" s="23"/>
      <c r="J526" s="2">
        <f>SUMIF('collection only'!D:D,eslam.data!AQ526,'collection only'!E:E)</f>
        <v>40006572.359999999</v>
      </c>
      <c r="K526" s="26">
        <f>SUMIF('data-from-invoicing'!D:D,eslam.data!AR526,'data-from-invoicing'!F:F)</f>
        <v>40007572.366999999</v>
      </c>
      <c r="L526" s="2">
        <f t="shared" si="85"/>
        <v>1000.0069999992847</v>
      </c>
      <c r="Q526" s="23"/>
      <c r="R526" s="2">
        <v>40006572.359999999</v>
      </c>
      <c r="S526" s="1">
        <v>44316</v>
      </c>
      <c r="T526" s="1">
        <v>44322</v>
      </c>
      <c r="U526" s="1">
        <v>44322</v>
      </c>
      <c r="V526">
        <v>40</v>
      </c>
      <c r="W526" s="1">
        <v>44362</v>
      </c>
      <c r="X526" s="1">
        <v>44339</v>
      </c>
      <c r="Y526" s="2">
        <v>122791081.97</v>
      </c>
      <c r="Z526" s="2">
        <v>9284784.4199999999</v>
      </c>
      <c r="AF526" s="2">
        <v>0</v>
      </c>
      <c r="AG526" s="14">
        <f>SUMIF('consultant-gross'!D:D,eslam.data!AQ526,'consultant-gross'!F:F)</f>
        <v>0</v>
      </c>
      <c r="AH526" s="14">
        <f>SUMIF('consultant-gross'!D:D,eslam.data!AQ526,'consultant-gross'!G:G)</f>
        <v>0</v>
      </c>
      <c r="AI526" s="14">
        <f>SUMIF('consultant-net'!D:D,eslam.data!AQ526,'consultant-net'!F:F)</f>
        <v>0</v>
      </c>
      <c r="AJ526" s="2" t="str">
        <f>VLOOKUP(A526,'eslam-to-invoicing'!A:B,2,0)</f>
        <v>Kattameya Creeks</v>
      </c>
      <c r="AQ526" s="2" t="str">
        <f t="shared" si="86"/>
        <v>Katameya - Creeks5</v>
      </c>
      <c r="AR526" s="2" t="str">
        <f t="shared" si="87"/>
        <v>Kattameya Creeks5</v>
      </c>
    </row>
    <row r="527" spans="1:44" x14ac:dyDescent="0.3">
      <c r="A527" s="6" t="s">
        <v>60</v>
      </c>
      <c r="B527" s="35">
        <f>VLOOKUP(A527,operation!A:B,2,0)</f>
        <v>1</v>
      </c>
      <c r="C527" s="6">
        <v>6</v>
      </c>
      <c r="D527" s="25"/>
      <c r="E527" s="2">
        <v>35290109.979999989</v>
      </c>
      <c r="F527" s="26">
        <f>_xlfn.MAXIFS('data-from-invoicing'!E:E,'data-from-invoicing'!D:D,eslam.data!AR527)</f>
        <v>32255415.109999999</v>
      </c>
      <c r="G527" s="2">
        <f t="shared" si="84"/>
        <v>-3034694.8699999899</v>
      </c>
      <c r="I527" s="23"/>
      <c r="J527" s="2">
        <f>SUMIF('collection only'!D:D,eslam.data!AQ527,'collection only'!E:E)</f>
        <v>29363826.77</v>
      </c>
      <c r="K527" s="26">
        <f>SUMIF('data-from-invoicing'!D:D,eslam.data!AR527,'data-from-invoicing'!F:F)</f>
        <v>29363826.765500002</v>
      </c>
      <c r="L527" s="2">
        <f t="shared" si="85"/>
        <v>-4.4999979436397552E-3</v>
      </c>
      <c r="Q527" s="23"/>
      <c r="R527" s="2">
        <v>29363826.77</v>
      </c>
      <c r="S527" s="1">
        <v>44347</v>
      </c>
      <c r="T527" s="1">
        <v>44353</v>
      </c>
      <c r="U527" s="1">
        <v>44353</v>
      </c>
      <c r="V527">
        <v>40</v>
      </c>
      <c r="W527" s="1">
        <v>44393</v>
      </c>
      <c r="X527" s="1">
        <v>44376</v>
      </c>
      <c r="Y527" s="2">
        <v>158081191.94999999</v>
      </c>
      <c r="Z527" s="2">
        <v>6250089.5499999998</v>
      </c>
      <c r="AF527" s="2">
        <v>0</v>
      </c>
      <c r="AG527" s="14">
        <f>SUMIF('consultant-gross'!D:D,eslam.data!AQ527,'consultant-gross'!F:F)</f>
        <v>0</v>
      </c>
      <c r="AH527" s="14">
        <f>SUMIF('consultant-gross'!D:D,eslam.data!AQ527,'consultant-gross'!G:G)</f>
        <v>0</v>
      </c>
      <c r="AI527" s="14">
        <f>SUMIF('consultant-net'!D:D,eslam.data!AQ527,'consultant-net'!F:F)</f>
        <v>0</v>
      </c>
      <c r="AJ527" s="2" t="str">
        <f>VLOOKUP(A527,'eslam-to-invoicing'!A:B,2,0)</f>
        <v>Kattameya Creeks</v>
      </c>
      <c r="AQ527" s="2" t="str">
        <f t="shared" si="86"/>
        <v>Katameya - Creeks6</v>
      </c>
      <c r="AR527" s="2" t="str">
        <f t="shared" si="87"/>
        <v>Kattameya Creeks6</v>
      </c>
    </row>
    <row r="528" spans="1:44" x14ac:dyDescent="0.3">
      <c r="A528" s="6" t="s">
        <v>60</v>
      </c>
      <c r="B528" s="35">
        <f>VLOOKUP(A528,operation!A:B,2,0)</f>
        <v>1</v>
      </c>
      <c r="C528" s="6">
        <v>7</v>
      </c>
      <c r="D528" s="25"/>
      <c r="E528" s="2">
        <v>46826693.780000001</v>
      </c>
      <c r="F528" s="26">
        <f>_xlfn.MAXIFS('data-from-invoicing'!E:E,'data-from-invoicing'!D:D,eslam.data!AR528)</f>
        <v>48280873.420000009</v>
      </c>
      <c r="G528" s="2">
        <f t="shared" si="84"/>
        <v>1454179.640000008</v>
      </c>
      <c r="I528" s="23"/>
      <c r="J528" s="2">
        <f>SUMIF('collection only'!D:D,eslam.data!AQ528,'collection only'!E:E)</f>
        <v>44380443</v>
      </c>
      <c r="K528" s="26">
        <f>SUMIF('data-from-invoicing'!D:D,eslam.data!AR528,'data-from-invoicing'!F:F)</f>
        <v>44380444.227499999</v>
      </c>
      <c r="L528" s="2">
        <f t="shared" si="85"/>
        <v>1.2274999991059303</v>
      </c>
      <c r="Q528" s="23"/>
      <c r="R528" s="2">
        <v>44596069.780000001</v>
      </c>
      <c r="S528" s="1">
        <v>44377</v>
      </c>
      <c r="T528" s="1">
        <v>44383</v>
      </c>
      <c r="U528" s="1">
        <v>44383</v>
      </c>
      <c r="V528">
        <v>40</v>
      </c>
      <c r="W528" s="1">
        <v>44423</v>
      </c>
      <c r="X528" s="1">
        <v>44404</v>
      </c>
      <c r="Y528" s="2">
        <v>204907885.72999999</v>
      </c>
      <c r="Z528" s="2">
        <v>7704269.1900000004</v>
      </c>
      <c r="AF528" s="2">
        <v>523000</v>
      </c>
      <c r="AG528" s="14">
        <f>SUMIF('consultant-gross'!D:D,eslam.data!AQ528,'consultant-gross'!F:F)</f>
        <v>46826693.780000001</v>
      </c>
      <c r="AH528" s="14">
        <f>SUMIF('consultant-gross'!D:D,eslam.data!AQ528,'consultant-gross'!G:G)</f>
        <v>204907885.72999999</v>
      </c>
      <c r="AI528" s="14">
        <f>SUMIF('consultant-net'!D:D,eslam.data!AQ528,'consultant-net'!F:F)</f>
        <v>44596069.780000001</v>
      </c>
      <c r="AJ528" s="2" t="str">
        <f>VLOOKUP(A528,'eslam-to-invoicing'!A:B,2,0)</f>
        <v>Kattameya Creeks</v>
      </c>
      <c r="AQ528" s="2" t="str">
        <f t="shared" si="86"/>
        <v>Katameya - Creeks7</v>
      </c>
      <c r="AR528" s="2" t="str">
        <f t="shared" si="87"/>
        <v>Kattameya Creeks7</v>
      </c>
    </row>
    <row r="529" spans="1:44" x14ac:dyDescent="0.3">
      <c r="A529" s="6" t="s">
        <v>60</v>
      </c>
      <c r="B529" s="35">
        <f>VLOOKUP(A529,operation!A:B,2,0)</f>
        <v>1</v>
      </c>
      <c r="C529" s="6">
        <v>8</v>
      </c>
      <c r="D529" s="25"/>
      <c r="E529" s="2">
        <v>41480221.369999997</v>
      </c>
      <c r="F529" s="26">
        <f>_xlfn.MAXIFS('data-from-invoicing'!E:E,'data-from-invoicing'!D:D,eslam.data!AR529)</f>
        <v>43370006.729999997</v>
      </c>
      <c r="G529" s="2">
        <f t="shared" si="84"/>
        <v>1889785.3599999994</v>
      </c>
      <c r="I529" s="23"/>
      <c r="J529" s="2">
        <f>SUMIF('collection only'!D:D,eslam.data!AQ529,'collection only'!E:E)</f>
        <v>40343227.980000004</v>
      </c>
      <c r="K529" s="26">
        <f>SUMIF('data-from-invoicing'!D:D,eslam.data!AR529,'data-from-invoicing'!F:F)</f>
        <v>40343227.966499999</v>
      </c>
      <c r="L529" s="2">
        <f t="shared" si="85"/>
        <v>-1.3500005006790161E-2</v>
      </c>
      <c r="Q529" s="23"/>
      <c r="R529" s="2">
        <v>40343227.979999997</v>
      </c>
      <c r="S529" s="1">
        <v>44408</v>
      </c>
      <c r="T529" s="1">
        <v>44415</v>
      </c>
      <c r="U529" s="1">
        <v>44415</v>
      </c>
      <c r="V529">
        <v>40</v>
      </c>
      <c r="W529" s="1">
        <v>44455</v>
      </c>
      <c r="X529" s="1">
        <v>44415</v>
      </c>
      <c r="Y529" s="2">
        <v>246388107.09999999</v>
      </c>
      <c r="Z529" s="2">
        <v>9594054.5600000005</v>
      </c>
      <c r="AF529" s="2">
        <v>777600</v>
      </c>
      <c r="AG529" s="14">
        <f>SUMIF('consultant-gross'!D:D,eslam.data!AQ529,'consultant-gross'!F:F)</f>
        <v>0</v>
      </c>
      <c r="AH529" s="14">
        <f>SUMIF('consultant-gross'!D:D,eslam.data!AQ529,'consultant-gross'!G:G)</f>
        <v>0</v>
      </c>
      <c r="AI529" s="14">
        <f>SUMIF('consultant-net'!D:D,eslam.data!AQ529,'consultant-net'!F:F)</f>
        <v>0</v>
      </c>
      <c r="AJ529" s="2" t="str">
        <f>VLOOKUP(A529,'eslam-to-invoicing'!A:B,2,0)</f>
        <v>Kattameya Creeks</v>
      </c>
      <c r="AQ529" s="2" t="str">
        <f t="shared" si="86"/>
        <v>Katameya - Creeks8</v>
      </c>
      <c r="AR529" s="2" t="str">
        <f t="shared" si="87"/>
        <v>Kattameya Creeks8</v>
      </c>
    </row>
    <row r="530" spans="1:44" x14ac:dyDescent="0.3">
      <c r="A530" s="6" t="s">
        <v>60</v>
      </c>
      <c r="B530" s="35">
        <f>VLOOKUP(A530,operation!A:B,2,0)</f>
        <v>1</v>
      </c>
      <c r="C530" s="6">
        <v>9</v>
      </c>
      <c r="D530" s="25"/>
      <c r="E530" s="2">
        <v>44965022.450000018</v>
      </c>
      <c r="F530" s="26">
        <f>_xlfn.MAXIFS('data-from-invoicing'!E:E,'data-from-invoicing'!D:D,eslam.data!AR530)</f>
        <v>45658900.57</v>
      </c>
      <c r="G530" s="2">
        <f t="shared" si="84"/>
        <v>693878.11999998242</v>
      </c>
      <c r="I530" s="23"/>
      <c r="J530" s="2">
        <f>SUMIF('collection only'!D:D,eslam.data!AQ530,'collection only'!E:E)</f>
        <v>43056438.189999998</v>
      </c>
      <c r="K530" s="26">
        <f>SUMIF('data-from-invoicing'!D:D,eslam.data!AR530,'data-from-invoicing'!F:F)</f>
        <v>43056438.178499997</v>
      </c>
      <c r="L530" s="2">
        <f t="shared" si="85"/>
        <v>-1.1500000953674316E-2</v>
      </c>
      <c r="Q530" s="23"/>
      <c r="R530" s="2">
        <v>43056438.189999998</v>
      </c>
      <c r="S530" s="1">
        <v>44439</v>
      </c>
      <c r="T530" s="1">
        <v>44439</v>
      </c>
      <c r="U530" s="1">
        <v>44444</v>
      </c>
      <c r="V530">
        <v>40</v>
      </c>
      <c r="W530" s="1">
        <v>44484</v>
      </c>
      <c r="X530" s="1">
        <v>44462</v>
      </c>
      <c r="Y530" s="2">
        <v>291353129.55000001</v>
      </c>
      <c r="Z530" s="2">
        <v>10287932.68</v>
      </c>
      <c r="AF530" s="2">
        <v>800600</v>
      </c>
      <c r="AG530" s="14">
        <f>SUMIF('consultant-gross'!D:D,eslam.data!AQ530,'consultant-gross'!F:F)</f>
        <v>0</v>
      </c>
      <c r="AH530" s="14">
        <f>SUMIF('consultant-gross'!D:D,eslam.data!AQ530,'consultant-gross'!G:G)</f>
        <v>0</v>
      </c>
      <c r="AI530" s="14">
        <f>SUMIF('consultant-net'!D:D,eslam.data!AQ530,'consultant-net'!F:F)</f>
        <v>0</v>
      </c>
      <c r="AJ530" s="2" t="str">
        <f>VLOOKUP(A530,'eslam-to-invoicing'!A:B,2,0)</f>
        <v>Kattameya Creeks</v>
      </c>
      <c r="AQ530" s="2" t="str">
        <f t="shared" si="86"/>
        <v>Katameya - Creeks9</v>
      </c>
      <c r="AR530" s="2" t="str">
        <f t="shared" si="87"/>
        <v>Kattameya Creeks9</v>
      </c>
    </row>
    <row r="531" spans="1:44" x14ac:dyDescent="0.3">
      <c r="A531" s="6" t="s">
        <v>60</v>
      </c>
      <c r="B531" s="35">
        <f>VLOOKUP(A531,operation!A:B,2,0)</f>
        <v>1</v>
      </c>
      <c r="C531" s="6">
        <v>10</v>
      </c>
      <c r="D531" s="25"/>
      <c r="E531" s="2">
        <v>37520387.969999969</v>
      </c>
      <c r="F531" s="26">
        <f>_xlfn.MAXIFS('data-from-invoicing'!E:E,'data-from-invoicing'!D:D,eslam.data!AR531)</f>
        <v>38757548.530000001</v>
      </c>
      <c r="G531" s="2">
        <f t="shared" si="84"/>
        <v>1237160.5600000322</v>
      </c>
      <c r="I531" s="23"/>
      <c r="J531" s="2">
        <f>SUMIF('collection only'!D:D,eslam.data!AQ531,'collection only'!E:E)</f>
        <v>61159972.969999999</v>
      </c>
      <c r="K531" s="26">
        <f>SUMIF('data-from-invoicing'!D:D,eslam.data!AR531,'data-from-invoicing'!F:F)</f>
        <v>36159161.936499998</v>
      </c>
      <c r="L531" s="2">
        <f t="shared" si="85"/>
        <v>-25000811.033500001</v>
      </c>
      <c r="Q531" s="23"/>
      <c r="R531" s="2">
        <v>36159161.93</v>
      </c>
      <c r="S531" s="1">
        <v>44469</v>
      </c>
      <c r="T531" s="1">
        <v>44469</v>
      </c>
      <c r="U531" s="1">
        <v>44475</v>
      </c>
      <c r="V531">
        <v>40</v>
      </c>
      <c r="W531" s="1">
        <v>44515</v>
      </c>
      <c r="X531" s="1">
        <v>44497</v>
      </c>
      <c r="Y531" s="2">
        <v>328873517.51999998</v>
      </c>
      <c r="Z531" s="2">
        <v>11525093.24</v>
      </c>
      <c r="AF531" s="2">
        <v>813250</v>
      </c>
      <c r="AG531" s="14">
        <f>SUMIF('consultant-gross'!D:D,eslam.data!AQ531,'consultant-gross'!F:F)</f>
        <v>0</v>
      </c>
      <c r="AH531" s="14">
        <f>SUMIF('consultant-gross'!D:D,eslam.data!AQ531,'consultant-gross'!G:G)</f>
        <v>0</v>
      </c>
      <c r="AI531" s="14">
        <f>SUMIF('consultant-net'!D:D,eslam.data!AQ531,'consultant-net'!F:F)</f>
        <v>0</v>
      </c>
      <c r="AJ531" s="2" t="str">
        <f>VLOOKUP(A531,'eslam-to-invoicing'!A:B,2,0)</f>
        <v>Kattameya Creeks</v>
      </c>
      <c r="AQ531" s="2" t="str">
        <f t="shared" si="86"/>
        <v>Katameya - Creeks10</v>
      </c>
      <c r="AR531" s="2" t="str">
        <f t="shared" si="87"/>
        <v>Kattameya Creeks10</v>
      </c>
    </row>
    <row r="532" spans="1:44" x14ac:dyDescent="0.3">
      <c r="A532" s="6" t="s">
        <v>60</v>
      </c>
      <c r="B532" s="35">
        <f>VLOOKUP(A532,operation!A:B,2,0)</f>
        <v>1</v>
      </c>
      <c r="C532" s="6">
        <v>11</v>
      </c>
      <c r="D532" s="25"/>
      <c r="F532" s="26">
        <f>_xlfn.MAXIFS('data-from-invoicing'!E:E,'data-from-invoicing'!D:D,eslam.data!AR532)</f>
        <v>46662391.159999996</v>
      </c>
      <c r="G532" s="2">
        <f t="shared" si="84"/>
        <v>46662391.159999996</v>
      </c>
      <c r="I532" s="23"/>
      <c r="J532" s="2">
        <f>SUMIF('collection only'!D:D,eslam.data!AQ532,'collection only'!E:E)</f>
        <v>43214038.280000001</v>
      </c>
      <c r="K532" s="26">
        <f>SUMIF('data-from-invoicing'!D:D,eslam.data!AR532,'data-from-invoicing'!F:F)</f>
        <v>43214038.288000003</v>
      </c>
      <c r="L532" s="2">
        <f t="shared" si="85"/>
        <v>8.0000013113021851E-3</v>
      </c>
      <c r="Q532" s="23"/>
      <c r="R532" s="2">
        <v>43214038.280000001</v>
      </c>
      <c r="S532" s="1">
        <v>44500</v>
      </c>
      <c r="T532" s="1">
        <v>44500</v>
      </c>
      <c r="U532" s="1">
        <v>44506</v>
      </c>
      <c r="V532">
        <v>40</v>
      </c>
      <c r="W532" s="1">
        <v>44546</v>
      </c>
      <c r="X532" s="1">
        <v>44522</v>
      </c>
      <c r="Y532" s="2">
        <v>379505848.55000001</v>
      </c>
      <c r="Z532" s="2">
        <v>7555153.3700000001</v>
      </c>
      <c r="AF532" s="2">
        <v>823370</v>
      </c>
      <c r="AG532" s="14">
        <f>SUMIF('consultant-gross'!D:D,eslam.data!AQ532,'consultant-gross'!F:F)</f>
        <v>0</v>
      </c>
      <c r="AH532" s="14">
        <f>SUMIF('consultant-gross'!D:D,eslam.data!AQ532,'consultant-gross'!G:G)</f>
        <v>0</v>
      </c>
      <c r="AI532" s="14">
        <f>SUMIF('consultant-net'!D:D,eslam.data!AQ532,'consultant-net'!F:F)</f>
        <v>0</v>
      </c>
      <c r="AJ532" s="2" t="str">
        <f>VLOOKUP(A532,'eslam-to-invoicing'!A:B,2,0)</f>
        <v>Kattameya Creeks</v>
      </c>
      <c r="AQ532" s="2" t="str">
        <f t="shared" si="86"/>
        <v>Katameya - Creeks11</v>
      </c>
      <c r="AR532" s="2" t="str">
        <f t="shared" si="87"/>
        <v>Kattameya Creeks11</v>
      </c>
    </row>
    <row r="533" spans="1:44" x14ac:dyDescent="0.3">
      <c r="A533" s="6" t="s">
        <v>60</v>
      </c>
      <c r="B533" s="35">
        <f>VLOOKUP(A533,operation!A:B,2,0)</f>
        <v>1</v>
      </c>
      <c r="C533" s="6">
        <v>12</v>
      </c>
      <c r="D533" s="25"/>
      <c r="E533" s="2">
        <v>40810274.280000031</v>
      </c>
      <c r="F533" s="26">
        <f>_xlfn.MAXIFS('data-from-invoicing'!E:E,'data-from-invoicing'!D:D,eslam.data!AR533)</f>
        <v>39536093.609999999</v>
      </c>
      <c r="G533" s="2">
        <f t="shared" si="84"/>
        <v>-1274180.6700000316</v>
      </c>
      <c r="H533" s="14" t="s">
        <v>8718</v>
      </c>
      <c r="I533" s="23"/>
      <c r="J533" s="2">
        <f>SUMIF('collection only'!D:D,eslam.data!AQ533,'collection only'!E:E)</f>
        <v>36461301.549999997</v>
      </c>
      <c r="K533" s="26">
        <f>SUMIF('data-from-invoicing'!D:D,eslam.data!AR533,'data-from-invoicing'!F:F)</f>
        <v>36461301.530500002</v>
      </c>
      <c r="L533" s="2">
        <f t="shared" si="85"/>
        <v>-1.9499994814395905E-2</v>
      </c>
      <c r="Q533" s="23"/>
      <c r="R533" s="2">
        <v>36461301.549999997</v>
      </c>
      <c r="S533" s="1">
        <v>44530</v>
      </c>
      <c r="T533" s="1">
        <v>44530</v>
      </c>
      <c r="U533" s="1">
        <v>44536</v>
      </c>
      <c r="V533">
        <v>40</v>
      </c>
      <c r="W533" s="1">
        <v>44576</v>
      </c>
      <c r="X533" s="1">
        <v>44557</v>
      </c>
      <c r="Y533" s="2">
        <v>420316122.82999998</v>
      </c>
      <c r="Z533" s="2">
        <v>6280972.71</v>
      </c>
      <c r="AF533" s="2">
        <v>841080</v>
      </c>
      <c r="AG533" s="14">
        <f>SUMIF('consultant-gross'!D:D,eslam.data!AQ533,'consultant-gross'!F:F)</f>
        <v>0</v>
      </c>
      <c r="AH533" s="14">
        <f>SUMIF('consultant-gross'!D:D,eslam.data!AQ533,'consultant-gross'!G:G)</f>
        <v>0</v>
      </c>
      <c r="AI533" s="14">
        <f>SUMIF('consultant-net'!D:D,eslam.data!AQ533,'consultant-net'!F:F)</f>
        <v>0</v>
      </c>
      <c r="AJ533" s="2" t="str">
        <f>VLOOKUP(A533,'eslam-to-invoicing'!A:B,2,0)</f>
        <v>Kattameya Creeks</v>
      </c>
      <c r="AQ533" s="2" t="str">
        <f t="shared" si="86"/>
        <v>Katameya - Creeks12</v>
      </c>
      <c r="AR533" s="2" t="str">
        <f t="shared" si="87"/>
        <v>Kattameya Creeks12</v>
      </c>
    </row>
    <row r="534" spans="1:44" x14ac:dyDescent="0.3">
      <c r="A534" s="6" t="s">
        <v>60</v>
      </c>
      <c r="B534" s="35">
        <f>VLOOKUP(A534,operation!A:B,2,0)</f>
        <v>1</v>
      </c>
      <c r="C534" s="6">
        <v>13</v>
      </c>
      <c r="D534" s="25"/>
      <c r="E534" s="2">
        <v>39636501.959999979</v>
      </c>
      <c r="F534" s="26">
        <f>_xlfn.MAXIFS('data-from-invoicing'!E:E,'data-from-invoicing'!D:D,eslam.data!AR534)</f>
        <v>41829784.579999998</v>
      </c>
      <c r="G534" s="2">
        <f t="shared" si="84"/>
        <v>2193282.6200000197</v>
      </c>
      <c r="I534" s="23"/>
      <c r="J534" s="2">
        <f>SUMIF('collection only'!D:D,eslam.data!AQ534,'collection only'!E:E)</f>
        <v>39353596.009999998</v>
      </c>
      <c r="K534" s="26">
        <f>SUMIF('data-from-invoicing'!D:D,eslam.data!AR534,'data-from-invoicing'!F:F)</f>
        <v>39353596.009000003</v>
      </c>
      <c r="L534" s="2">
        <f t="shared" si="85"/>
        <v>-9.9999457597732544E-4</v>
      </c>
      <c r="Q534" s="23"/>
      <c r="R534" s="2">
        <v>39353596.009999998</v>
      </c>
      <c r="S534" s="1">
        <v>44561</v>
      </c>
      <c r="T534" s="1">
        <v>44561</v>
      </c>
      <c r="U534" s="1">
        <v>44569</v>
      </c>
      <c r="V534">
        <v>40</v>
      </c>
      <c r="W534" s="1">
        <v>44609</v>
      </c>
      <c r="X534" s="1">
        <v>44588</v>
      </c>
      <c r="Y534" s="2">
        <v>459952624.79000002</v>
      </c>
      <c r="Z534" s="2">
        <v>8474255.3200000003</v>
      </c>
      <c r="AF534" s="2">
        <v>863850</v>
      </c>
      <c r="AG534" s="14">
        <f>SUMIF('consultant-gross'!D:D,eslam.data!AQ534,'consultant-gross'!F:F)</f>
        <v>0</v>
      </c>
      <c r="AH534" s="14">
        <f>SUMIF('consultant-gross'!D:D,eslam.data!AQ534,'consultant-gross'!G:G)</f>
        <v>0</v>
      </c>
      <c r="AI534" s="14">
        <f>SUMIF('consultant-net'!D:D,eslam.data!AQ534,'consultant-net'!F:F)</f>
        <v>0</v>
      </c>
      <c r="AJ534" s="2" t="str">
        <f>VLOOKUP(A534,'eslam-to-invoicing'!A:B,2,0)</f>
        <v>Kattameya Creeks</v>
      </c>
      <c r="AQ534" s="2" t="str">
        <f t="shared" si="86"/>
        <v>Katameya - Creeks13</v>
      </c>
      <c r="AR534" s="2" t="str">
        <f t="shared" si="87"/>
        <v>Kattameya Creeks13</v>
      </c>
    </row>
    <row r="535" spans="1:44" x14ac:dyDescent="0.3">
      <c r="A535" s="6" t="s">
        <v>60</v>
      </c>
      <c r="B535" s="35">
        <f>VLOOKUP(A535,operation!A:B,2,0)</f>
        <v>1</v>
      </c>
      <c r="C535" s="6">
        <v>14</v>
      </c>
      <c r="D535" s="25"/>
      <c r="E535" s="2">
        <v>45239351.949999928</v>
      </c>
      <c r="F535" s="26">
        <f>_xlfn.MAXIFS('data-from-invoicing'!E:E,'data-from-invoicing'!D:D,eslam.data!AR535)</f>
        <v>48574512.669999994</v>
      </c>
      <c r="G535" s="2">
        <f t="shared" si="84"/>
        <v>3335160.7200000659</v>
      </c>
      <c r="I535" s="23"/>
      <c r="J535" s="2">
        <f>SUMIF('collection only'!D:D,eslam.data!AQ535,'collection only'!E:E)</f>
        <v>45904629.979999997</v>
      </c>
      <c r="K535" s="26">
        <f>SUMIF('data-from-invoicing'!D:D,eslam.data!AR535,'data-from-invoicing'!F:F)</f>
        <v>45904629.993499994</v>
      </c>
      <c r="L535" s="2">
        <f t="shared" si="85"/>
        <v>1.3499997556209564E-2</v>
      </c>
      <c r="Q535" s="23"/>
      <c r="R535" s="2">
        <v>45904629.979999997</v>
      </c>
      <c r="S535" s="1">
        <v>44592</v>
      </c>
      <c r="T535" s="1">
        <v>44592</v>
      </c>
      <c r="U535" s="1">
        <v>44599</v>
      </c>
      <c r="V535">
        <v>40</v>
      </c>
      <c r="W535" s="1">
        <v>44639</v>
      </c>
      <c r="X535" s="1">
        <v>44616</v>
      </c>
      <c r="Y535" s="2">
        <v>505191976.73999989</v>
      </c>
      <c r="Z535" s="2">
        <v>11809416.039999999</v>
      </c>
      <c r="AF535" s="2">
        <v>0</v>
      </c>
      <c r="AG535" s="14">
        <f>SUMIF('consultant-gross'!D:D,eslam.data!AQ535,'consultant-gross'!F:F)</f>
        <v>45239351.949999928</v>
      </c>
      <c r="AH535" s="14">
        <f>SUMIF('consultant-gross'!D:D,eslam.data!AQ535,'consultant-gross'!G:G)</f>
        <v>505191976.73999995</v>
      </c>
      <c r="AI535" s="14">
        <f>SUMIF('consultant-net'!D:D,eslam.data!AQ535,'consultant-net'!F:F)</f>
        <v>45904629.979999997</v>
      </c>
      <c r="AJ535" s="2" t="str">
        <f>VLOOKUP(A535,'eslam-to-invoicing'!A:B,2,0)</f>
        <v>Kattameya Creeks</v>
      </c>
      <c r="AQ535" s="2" t="str">
        <f t="shared" si="86"/>
        <v>Katameya - Creeks14</v>
      </c>
      <c r="AR535" s="2" t="str">
        <f t="shared" si="87"/>
        <v>Kattameya Creeks14</v>
      </c>
    </row>
    <row r="536" spans="1:44" x14ac:dyDescent="0.3">
      <c r="A536" s="6" t="s">
        <v>60</v>
      </c>
      <c r="B536" s="35">
        <f>VLOOKUP(A536,operation!A:B,2,0)</f>
        <v>1</v>
      </c>
      <c r="C536" s="6">
        <v>15</v>
      </c>
      <c r="D536" s="25"/>
      <c r="E536" s="2">
        <v>47493723.660000034</v>
      </c>
      <c r="F536" s="26">
        <f>_xlfn.MAXIFS('data-from-invoicing'!E:E,'data-from-invoicing'!D:D,eslam.data!AR536)</f>
        <v>51903318.979999997</v>
      </c>
      <c r="G536" s="2">
        <f t="shared" si="84"/>
        <v>4409595.319999963</v>
      </c>
      <c r="I536" s="23"/>
      <c r="J536" s="2">
        <f>SUMIF('collection only'!D:D,eslam.data!AQ536,'collection only'!E:E)</f>
        <v>49567395</v>
      </c>
      <c r="K536" s="26">
        <f>SUMIF('data-from-invoicing'!D:D,eslam.data!AR536,'data-from-invoicing'!F:F)</f>
        <v>49567394.568999998</v>
      </c>
      <c r="L536" s="2">
        <f t="shared" si="85"/>
        <v>-0.4310000017285347</v>
      </c>
      <c r="Q536" s="23"/>
      <c r="R536" s="2">
        <v>49567394.590000004</v>
      </c>
      <c r="S536" s="1">
        <v>44620</v>
      </c>
      <c r="T536" s="1">
        <v>44620</v>
      </c>
      <c r="U536" s="1">
        <v>44625</v>
      </c>
      <c r="V536">
        <v>40</v>
      </c>
      <c r="W536" s="1">
        <v>44665</v>
      </c>
      <c r="X536" s="1">
        <v>44634</v>
      </c>
      <c r="Y536" s="2">
        <v>552685700.39999998</v>
      </c>
      <c r="Z536" s="2">
        <v>16219011.359999999</v>
      </c>
      <c r="AF536" s="2">
        <v>0</v>
      </c>
      <c r="AG536" s="14">
        <f>SUMIF('consultant-gross'!D:D,eslam.data!AQ536,'consultant-gross'!F:F)</f>
        <v>0</v>
      </c>
      <c r="AH536" s="14">
        <f>SUMIF('consultant-gross'!D:D,eslam.data!AQ536,'consultant-gross'!G:G)</f>
        <v>0</v>
      </c>
      <c r="AI536" s="14">
        <f>SUMIF('consultant-net'!D:D,eslam.data!AQ536,'consultant-net'!F:F)</f>
        <v>0</v>
      </c>
      <c r="AJ536" s="2" t="str">
        <f>VLOOKUP(A536,'eslam-to-invoicing'!A:B,2,0)</f>
        <v>Kattameya Creeks</v>
      </c>
      <c r="AQ536" s="2" t="str">
        <f t="shared" si="86"/>
        <v>Katameya - Creeks15</v>
      </c>
      <c r="AR536" s="2" t="str">
        <f t="shared" si="87"/>
        <v>Kattameya Creeks15</v>
      </c>
    </row>
    <row r="537" spans="1:44" x14ac:dyDescent="0.3">
      <c r="A537" s="6" t="s">
        <v>60</v>
      </c>
      <c r="B537" s="35">
        <f>VLOOKUP(A537,operation!A:B,2,0)</f>
        <v>1</v>
      </c>
      <c r="C537" s="6">
        <v>16</v>
      </c>
      <c r="D537" s="25"/>
      <c r="E537" s="2">
        <v>48315079.389999993</v>
      </c>
      <c r="F537" s="26">
        <f>_xlfn.MAXIFS('data-from-invoicing'!E:E,'data-from-invoicing'!D:D,eslam.data!AR537)</f>
        <v>47021445.380000003</v>
      </c>
      <c r="G537" s="2">
        <f t="shared" si="84"/>
        <v>-1293634.0099999905</v>
      </c>
      <c r="H537" s="14" t="s">
        <v>8718</v>
      </c>
      <c r="I537" s="23"/>
      <c r="J537" s="2">
        <f>SUMIF('collection only'!D:D,eslam.data!AQ537,'collection only'!E:E)</f>
        <v>44583744</v>
      </c>
      <c r="K537" s="26">
        <f>SUMIF('data-from-invoicing'!D:D,eslam.data!AR537,'data-from-invoicing'!F:F)</f>
        <v>44583744.004500002</v>
      </c>
      <c r="L537" s="2">
        <f t="shared" si="85"/>
        <v>4.5000016689300537E-3</v>
      </c>
      <c r="Q537" s="23"/>
      <c r="R537" s="2">
        <v>44583744.399999999</v>
      </c>
      <c r="S537" s="1">
        <v>44651</v>
      </c>
      <c r="T537" s="1">
        <v>44651</v>
      </c>
      <c r="U537" s="1">
        <v>44657</v>
      </c>
      <c r="V537">
        <v>40</v>
      </c>
      <c r="W537" s="1">
        <v>44697</v>
      </c>
      <c r="X537" s="1">
        <v>44668</v>
      </c>
      <c r="Y537" s="2">
        <v>601000779.78999996</v>
      </c>
      <c r="Z537" s="2">
        <v>14925377.35</v>
      </c>
      <c r="AF537" s="2">
        <v>0</v>
      </c>
      <c r="AG537" s="14">
        <f>SUMIF('consultant-gross'!D:D,eslam.data!AQ537,'consultant-gross'!F:F)</f>
        <v>0</v>
      </c>
      <c r="AH537" s="14">
        <f>SUMIF('consultant-gross'!D:D,eslam.data!AQ537,'consultant-gross'!G:G)</f>
        <v>0</v>
      </c>
      <c r="AI537" s="14">
        <f>SUMIF('consultant-net'!D:D,eslam.data!AQ537,'consultant-net'!F:F)</f>
        <v>0</v>
      </c>
      <c r="AJ537" s="2" t="str">
        <f>VLOOKUP(A537,'eslam-to-invoicing'!A:B,2,0)</f>
        <v>Kattameya Creeks</v>
      </c>
      <c r="AQ537" s="2" t="str">
        <f t="shared" si="86"/>
        <v>Katameya - Creeks16</v>
      </c>
      <c r="AR537" s="2" t="str">
        <f t="shared" si="87"/>
        <v>Kattameya Creeks16</v>
      </c>
    </row>
    <row r="538" spans="1:44" x14ac:dyDescent="0.3">
      <c r="A538" s="6" t="s">
        <v>60</v>
      </c>
      <c r="B538" s="35">
        <f>VLOOKUP(A538,operation!A:B,2,0)</f>
        <v>1</v>
      </c>
      <c r="C538" s="6">
        <v>17</v>
      </c>
      <c r="D538" s="25"/>
      <c r="E538" s="2">
        <v>37444918.460000038</v>
      </c>
      <c r="F538" s="26">
        <f>_xlfn.MAXIFS('data-from-invoicing'!E:E,'data-from-invoicing'!D:D,eslam.data!AR538)</f>
        <v>37521775.170000002</v>
      </c>
      <c r="G538" s="2">
        <f t="shared" si="84"/>
        <v>76856.709999963641</v>
      </c>
      <c r="I538" s="23"/>
      <c r="J538" s="2">
        <f>SUMIF('collection only'!D:D,eslam.data!AQ538,'collection only'!E:E)</f>
        <v>36501027.740000002</v>
      </c>
      <c r="K538" s="26">
        <f>SUMIF('data-from-invoicing'!D:D,eslam.data!AR538,'data-from-invoicing'!F:F)</f>
        <v>36571027.748500004</v>
      </c>
      <c r="L538" s="2">
        <f t="shared" si="85"/>
        <v>70000.008500002325</v>
      </c>
      <c r="Q538" s="23"/>
      <c r="R538" s="2">
        <v>36501027.740000002</v>
      </c>
      <c r="S538" s="1">
        <v>44681</v>
      </c>
      <c r="T538" s="1">
        <v>44681</v>
      </c>
      <c r="U538" s="1">
        <v>44688</v>
      </c>
      <c r="V538">
        <v>40</v>
      </c>
      <c r="W538" s="1">
        <v>44728</v>
      </c>
      <c r="X538" s="1">
        <v>44710</v>
      </c>
      <c r="Y538" s="2">
        <v>638445698.25</v>
      </c>
      <c r="Z538" s="2">
        <v>15002234.060000001</v>
      </c>
      <c r="AA538" s="2">
        <v>50675010</v>
      </c>
      <c r="AC538" s="2">
        <v>97675643</v>
      </c>
      <c r="AF538" s="2">
        <v>1009270</v>
      </c>
      <c r="AG538" s="14">
        <f>SUMIF('consultant-gross'!D:D,eslam.data!AQ538,'consultant-gross'!F:F)</f>
        <v>0</v>
      </c>
      <c r="AH538" s="14">
        <f>SUMIF('consultant-gross'!D:D,eslam.data!AQ538,'consultant-gross'!G:G)</f>
        <v>0</v>
      </c>
      <c r="AI538" s="14">
        <f>SUMIF('consultant-net'!D:D,eslam.data!AQ538,'consultant-net'!F:F)</f>
        <v>0</v>
      </c>
      <c r="AJ538" s="2" t="str">
        <f>VLOOKUP(A538,'eslam-to-invoicing'!A:B,2,0)</f>
        <v>Kattameya Creeks</v>
      </c>
      <c r="AQ538" s="2" t="str">
        <f t="shared" si="86"/>
        <v>Katameya - Creeks17</v>
      </c>
      <c r="AR538" s="2" t="str">
        <f t="shared" si="87"/>
        <v>Kattameya Creeks17</v>
      </c>
    </row>
    <row r="539" spans="1:44" x14ac:dyDescent="0.3">
      <c r="A539" s="6" t="s">
        <v>60</v>
      </c>
      <c r="B539" s="35">
        <f>VLOOKUP(A539,operation!A:B,2,0)</f>
        <v>1</v>
      </c>
      <c r="C539" s="6">
        <v>18</v>
      </c>
      <c r="D539" s="25"/>
      <c r="E539" s="2">
        <v>37748158.210000038</v>
      </c>
      <c r="F539" s="26">
        <f>_xlfn.MAXIFS('data-from-invoicing'!E:E,'data-from-invoicing'!D:D,eslam.data!AR539)</f>
        <v>42935687.009999998</v>
      </c>
      <c r="G539" s="2">
        <f t="shared" si="84"/>
        <v>5187528.7999999598</v>
      </c>
      <c r="I539" s="23"/>
      <c r="J539" s="2">
        <f>SUMIF('collection only'!D:D,eslam.data!AQ539,'collection only'!E:E)</f>
        <v>41565441.799999997</v>
      </c>
      <c r="K539" s="26">
        <f>SUMIF('data-from-invoicing'!D:D,eslam.data!AR539,'data-from-invoicing'!F:F)</f>
        <v>41641258.134499997</v>
      </c>
      <c r="L539" s="2">
        <f t="shared" si="85"/>
        <v>75816.334499999881</v>
      </c>
      <c r="Q539" s="23"/>
      <c r="R539" s="2">
        <v>41565441.799999997</v>
      </c>
      <c r="S539" s="1">
        <v>44712</v>
      </c>
      <c r="T539" s="1">
        <v>44712</v>
      </c>
      <c r="U539" s="1">
        <v>44717</v>
      </c>
      <c r="V539">
        <v>40</v>
      </c>
      <c r="W539" s="1">
        <v>44757</v>
      </c>
      <c r="X539" s="1">
        <v>44717</v>
      </c>
      <c r="Y539" s="2">
        <v>676193856.46000004</v>
      </c>
      <c r="Z539" s="2">
        <v>20189762.859999999</v>
      </c>
      <c r="AA539" s="2">
        <v>59495615</v>
      </c>
      <c r="AC539" s="2">
        <v>103801771</v>
      </c>
      <c r="AF539" s="2">
        <v>1085086</v>
      </c>
      <c r="AG539" s="14">
        <f>SUMIF('consultant-gross'!D:D,eslam.data!AQ539,'consultant-gross'!F:F)</f>
        <v>0</v>
      </c>
      <c r="AH539" s="14">
        <f>SUMIF('consultant-gross'!D:D,eslam.data!AQ539,'consultant-gross'!G:G)</f>
        <v>0</v>
      </c>
      <c r="AI539" s="14">
        <f>SUMIF('consultant-net'!D:D,eslam.data!AQ539,'consultant-net'!F:F)</f>
        <v>0</v>
      </c>
      <c r="AJ539" s="2" t="str">
        <f>VLOOKUP(A539,'eslam-to-invoicing'!A:B,2,0)</f>
        <v>Kattameya Creeks</v>
      </c>
      <c r="AQ539" s="2" t="str">
        <f t="shared" si="86"/>
        <v>Katameya - Creeks18</v>
      </c>
      <c r="AR539" s="2" t="str">
        <f t="shared" si="87"/>
        <v>Kattameya Creeks18</v>
      </c>
    </row>
    <row r="540" spans="1:44" x14ac:dyDescent="0.3">
      <c r="A540" s="6" t="s">
        <v>60</v>
      </c>
      <c r="B540" s="35">
        <f>VLOOKUP(A540,operation!A:B,2,0)</f>
        <v>1</v>
      </c>
      <c r="C540" s="6">
        <v>19</v>
      </c>
      <c r="D540" s="25"/>
      <c r="E540" s="2">
        <v>37876838.610000007</v>
      </c>
      <c r="F540" s="26">
        <f>_xlfn.MAXIFS('data-from-invoicing'!E:E,'data-from-invoicing'!D:D,eslam.data!AR540)</f>
        <v>37484144.909999996</v>
      </c>
      <c r="G540" s="2">
        <f t="shared" si="84"/>
        <v>-392693.70000001043</v>
      </c>
      <c r="I540" s="23"/>
      <c r="J540" s="2">
        <f>SUMIF('collection only'!D:D,eslam.data!AQ540,'collection only'!E:E)</f>
        <v>36081249.469999999</v>
      </c>
      <c r="K540" s="26">
        <f>SUMIF('data-from-invoicing'!D:D,eslam.data!AR540,'data-from-invoicing'!F:F)</f>
        <v>36075433.115500003</v>
      </c>
      <c r="L540" s="2">
        <f t="shared" si="85"/>
        <v>-5816.3544999957085</v>
      </c>
      <c r="Q540" s="23"/>
      <c r="R540" s="2">
        <v>36081249.469999999</v>
      </c>
      <c r="S540" s="1">
        <v>44742</v>
      </c>
      <c r="T540" s="1">
        <v>44742</v>
      </c>
      <c r="U540" s="1">
        <v>44747</v>
      </c>
      <c r="V540">
        <v>40</v>
      </c>
      <c r="W540" s="1">
        <v>44787</v>
      </c>
      <c r="X540" s="1">
        <v>44776</v>
      </c>
      <c r="Y540" s="2">
        <v>714070695.07000005</v>
      </c>
      <c r="Z540" s="2">
        <v>19797069.170000002</v>
      </c>
      <c r="AA540" s="2">
        <v>71508662.789999992</v>
      </c>
      <c r="AC540" s="2">
        <v>108653109.7</v>
      </c>
      <c r="AF540" s="2">
        <v>1084330</v>
      </c>
      <c r="AG540" s="14">
        <f>SUMIF('consultant-gross'!D:D,eslam.data!AQ540,'consultant-gross'!F:F)</f>
        <v>0</v>
      </c>
      <c r="AH540" s="14">
        <f>SUMIF('consultant-gross'!D:D,eslam.data!AQ540,'consultant-gross'!G:G)</f>
        <v>0</v>
      </c>
      <c r="AI540" s="14">
        <f>SUMIF('consultant-net'!D:D,eslam.data!AQ540,'consultant-net'!F:F)</f>
        <v>0</v>
      </c>
      <c r="AJ540" s="2" t="str">
        <f>VLOOKUP(A540,'eslam-to-invoicing'!A:B,2,0)</f>
        <v>Kattameya Creeks</v>
      </c>
      <c r="AQ540" s="2" t="str">
        <f t="shared" si="86"/>
        <v>Katameya - Creeks19</v>
      </c>
      <c r="AR540" s="2" t="str">
        <f t="shared" si="87"/>
        <v>Kattameya Creeks19</v>
      </c>
    </row>
    <row r="541" spans="1:44" x14ac:dyDescent="0.3">
      <c r="A541" s="6" t="s">
        <v>60</v>
      </c>
      <c r="B541" s="35">
        <f>VLOOKUP(A541,operation!A:B,2,0)</f>
        <v>1</v>
      </c>
      <c r="C541" s="6">
        <v>20</v>
      </c>
      <c r="D541" s="25"/>
      <c r="E541" s="2">
        <v>23863809.779999848</v>
      </c>
      <c r="F541" s="26">
        <f>_xlfn.MAXIFS('data-from-invoicing'!E:E,'data-from-invoicing'!D:D,eslam.data!AR541)</f>
        <v>25275496.940000001</v>
      </c>
      <c r="G541" s="2">
        <f t="shared" si="84"/>
        <v>1411687.1600001529</v>
      </c>
      <c r="I541" s="23"/>
      <c r="J541" s="2">
        <f>SUMIF('collection only'!D:D,eslam.data!AQ541,'collection only'!E:E)</f>
        <v>24569045</v>
      </c>
      <c r="K541" s="26">
        <f>SUMIF('data-from-invoicing'!D:D,eslam.data!AR541,'data-from-invoicing'!F:F)</f>
        <v>24429045.006999999</v>
      </c>
      <c r="L541" s="2">
        <f t="shared" si="85"/>
        <v>-139999.99300000072</v>
      </c>
      <c r="Q541" s="23"/>
      <c r="R541" s="2">
        <v>24569045.010000002</v>
      </c>
      <c r="S541" s="1">
        <v>44773</v>
      </c>
      <c r="T541" s="1">
        <v>44773</v>
      </c>
      <c r="U541" s="1">
        <v>44780</v>
      </c>
      <c r="V541">
        <v>40</v>
      </c>
      <c r="W541" s="1">
        <v>44820</v>
      </c>
      <c r="X541" s="1">
        <v>44794</v>
      </c>
      <c r="Y541" s="2">
        <v>737934504.8499999</v>
      </c>
      <c r="Z541" s="2">
        <v>21208756.329999998</v>
      </c>
      <c r="AA541" s="2">
        <v>79759027</v>
      </c>
      <c r="AC541" s="2">
        <v>110507501</v>
      </c>
      <c r="AF541" s="2">
        <v>944330</v>
      </c>
      <c r="AG541" s="14">
        <f>SUMIF('consultant-gross'!D:D,eslam.data!AQ541,'consultant-gross'!F:F)</f>
        <v>23863809.779999852</v>
      </c>
      <c r="AH541" s="14">
        <f>SUMIF('consultant-gross'!D:D,eslam.data!AQ541,'consultant-gross'!G:G)</f>
        <v>737934504.8499999</v>
      </c>
      <c r="AI541" s="14">
        <f>SUMIF('consultant-net'!D:D,eslam.data!AQ541,'consultant-net'!F:F)</f>
        <v>24569045.010000002</v>
      </c>
      <c r="AJ541" s="2" t="str">
        <f>VLOOKUP(A541,'eslam-to-invoicing'!A:B,2,0)</f>
        <v>Kattameya Creeks</v>
      </c>
      <c r="AQ541" s="2" t="str">
        <f t="shared" si="86"/>
        <v>Katameya - Creeks20</v>
      </c>
      <c r="AR541" s="2" t="str">
        <f t="shared" si="87"/>
        <v>Kattameya Creeks20</v>
      </c>
    </row>
    <row r="542" spans="1:44" x14ac:dyDescent="0.3">
      <c r="A542" s="6" t="s">
        <v>60</v>
      </c>
      <c r="B542" s="35">
        <f>VLOOKUP(A542,operation!A:B,2,0)</f>
        <v>1</v>
      </c>
      <c r="C542" s="6">
        <v>21</v>
      </c>
      <c r="D542" s="25"/>
      <c r="E542" s="2">
        <v>37145495.170000076</v>
      </c>
      <c r="F542" s="26">
        <f>_xlfn.MAXIFS('data-from-invoicing'!E:E,'data-from-invoicing'!D:D,eslam.data!AR542)</f>
        <v>36255948.469999999</v>
      </c>
      <c r="G542" s="2">
        <f t="shared" si="84"/>
        <v>-889546.70000007749</v>
      </c>
      <c r="I542" s="23"/>
      <c r="J542" s="2">
        <f>SUMIF('collection only'!D:D,eslam.data!AQ542,'collection only'!E:E)</f>
        <v>35259435.93</v>
      </c>
      <c r="K542" s="26">
        <f>SUMIF('data-from-invoicing'!D:D,eslam.data!AR542,'data-from-invoicing'!F:F)</f>
        <v>35259435.93</v>
      </c>
      <c r="L542" s="2">
        <f t="shared" si="85"/>
        <v>0</v>
      </c>
      <c r="Q542" s="23"/>
      <c r="R542" s="2">
        <v>35259435.93</v>
      </c>
      <c r="S542" s="1">
        <v>44804</v>
      </c>
      <c r="T542" s="1">
        <v>44804</v>
      </c>
      <c r="U542" s="1">
        <v>44809</v>
      </c>
      <c r="V542">
        <v>40</v>
      </c>
      <c r="W542" s="1">
        <v>44849</v>
      </c>
      <c r="X542" s="1">
        <v>44824</v>
      </c>
      <c r="Y542" s="2">
        <v>775080000.01999998</v>
      </c>
      <c r="Z542" s="2">
        <v>20319209.629999999</v>
      </c>
      <c r="AA542" s="2">
        <v>93957089.310000002</v>
      </c>
      <c r="AC542" s="2">
        <v>115330857</v>
      </c>
      <c r="AF542" s="2">
        <v>944330</v>
      </c>
      <c r="AG542" s="14">
        <f>SUMIF('consultant-gross'!D:D,eslam.data!AQ542,'consultant-gross'!F:F)</f>
        <v>37145495.170000076</v>
      </c>
      <c r="AH542" s="14">
        <f>SUMIF('consultant-gross'!D:D,eslam.data!AQ542,'consultant-gross'!G:G)</f>
        <v>775080000.01999998</v>
      </c>
      <c r="AI542" s="14">
        <f>SUMIF('consultant-net'!D:D,eslam.data!AQ542,'consultant-net'!F:F)</f>
        <v>35259435.93</v>
      </c>
      <c r="AJ542" s="2" t="str">
        <f>VLOOKUP(A542,'eslam-to-invoicing'!A:B,2,0)</f>
        <v>Kattameya Creeks</v>
      </c>
      <c r="AQ542" s="2" t="str">
        <f t="shared" si="86"/>
        <v>Katameya - Creeks21</v>
      </c>
      <c r="AR542" s="2" t="str">
        <f t="shared" si="87"/>
        <v>Kattameya Creeks21</v>
      </c>
    </row>
    <row r="543" spans="1:44" x14ac:dyDescent="0.3">
      <c r="A543" s="6" t="s">
        <v>60</v>
      </c>
      <c r="B543" s="35">
        <f>VLOOKUP(A543,operation!A:B,2,0)</f>
        <v>1</v>
      </c>
      <c r="C543" s="6">
        <v>22</v>
      </c>
      <c r="D543" s="25"/>
      <c r="E543" s="2">
        <v>28622135.190000061</v>
      </c>
      <c r="F543" s="26">
        <f>_xlfn.MAXIFS('data-from-invoicing'!E:E,'data-from-invoicing'!D:D,eslam.data!AR543)</f>
        <v>32375932.350000001</v>
      </c>
      <c r="G543" s="2">
        <f t="shared" si="84"/>
        <v>3753797.1599999405</v>
      </c>
      <c r="I543" s="23"/>
      <c r="J543" s="2">
        <f>SUMIF('collection only'!D:D,eslam.data!AQ543,'collection only'!E:E)</f>
        <v>31299260.010000002</v>
      </c>
      <c r="K543" s="26">
        <f>SUMIF('data-from-invoicing'!D:D,eslam.data!AR543,'data-from-invoicing'!F:F)</f>
        <v>31299260.017499998</v>
      </c>
      <c r="L543" s="2">
        <f t="shared" si="85"/>
        <v>7.4999965727329254E-3</v>
      </c>
      <c r="Q543" s="23"/>
      <c r="R543" s="2">
        <v>31299260.010000002</v>
      </c>
      <c r="S543" s="1">
        <v>44834</v>
      </c>
      <c r="T543" s="1">
        <v>44834</v>
      </c>
      <c r="U543" s="1">
        <v>44840</v>
      </c>
      <c r="V543">
        <v>40</v>
      </c>
      <c r="W543" s="1">
        <v>44880</v>
      </c>
      <c r="X543" s="1">
        <v>44856</v>
      </c>
      <c r="Y543" s="2">
        <v>803702135.21000004</v>
      </c>
      <c r="Z543" s="2">
        <v>24073006.789999999</v>
      </c>
      <c r="AA543" s="2">
        <v>104402623</v>
      </c>
      <c r="AC543" s="2">
        <v>118783626</v>
      </c>
      <c r="AF543" s="2">
        <v>944330</v>
      </c>
      <c r="AG543" s="14">
        <f>SUMIF('consultant-gross'!D:D,eslam.data!AQ543,'consultant-gross'!F:F)</f>
        <v>0</v>
      </c>
      <c r="AH543" s="14">
        <f>SUMIF('consultant-gross'!D:D,eslam.data!AQ543,'consultant-gross'!G:G)</f>
        <v>0</v>
      </c>
      <c r="AI543" s="14">
        <f>SUMIF('consultant-net'!D:D,eslam.data!AQ543,'consultant-net'!F:F)</f>
        <v>0</v>
      </c>
      <c r="AJ543" s="2" t="str">
        <f>VLOOKUP(A543,'eslam-to-invoicing'!A:B,2,0)</f>
        <v>Kattameya Creeks</v>
      </c>
      <c r="AQ543" s="2" t="str">
        <f t="shared" si="86"/>
        <v>Katameya - Creeks22</v>
      </c>
      <c r="AR543" s="2" t="str">
        <f t="shared" si="87"/>
        <v>Kattameya Creeks22</v>
      </c>
    </row>
    <row r="544" spans="1:44" x14ac:dyDescent="0.3">
      <c r="A544" s="6" t="s">
        <v>60</v>
      </c>
      <c r="B544" s="35">
        <f>VLOOKUP(A544,operation!A:B,2,0)</f>
        <v>1</v>
      </c>
      <c r="C544" s="6">
        <v>23</v>
      </c>
      <c r="D544" s="25"/>
      <c r="E544" s="2">
        <v>24245600.879999999</v>
      </c>
      <c r="F544" s="26">
        <f>_xlfn.MAXIFS('data-from-invoicing'!E:E,'data-from-invoicing'!D:D,eslam.data!AR544)</f>
        <v>30664402.09</v>
      </c>
      <c r="G544" s="2">
        <f t="shared" si="84"/>
        <v>6418801.2100000009</v>
      </c>
      <c r="I544" s="23"/>
      <c r="J544" s="2">
        <f>SUMIF('collection only'!D:D,eslam.data!AQ544,'collection only'!E:E)</f>
        <v>29834733.07</v>
      </c>
      <c r="K544" s="26">
        <f>SUMIF('data-from-invoicing'!D:D,eslam.data!AR544,'data-from-invoicing'!F:F)</f>
        <v>29834733.064499997</v>
      </c>
      <c r="L544" s="2">
        <f t="shared" si="85"/>
        <v>-5.5000036954879761E-3</v>
      </c>
      <c r="Q544" s="23"/>
      <c r="R544" s="2">
        <v>29834733.07</v>
      </c>
      <c r="S544" s="1">
        <v>44865</v>
      </c>
      <c r="T544" s="1">
        <v>44859</v>
      </c>
      <c r="U544" s="1">
        <v>44871</v>
      </c>
      <c r="V544">
        <v>40</v>
      </c>
      <c r="W544" s="1">
        <v>44911</v>
      </c>
      <c r="X544" s="1">
        <v>44893</v>
      </c>
      <c r="Y544" s="2">
        <v>827947736.09000003</v>
      </c>
      <c r="Z544" s="2">
        <v>30491808</v>
      </c>
      <c r="AA544" s="2">
        <v>110827191.37</v>
      </c>
      <c r="AC544" s="2">
        <v>121373214</v>
      </c>
      <c r="AF544" s="2">
        <v>944330</v>
      </c>
      <c r="AG544" s="14">
        <f>SUMIF('consultant-gross'!D:D,eslam.data!AQ544,'consultant-gross'!F:F)</f>
        <v>0</v>
      </c>
      <c r="AH544" s="14">
        <f>SUMIF('consultant-gross'!D:D,eslam.data!AQ544,'consultant-gross'!G:G)</f>
        <v>0</v>
      </c>
      <c r="AI544" s="14">
        <f>SUMIF('consultant-net'!D:D,eslam.data!AQ544,'consultant-net'!F:F)</f>
        <v>0</v>
      </c>
      <c r="AJ544" s="2" t="str">
        <f>VLOOKUP(A544,'eslam-to-invoicing'!A:B,2,0)</f>
        <v>Kattameya Creeks</v>
      </c>
      <c r="AQ544" s="2" t="str">
        <f t="shared" si="86"/>
        <v>Katameya - Creeks23</v>
      </c>
      <c r="AR544" s="2" t="str">
        <f t="shared" si="87"/>
        <v>Kattameya Creeks23</v>
      </c>
    </row>
    <row r="545" spans="1:44" x14ac:dyDescent="0.3">
      <c r="A545" s="6" t="s">
        <v>60</v>
      </c>
      <c r="B545" s="35">
        <f>VLOOKUP(A545,operation!A:B,2,0)</f>
        <v>1</v>
      </c>
      <c r="C545" s="6">
        <v>24</v>
      </c>
      <c r="D545" s="25"/>
      <c r="E545" s="2">
        <v>30975620.820000049</v>
      </c>
      <c r="F545" s="26">
        <f>_xlfn.MAXIFS('data-from-invoicing'!E:E,'data-from-invoicing'!D:D,eslam.data!AR545)</f>
        <v>38710056.009999998</v>
      </c>
      <c r="G545" s="2">
        <f t="shared" si="84"/>
        <v>7734435.1899999492</v>
      </c>
      <c r="I545" s="23"/>
      <c r="J545" s="2">
        <f>SUMIF('collection only'!D:D,eslam.data!AQ545,'collection only'!E:E)</f>
        <v>37876579.920000002</v>
      </c>
      <c r="K545" s="26">
        <f>SUMIF('data-from-invoicing'!D:D,eslam.data!AR545,'data-from-invoicing'!F:F)</f>
        <v>37876579.917999998</v>
      </c>
      <c r="L545" s="2">
        <f t="shared" si="85"/>
        <v>-2.0000040531158447E-3</v>
      </c>
      <c r="Q545" s="23"/>
      <c r="R545" s="2">
        <v>37876581.289999999</v>
      </c>
      <c r="S545" s="1">
        <v>44895</v>
      </c>
      <c r="T545" s="1">
        <v>44895</v>
      </c>
      <c r="U545" s="1">
        <v>44900</v>
      </c>
      <c r="V545">
        <v>40</v>
      </c>
      <c r="W545" s="1">
        <v>44940</v>
      </c>
      <c r="X545" s="1">
        <v>44921</v>
      </c>
      <c r="Y545" s="2">
        <v>858923356.91000009</v>
      </c>
      <c r="Z545" s="2">
        <v>38226243.189999998</v>
      </c>
      <c r="AA545" s="2">
        <v>123338828</v>
      </c>
      <c r="AC545" s="2">
        <v>123817551</v>
      </c>
      <c r="AF545" s="2">
        <v>944330</v>
      </c>
      <c r="AG545" s="14">
        <f>SUMIF('consultant-gross'!D:D,eslam.data!AQ545,'consultant-gross'!F:F)</f>
        <v>30975620.820000052</v>
      </c>
      <c r="AH545" s="14">
        <f>SUMIF('consultant-gross'!D:D,eslam.data!AQ545,'consultant-gross'!G:G)</f>
        <v>858923356.91000009</v>
      </c>
      <c r="AI545" s="14">
        <f>SUMIF('consultant-net'!D:D,eslam.data!AQ545,'consultant-net'!F:F)</f>
        <v>37876581.289999999</v>
      </c>
      <c r="AJ545" s="2" t="str">
        <f>VLOOKUP(A545,'eslam-to-invoicing'!A:B,2,0)</f>
        <v>Kattameya Creeks</v>
      </c>
      <c r="AQ545" s="2" t="str">
        <f t="shared" si="86"/>
        <v>Katameya - Creeks24</v>
      </c>
      <c r="AR545" s="2" t="str">
        <f t="shared" si="87"/>
        <v>Kattameya Creeks24</v>
      </c>
    </row>
    <row r="546" spans="1:44" x14ac:dyDescent="0.3">
      <c r="A546" s="6" t="s">
        <v>60</v>
      </c>
      <c r="B546" s="35">
        <f>VLOOKUP(A546,operation!A:B,2,0)</f>
        <v>1</v>
      </c>
      <c r="C546" s="6">
        <v>25</v>
      </c>
      <c r="D546" s="25"/>
      <c r="E546" s="2">
        <v>21870157.409999851</v>
      </c>
      <c r="F546" s="26">
        <f>_xlfn.MAXIFS('data-from-invoicing'!E:E,'data-from-invoicing'!D:D,eslam.data!AR546)</f>
        <v>45327391.409999996</v>
      </c>
      <c r="G546" s="2">
        <f t="shared" si="84"/>
        <v>23457234.000000145</v>
      </c>
      <c r="I546" s="23"/>
      <c r="J546" s="2">
        <f>SUMIF('collection only'!D:D,eslam.data!AQ546,'collection only'!E:E)</f>
        <v>45191848.310000002</v>
      </c>
      <c r="K546" s="26">
        <f>SUMIF('data-from-invoicing'!D:D,eslam.data!AR546,'data-from-invoicing'!F:F)</f>
        <v>45191848.310000002</v>
      </c>
      <c r="L546" s="2">
        <f t="shared" si="85"/>
        <v>0</v>
      </c>
      <c r="Q546" s="23"/>
      <c r="R546" s="2">
        <v>45191848.32</v>
      </c>
      <c r="S546" s="1">
        <v>44926</v>
      </c>
      <c r="T546" s="1">
        <v>44926</v>
      </c>
      <c r="U546" s="1">
        <v>44929</v>
      </c>
      <c r="V546">
        <v>40</v>
      </c>
      <c r="W546" s="1">
        <v>44969</v>
      </c>
      <c r="X546" s="1">
        <v>44951</v>
      </c>
      <c r="Y546" s="2">
        <v>880793514.31999993</v>
      </c>
      <c r="Z546" s="2">
        <v>61683477.189999998</v>
      </c>
      <c r="AA546" s="2">
        <v>133104770</v>
      </c>
      <c r="AC546" s="2">
        <v>126424933</v>
      </c>
      <c r="AF546" s="2">
        <v>944330</v>
      </c>
      <c r="AG546" s="14">
        <f>SUMIF('consultant-gross'!D:D,eslam.data!AQ546,'consultant-gross'!F:F)</f>
        <v>21870157.409999847</v>
      </c>
      <c r="AH546" s="14">
        <f>SUMIF('consultant-gross'!D:D,eslam.data!AQ546,'consultant-gross'!G:G)</f>
        <v>880793514.31999993</v>
      </c>
      <c r="AI546" s="14">
        <f>SUMIF('consultant-net'!D:D,eslam.data!AQ546,'consultant-net'!F:F)</f>
        <v>45191848.32</v>
      </c>
      <c r="AJ546" s="2" t="str">
        <f>VLOOKUP(A546,'eslam-to-invoicing'!A:B,2,0)</f>
        <v>Kattameya Creeks</v>
      </c>
      <c r="AQ546" s="2" t="str">
        <f t="shared" si="86"/>
        <v>Katameya - Creeks25</v>
      </c>
      <c r="AR546" s="2" t="str">
        <f t="shared" si="87"/>
        <v>Kattameya Creeks25</v>
      </c>
    </row>
    <row r="547" spans="1:44" x14ac:dyDescent="0.3">
      <c r="A547" s="6" t="s">
        <v>60</v>
      </c>
      <c r="B547" s="35">
        <f>VLOOKUP(A547,operation!A:B,2,0)</f>
        <v>1</v>
      </c>
      <c r="C547" s="6">
        <v>26</v>
      </c>
      <c r="D547" s="25"/>
      <c r="E547" s="2">
        <v>41254688.360000007</v>
      </c>
      <c r="F547" s="26">
        <f>_xlfn.MAXIFS('data-from-invoicing'!E:E,'data-from-invoicing'!D:D,eslam.data!AR547)</f>
        <v>73494584.170000002</v>
      </c>
      <c r="G547" s="2">
        <f t="shared" si="84"/>
        <v>32239895.809999995</v>
      </c>
      <c r="I547" s="23"/>
      <c r="J547" s="2">
        <f>SUMIF('collection only'!D:D,eslam.data!AQ547,'collection only'!E:E)</f>
        <v>74263221</v>
      </c>
      <c r="K547" s="26">
        <f>SUMIF('data-from-invoicing'!D:D,eslam.data!AR547,'data-from-invoicing'!F:F)</f>
        <v>74263221</v>
      </c>
      <c r="L547" s="2">
        <f t="shared" si="85"/>
        <v>0</v>
      </c>
      <c r="Q547" s="23"/>
      <c r="R547" s="2">
        <v>74263221.640000001</v>
      </c>
      <c r="S547" s="1">
        <v>44957</v>
      </c>
      <c r="T547" s="1">
        <v>44957</v>
      </c>
      <c r="U547" s="1">
        <v>44962</v>
      </c>
      <c r="V547">
        <v>40</v>
      </c>
      <c r="W547" s="1">
        <v>45002</v>
      </c>
      <c r="X547" s="1">
        <v>44985</v>
      </c>
      <c r="Y547" s="2">
        <v>922048202.67999995</v>
      </c>
      <c r="Z547" s="2">
        <v>93923373</v>
      </c>
      <c r="AA547" s="2">
        <v>158579085</v>
      </c>
      <c r="AC547" s="2">
        <v>130310913</v>
      </c>
      <c r="AF547" s="2">
        <v>975300.2</v>
      </c>
      <c r="AG547" s="14">
        <f>SUMIF('consultant-gross'!D:D,eslam.data!AQ547,'consultant-gross'!F:F)</f>
        <v>41254688.360000014</v>
      </c>
      <c r="AH547" s="14">
        <f>SUMIF('consultant-gross'!D:D,eslam.data!AQ547,'consultant-gross'!G:G)</f>
        <v>922048202.67999995</v>
      </c>
      <c r="AI547" s="14">
        <f>SUMIF('consultant-net'!D:D,eslam.data!AQ547,'consultant-net'!F:F)</f>
        <v>74263221.640000001</v>
      </c>
      <c r="AJ547" s="2" t="str">
        <f>VLOOKUP(A547,'eslam-to-invoicing'!A:B,2,0)</f>
        <v>Kattameya Creeks</v>
      </c>
      <c r="AQ547" s="2" t="str">
        <f t="shared" si="86"/>
        <v>Katameya - Creeks26</v>
      </c>
      <c r="AR547" s="2" t="str">
        <f t="shared" si="87"/>
        <v>Kattameya Creeks26</v>
      </c>
    </row>
    <row r="548" spans="1:44" x14ac:dyDescent="0.3">
      <c r="A548" s="6" t="s">
        <v>60</v>
      </c>
      <c r="B548" s="35">
        <f>VLOOKUP(A548,operation!A:B,2,0)</f>
        <v>1</v>
      </c>
      <c r="C548" s="6">
        <v>27</v>
      </c>
      <c r="D548" s="25"/>
      <c r="E548" s="2">
        <v>23948941.0200001</v>
      </c>
      <c r="F548" s="26">
        <f>_xlfn.MAXIFS('data-from-invoicing'!E:E,'data-from-invoicing'!D:D,eslam.data!AR548)</f>
        <v>35445373.600000001</v>
      </c>
      <c r="G548" s="2">
        <f t="shared" si="84"/>
        <v>11496432.579999901</v>
      </c>
      <c r="I548" s="23"/>
      <c r="J548" s="2">
        <f>SUMIF('collection only'!D:D,eslam.data!AQ548,'collection only'!E:E)</f>
        <v>35452924</v>
      </c>
      <c r="K548" s="26">
        <f>SUMIF('data-from-invoicing'!D:D,eslam.data!AR548,'data-from-invoicing'!F:F)</f>
        <v>35452924</v>
      </c>
      <c r="L548" s="2">
        <f t="shared" si="85"/>
        <v>0</v>
      </c>
      <c r="Q548" s="23"/>
      <c r="R548" s="2">
        <v>35452924.060000002</v>
      </c>
      <c r="S548" s="1">
        <v>44985</v>
      </c>
      <c r="T548" s="1">
        <v>44985</v>
      </c>
      <c r="U548" s="1">
        <v>44990</v>
      </c>
      <c r="V548">
        <v>40</v>
      </c>
      <c r="W548" s="1">
        <v>45030</v>
      </c>
      <c r="X548" s="1">
        <v>45015</v>
      </c>
      <c r="Y548" s="2">
        <v>945997143.70000005</v>
      </c>
      <c r="Z548" s="2">
        <v>105419805.56999999</v>
      </c>
      <c r="AA548" s="2">
        <v>170052796</v>
      </c>
      <c r="AC548" s="2">
        <v>133396502</v>
      </c>
      <c r="AF548" s="2">
        <v>975300</v>
      </c>
      <c r="AG548" s="14">
        <f>SUMIF('consultant-gross'!D:D,eslam.data!AQ548,'consultant-gross'!F:F)</f>
        <v>0</v>
      </c>
      <c r="AH548" s="14">
        <f>SUMIF('consultant-gross'!D:D,eslam.data!AQ548,'consultant-gross'!G:G)</f>
        <v>0</v>
      </c>
      <c r="AI548" s="14">
        <f>SUMIF('consultant-net'!D:D,eslam.data!AQ548,'consultant-net'!F:F)</f>
        <v>0</v>
      </c>
      <c r="AJ548" s="2" t="str">
        <f>VLOOKUP(A548,'eslam-to-invoicing'!A:B,2,0)</f>
        <v>Kattameya Creeks</v>
      </c>
      <c r="AQ548" s="2" t="str">
        <f t="shared" si="86"/>
        <v>Katameya - Creeks27</v>
      </c>
      <c r="AR548" s="2" t="str">
        <f t="shared" si="87"/>
        <v>Kattameya Creeks27</v>
      </c>
    </row>
    <row r="549" spans="1:44" x14ac:dyDescent="0.3">
      <c r="A549" s="6" t="s">
        <v>60</v>
      </c>
      <c r="B549" s="35">
        <f>VLOOKUP(A549,operation!A:B,2,0)</f>
        <v>1</v>
      </c>
      <c r="C549" s="6">
        <v>28</v>
      </c>
      <c r="D549" s="25"/>
      <c r="E549" s="2">
        <v>26373696.190000061</v>
      </c>
      <c r="F549" s="26">
        <f>_xlfn.MAXIFS('data-from-invoicing'!E:E,'data-from-invoicing'!D:D,eslam.data!AR549)</f>
        <v>28889381.890000001</v>
      </c>
      <c r="G549" s="2">
        <f t="shared" si="84"/>
        <v>2515685.6999999397</v>
      </c>
      <c r="I549" s="23"/>
      <c r="J549" s="2">
        <f>SUMIF('collection only'!D:D,eslam.data!AQ549,'collection only'!E:E)</f>
        <v>28650459</v>
      </c>
      <c r="K549" s="26">
        <f>SUMIF('data-from-invoicing'!D:D,eslam.data!AR549,'data-from-invoicing'!F:F)</f>
        <v>28650459</v>
      </c>
      <c r="L549" s="2">
        <f t="shared" si="85"/>
        <v>0</v>
      </c>
      <c r="Q549" s="23"/>
      <c r="R549" s="2">
        <v>28650459.02</v>
      </c>
      <c r="S549" s="1">
        <v>45016</v>
      </c>
      <c r="T549" s="1">
        <v>45015</v>
      </c>
      <c r="U549" s="1">
        <v>45022</v>
      </c>
      <c r="V549">
        <v>40</v>
      </c>
      <c r="W549" s="1">
        <v>45062</v>
      </c>
      <c r="X549" s="1">
        <v>45050</v>
      </c>
      <c r="Y549" s="2">
        <v>972370839.8900001</v>
      </c>
      <c r="Z549" s="2">
        <v>107935491.27</v>
      </c>
      <c r="AA549" s="2">
        <v>183454579.15000001</v>
      </c>
      <c r="AC549" s="2">
        <v>136180192</v>
      </c>
      <c r="AF549" s="2">
        <v>975300</v>
      </c>
      <c r="AG549" s="14">
        <f>SUMIF('consultant-gross'!D:D,eslam.data!AQ549,'consultant-gross'!F:F)</f>
        <v>26373696.190000057</v>
      </c>
      <c r="AH549" s="14">
        <f>SUMIF('consultant-gross'!D:D,eslam.data!AQ549,'consultant-gross'!G:G)</f>
        <v>972370839.8900001</v>
      </c>
      <c r="AI549" s="14">
        <f>SUMIF('consultant-net'!D:D,eslam.data!AQ549,'consultant-net'!F:F)</f>
        <v>28650459.02</v>
      </c>
      <c r="AJ549" s="2" t="str">
        <f>VLOOKUP(A549,'eslam-to-invoicing'!A:B,2,0)</f>
        <v>Kattameya Creeks</v>
      </c>
      <c r="AQ549" s="2" t="str">
        <f t="shared" si="86"/>
        <v>Katameya - Creeks28</v>
      </c>
      <c r="AR549" s="2" t="str">
        <f t="shared" si="87"/>
        <v>Kattameya Creeks28</v>
      </c>
    </row>
    <row r="550" spans="1:44" x14ac:dyDescent="0.3">
      <c r="A550" s="6" t="s">
        <v>60</v>
      </c>
      <c r="B550" s="35">
        <f>VLOOKUP(A550,operation!A:B,2,0)</f>
        <v>1</v>
      </c>
      <c r="C550" s="6">
        <v>29</v>
      </c>
      <c r="D550" s="25"/>
      <c r="E550" s="2">
        <v>23994845.48999989</v>
      </c>
      <c r="F550" s="26">
        <f>_xlfn.MAXIFS('data-from-invoicing'!E:E,'data-from-invoicing'!D:D,eslam.data!AR550)</f>
        <v>40212630.079999998</v>
      </c>
      <c r="G550" s="2">
        <f t="shared" si="84"/>
        <v>16217784.590000108</v>
      </c>
      <c r="I550" s="23"/>
      <c r="J550" s="2">
        <f>SUMIF('collection only'!D:D,eslam.data!AQ550,'collection only'!E:E)</f>
        <v>40904481</v>
      </c>
      <c r="K550" s="26">
        <f>SUMIF('data-from-invoicing'!D:D,eslam.data!AR550,'data-from-invoicing'!F:F)</f>
        <v>40904481</v>
      </c>
      <c r="L550" s="2">
        <f t="shared" si="85"/>
        <v>0</v>
      </c>
      <c r="Q550" s="23"/>
      <c r="R550" s="2">
        <v>40904481.770000003</v>
      </c>
      <c r="S550" s="1">
        <v>45046</v>
      </c>
      <c r="T550" s="1">
        <v>45046</v>
      </c>
      <c r="U550" s="1">
        <v>45056</v>
      </c>
      <c r="V550">
        <v>40</v>
      </c>
      <c r="W550" s="1">
        <v>45096</v>
      </c>
      <c r="X550" s="1">
        <v>45080</v>
      </c>
      <c r="Y550" s="2">
        <v>996365685.38</v>
      </c>
      <c r="Z550" s="2">
        <v>124153275.86</v>
      </c>
      <c r="AA550" s="2">
        <v>196775586</v>
      </c>
      <c r="AC550" s="2">
        <v>138759517</v>
      </c>
      <c r="AF550" s="2">
        <v>1187195.2</v>
      </c>
      <c r="AG550" s="14">
        <f>SUMIF('consultant-gross'!D:D,eslam.data!AQ550,'consultant-gross'!F:F)</f>
        <v>23994845.48999989</v>
      </c>
      <c r="AH550" s="14">
        <f>SUMIF('consultant-gross'!D:D,eslam.data!AQ550,'consultant-gross'!G:G)</f>
        <v>996365685.38</v>
      </c>
      <c r="AI550" s="14">
        <f>SUMIF('consultant-net'!D:D,eslam.data!AQ550,'consultant-net'!F:F)</f>
        <v>40904481.770000003</v>
      </c>
      <c r="AJ550" s="2" t="str">
        <f>VLOOKUP(A550,'eslam-to-invoicing'!A:B,2,0)</f>
        <v>Kattameya Creeks</v>
      </c>
      <c r="AQ550" s="2" t="str">
        <f t="shared" si="86"/>
        <v>Katameya - Creeks29</v>
      </c>
      <c r="AR550" s="2" t="str">
        <f t="shared" si="87"/>
        <v>Kattameya Creeks29</v>
      </c>
    </row>
    <row r="551" spans="1:44" x14ac:dyDescent="0.3">
      <c r="A551" s="6" t="s">
        <v>60</v>
      </c>
      <c r="B551" s="35">
        <f>VLOOKUP(A551,operation!A:B,2,0)</f>
        <v>1</v>
      </c>
      <c r="C551" s="6">
        <v>30</v>
      </c>
      <c r="D551" s="25"/>
      <c r="E551" s="2">
        <v>81851684.9799999</v>
      </c>
      <c r="F551" s="26">
        <f>_xlfn.MAXIFS('data-from-invoicing'!E:E,'data-from-invoicing'!D:D,eslam.data!AR551)</f>
        <v>55298315.109999999</v>
      </c>
      <c r="G551" s="2">
        <f t="shared" si="84"/>
        <v>-26553369.8699999</v>
      </c>
      <c r="I551" s="23"/>
      <c r="J551" s="2">
        <f>SUMIF('collection only'!D:D,eslam.data!AQ551,'collection only'!E:E)</f>
        <v>43084120</v>
      </c>
      <c r="K551" s="26">
        <f>SUMIF('data-from-invoicing'!D:D,eslam.data!AR551,'data-from-invoicing'!F:F)</f>
        <v>43084120</v>
      </c>
      <c r="L551" s="2">
        <f t="shared" si="85"/>
        <v>0</v>
      </c>
      <c r="Q551" s="23"/>
      <c r="R551" s="2">
        <v>43084120.030000001</v>
      </c>
      <c r="S551" s="1">
        <v>45077</v>
      </c>
      <c r="T551" s="1">
        <v>45077</v>
      </c>
      <c r="U551" s="1">
        <v>45084</v>
      </c>
      <c r="V551">
        <v>40</v>
      </c>
      <c r="W551" s="1">
        <v>45124</v>
      </c>
      <c r="X551" s="1">
        <v>45099</v>
      </c>
      <c r="Y551" s="2">
        <v>1078217370.3599999</v>
      </c>
      <c r="Z551" s="2">
        <v>97599905.989999995</v>
      </c>
      <c r="AA551" s="2">
        <v>269087133.94999999</v>
      </c>
      <c r="AC551" s="2">
        <v>142922586</v>
      </c>
      <c r="AF551" s="2">
        <v>1474123.2</v>
      </c>
      <c r="AG551" s="14">
        <f>SUMIF('consultant-gross'!D:D,eslam.data!AQ551,'consultant-gross'!F:F)</f>
        <v>0</v>
      </c>
      <c r="AH551" s="14">
        <f>SUMIF('consultant-gross'!D:D,eslam.data!AQ551,'consultant-gross'!G:G)</f>
        <v>0</v>
      </c>
      <c r="AI551" s="14">
        <f>SUMIF('consultant-net'!D:D,eslam.data!AQ551,'consultant-net'!F:F)</f>
        <v>0</v>
      </c>
      <c r="AJ551" s="2" t="str">
        <f>VLOOKUP(A551,'eslam-to-invoicing'!A:B,2,0)</f>
        <v>Kattameya Creeks</v>
      </c>
      <c r="AQ551" s="2" t="str">
        <f t="shared" si="86"/>
        <v>Katameya - Creeks30</v>
      </c>
      <c r="AR551" s="2" t="str">
        <f t="shared" si="87"/>
        <v>Kattameya Creeks30</v>
      </c>
    </row>
    <row r="552" spans="1:44" x14ac:dyDescent="0.3">
      <c r="A552" s="6" t="s">
        <v>60</v>
      </c>
      <c r="B552" s="35">
        <f>VLOOKUP(A552,operation!A:B,2,0)</f>
        <v>1</v>
      </c>
      <c r="C552" s="6">
        <v>31</v>
      </c>
      <c r="D552" s="25"/>
      <c r="E552" s="2">
        <v>34090513.580000162</v>
      </c>
      <c r="F552" s="26">
        <f>_xlfn.MAXIFS('data-from-invoicing'!E:E,'data-from-invoicing'!D:D,eslam.data!AR552)</f>
        <v>49290024.520000003</v>
      </c>
      <c r="G552" s="2">
        <f t="shared" si="84"/>
        <v>15199510.939999841</v>
      </c>
      <c r="I552" s="23"/>
      <c r="J552" s="2">
        <f>SUMIF('collection only'!D:D,eslam.data!AQ552,'collection only'!E:E)</f>
        <v>37106226</v>
      </c>
      <c r="K552" s="26">
        <f>SUMIF('data-from-invoicing'!D:D,eslam.data!AR552,'data-from-invoicing'!F:F)</f>
        <v>37106226</v>
      </c>
      <c r="L552" s="2">
        <f t="shared" si="85"/>
        <v>0</v>
      </c>
      <c r="Q552" s="23"/>
      <c r="R552" s="2">
        <v>37106226.159999996</v>
      </c>
      <c r="S552" s="1">
        <v>45107</v>
      </c>
      <c r="T552" s="1">
        <v>45107</v>
      </c>
      <c r="U552" s="1">
        <v>45116</v>
      </c>
      <c r="V552">
        <v>40</v>
      </c>
      <c r="W552" s="1">
        <v>45156</v>
      </c>
      <c r="X552" s="1">
        <v>45138</v>
      </c>
      <c r="Y552" s="2">
        <v>1112307883.9400001</v>
      </c>
      <c r="Z552" s="2">
        <v>112799416.94</v>
      </c>
      <c r="AA552" s="2">
        <v>291661196</v>
      </c>
      <c r="AC552" s="2">
        <v>146035580.84</v>
      </c>
      <c r="AF552" s="2">
        <v>1474123.2</v>
      </c>
      <c r="AG552" s="14">
        <f>SUMIF('consultant-gross'!D:D,eslam.data!AQ552,'consultant-gross'!F:F)</f>
        <v>34090513.580000162</v>
      </c>
      <c r="AH552" s="14">
        <f>SUMIF('consultant-gross'!D:D,eslam.data!AQ552,'consultant-gross'!G:G)</f>
        <v>1112307883.9400001</v>
      </c>
      <c r="AI552" s="14">
        <f>SUMIF('consultant-net'!D:D,eslam.data!AQ552,'consultant-net'!F:F)</f>
        <v>37106226.159999996</v>
      </c>
      <c r="AJ552" s="2" t="str">
        <f>VLOOKUP(A552,'eslam-to-invoicing'!A:B,2,0)</f>
        <v>Kattameya Creeks</v>
      </c>
      <c r="AQ552" s="2" t="str">
        <f t="shared" si="86"/>
        <v>Katameya - Creeks31</v>
      </c>
      <c r="AR552" s="2" t="str">
        <f t="shared" si="87"/>
        <v>Kattameya Creeks31</v>
      </c>
    </row>
    <row r="553" spans="1:44" x14ac:dyDescent="0.3">
      <c r="A553" s="6" t="s">
        <v>60</v>
      </c>
      <c r="B553" s="35">
        <f>VLOOKUP(A553,operation!A:B,2,0)</f>
        <v>1</v>
      </c>
      <c r="C553" s="6">
        <v>32</v>
      </c>
      <c r="D553" s="25"/>
      <c r="E553" s="2">
        <v>36694395.359999903</v>
      </c>
      <c r="F553" s="26">
        <f>_xlfn.MAXIFS('data-from-invoicing'!E:E,'data-from-invoicing'!D:D,eslam.data!AR553)</f>
        <v>52360770.170000002</v>
      </c>
      <c r="G553" s="2">
        <f t="shared" si="84"/>
        <v>15666374.810000099</v>
      </c>
      <c r="I553" s="23"/>
      <c r="J553" s="2">
        <f>SUMIF('collection only'!D:D,eslam.data!AQ553,'collection only'!E:E)</f>
        <v>41216438</v>
      </c>
      <c r="K553" s="26">
        <f>SUMIF('data-from-invoicing'!D:D,eslam.data!AR553,'data-from-invoicing'!F:F)</f>
        <v>41216438</v>
      </c>
      <c r="L553" s="2">
        <f t="shared" si="85"/>
        <v>0</v>
      </c>
      <c r="Q553" s="23"/>
      <c r="R553" s="2">
        <v>53216438.640000001</v>
      </c>
      <c r="S553" s="1">
        <v>45138</v>
      </c>
      <c r="T553" s="1">
        <v>45138</v>
      </c>
      <c r="U553" s="1">
        <v>45146</v>
      </c>
      <c r="V553">
        <v>40</v>
      </c>
      <c r="W553" s="1">
        <v>45186</v>
      </c>
      <c r="X553" s="1">
        <v>45173</v>
      </c>
      <c r="Y553" s="2">
        <v>1149002279.3</v>
      </c>
      <c r="Z553" s="2">
        <v>128465791.75</v>
      </c>
      <c r="AA553" s="2">
        <v>319241513</v>
      </c>
      <c r="AC553" s="2">
        <v>149874135</v>
      </c>
      <c r="AF553" s="2">
        <v>1474123.2</v>
      </c>
      <c r="AG553" s="14">
        <f>SUMIF('consultant-gross'!D:D,eslam.data!AQ553,'consultant-gross'!F:F)</f>
        <v>0</v>
      </c>
      <c r="AH553" s="14">
        <f>SUMIF('consultant-gross'!D:D,eslam.data!AQ553,'consultant-gross'!G:G)</f>
        <v>0</v>
      </c>
      <c r="AI553" s="14">
        <f>SUMIF('consultant-net'!D:D,eslam.data!AQ553,'consultant-net'!F:F)</f>
        <v>53390542.82</v>
      </c>
      <c r="AJ553" s="2" t="str">
        <f>VLOOKUP(A553,'eslam-to-invoicing'!A:B,2,0)</f>
        <v>Kattameya Creeks</v>
      </c>
      <c r="AQ553" s="2" t="str">
        <f t="shared" si="86"/>
        <v>Katameya - Creeks32</v>
      </c>
      <c r="AR553" s="2" t="str">
        <f t="shared" si="87"/>
        <v>Kattameya Creeks32</v>
      </c>
    </row>
    <row r="554" spans="1:44" x14ac:dyDescent="0.3">
      <c r="A554" s="6" t="s">
        <v>60</v>
      </c>
      <c r="B554" s="35">
        <f>VLOOKUP(A554,operation!A:B,2,0)</f>
        <v>1</v>
      </c>
      <c r="C554" s="6">
        <v>33</v>
      </c>
      <c r="D554" s="25"/>
      <c r="E554" s="2">
        <v>61801377.920000076</v>
      </c>
      <c r="F554" s="26">
        <f>_xlfn.MAXIFS('data-from-invoicing'!E:E,'data-from-invoicing'!D:D,eslam.data!AR554)</f>
        <v>61236907.710000001</v>
      </c>
      <c r="G554" s="2">
        <f t="shared" ref="G554:G585" si="88">F554-E554</f>
        <v>-564470.2100000754</v>
      </c>
      <c r="I554" s="23"/>
      <c r="J554" s="2">
        <f>SUMIF('collection only'!D:D,eslam.data!AQ554,'collection only'!E:E)</f>
        <v>47329833</v>
      </c>
      <c r="K554" s="26">
        <f>SUMIF('data-from-invoicing'!D:D,eslam.data!AR554,'data-from-invoicing'!F:F)</f>
        <v>47329832.968400002</v>
      </c>
      <c r="L554" s="2">
        <f t="shared" ref="L554:L585" si="89">K554-J554</f>
        <v>-3.1599998474121094E-2</v>
      </c>
      <c r="Q554" s="23"/>
      <c r="R554" s="2">
        <v>47329832.990000002</v>
      </c>
      <c r="S554" s="1">
        <v>45169</v>
      </c>
      <c r="T554" s="1">
        <v>45169</v>
      </c>
      <c r="U554" s="1">
        <v>45176</v>
      </c>
      <c r="V554">
        <v>40</v>
      </c>
      <c r="W554" s="1">
        <v>45216</v>
      </c>
      <c r="X554" s="1">
        <v>45200</v>
      </c>
      <c r="Y554" s="2">
        <v>1210803657.22</v>
      </c>
      <c r="Z554" s="2">
        <v>127901321.55</v>
      </c>
      <c r="AA554" s="2">
        <v>370075065.87</v>
      </c>
      <c r="AC554" s="2">
        <v>154477701.59999999</v>
      </c>
      <c r="AF554" s="2">
        <v>1474123.2</v>
      </c>
      <c r="AG554" s="14">
        <f>SUMIF('consultant-gross'!D:D,eslam.data!AQ554,'consultant-gross'!F:F)</f>
        <v>61801377.920000076</v>
      </c>
      <c r="AH554" s="14">
        <f>SUMIF('consultant-gross'!D:D,eslam.data!AQ554,'consultant-gross'!G:G)</f>
        <v>1210803657.22</v>
      </c>
      <c r="AI554" s="14">
        <f>SUMIF('consultant-net'!D:D,eslam.data!AQ554,'consultant-net'!F:F)</f>
        <v>47329832.990000002</v>
      </c>
      <c r="AJ554" s="2" t="str">
        <f>VLOOKUP(A554,'eslam-to-invoicing'!A:B,2,0)</f>
        <v>Kattameya Creeks</v>
      </c>
      <c r="AQ554" s="2" t="str">
        <f t="shared" ref="AQ554:AQ585" si="90">A554&amp;C554</f>
        <v>Katameya - Creeks33</v>
      </c>
      <c r="AR554" s="2" t="str">
        <f t="shared" ref="AR554:AR585" si="91">AJ554&amp;C554</f>
        <v>Kattameya Creeks33</v>
      </c>
    </row>
    <row r="555" spans="1:44" x14ac:dyDescent="0.3">
      <c r="A555" s="6" t="s">
        <v>60</v>
      </c>
      <c r="B555" s="35">
        <f>VLOOKUP(A555,operation!A:B,2,0)</f>
        <v>1</v>
      </c>
      <c r="C555" s="6">
        <v>34</v>
      </c>
      <c r="D555" s="25"/>
      <c r="E555" s="2">
        <v>67431952.339999914</v>
      </c>
      <c r="F555" s="26">
        <f>_xlfn.MAXIFS('data-from-invoicing'!E:E,'data-from-invoicing'!D:D,eslam.data!AR555)</f>
        <v>82997244.560000002</v>
      </c>
      <c r="G555" s="2">
        <f t="shared" si="88"/>
        <v>15565292.220000088</v>
      </c>
      <c r="I555" s="23"/>
      <c r="J555" s="2">
        <f>SUMIF('collection only'!D:D,eslam.data!AQ555,'collection only'!E:E)</f>
        <v>70308953</v>
      </c>
      <c r="K555" s="26">
        <f>SUMIF('data-from-invoicing'!D:D,eslam.data!AR555,'data-from-invoicing'!F:F)</f>
        <v>70308953</v>
      </c>
      <c r="L555" s="2">
        <f t="shared" si="89"/>
        <v>0</v>
      </c>
      <c r="Q555" s="23"/>
      <c r="R555" s="2">
        <v>70308953.760000005</v>
      </c>
      <c r="S555" s="1">
        <v>45199</v>
      </c>
      <c r="T555" s="1">
        <v>45199</v>
      </c>
      <c r="U555" s="1">
        <v>45207</v>
      </c>
      <c r="V555">
        <v>40</v>
      </c>
      <c r="W555" s="1">
        <v>45247</v>
      </c>
      <c r="X555" s="1">
        <v>45232</v>
      </c>
      <c r="Y555" s="2">
        <v>1278235609.5599999</v>
      </c>
      <c r="Z555" s="2">
        <v>143466613.75999999</v>
      </c>
      <c r="AA555" s="2">
        <v>421285092.94</v>
      </c>
      <c r="AC555" s="2">
        <v>161880059</v>
      </c>
      <c r="AF555" s="2">
        <v>2286300.2000000002</v>
      </c>
      <c r="AG555" s="14">
        <f>SUMIF('consultant-gross'!D:D,eslam.data!AQ555,'consultant-gross'!F:F)</f>
        <v>67431952.339999914</v>
      </c>
      <c r="AH555" s="14">
        <f>SUMIF('consultant-gross'!D:D,eslam.data!AQ555,'consultant-gross'!G:G)</f>
        <v>1278235609.5599999</v>
      </c>
      <c r="AI555" s="14">
        <f>SUMIF('consultant-net'!D:D,eslam.data!AQ555,'consultant-net'!F:F)</f>
        <v>70308953.760000005</v>
      </c>
      <c r="AJ555" s="2" t="str">
        <f>VLOOKUP(A555,'eslam-to-invoicing'!A:B,2,0)</f>
        <v>Kattameya Creeks</v>
      </c>
      <c r="AQ555" s="2" t="str">
        <f t="shared" si="90"/>
        <v>Katameya - Creeks34</v>
      </c>
      <c r="AR555" s="2" t="str">
        <f t="shared" si="91"/>
        <v>Kattameya Creeks34</v>
      </c>
    </row>
    <row r="556" spans="1:44" x14ac:dyDescent="0.3">
      <c r="A556" s="6" t="s">
        <v>60</v>
      </c>
      <c r="B556" s="35">
        <f>VLOOKUP(A556,operation!A:B,2,0)</f>
        <v>1</v>
      </c>
      <c r="C556" s="6">
        <v>35</v>
      </c>
      <c r="D556" s="25"/>
      <c r="E556" s="2">
        <v>61247331.119999893</v>
      </c>
      <c r="F556" s="26">
        <f>_xlfn.MAXIFS('data-from-invoicing'!E:E,'data-from-invoicing'!D:D,eslam.data!AR556)</f>
        <v>59094596.479999997</v>
      </c>
      <c r="G556" s="2">
        <f t="shared" si="88"/>
        <v>-2152734.6399998963</v>
      </c>
      <c r="H556" s="14" t="s">
        <v>8718</v>
      </c>
      <c r="I556" s="23"/>
      <c r="J556" s="2">
        <f>SUMIF('collection only'!D:D,eslam.data!AQ556,'collection only'!E:E)</f>
        <v>46816344</v>
      </c>
      <c r="K556" s="26">
        <f>SUMIF('data-from-invoicing'!D:D,eslam.data!AR556,'data-from-invoicing'!F:F)</f>
        <v>46816344</v>
      </c>
      <c r="L556" s="2">
        <f t="shared" si="89"/>
        <v>0</v>
      </c>
      <c r="Q556" s="23"/>
      <c r="R556" s="2">
        <v>46816344.409999996</v>
      </c>
      <c r="S556" s="1">
        <v>45230</v>
      </c>
      <c r="T556" s="1">
        <v>45230</v>
      </c>
      <c r="U556" s="1">
        <v>45238</v>
      </c>
      <c r="V556">
        <v>40</v>
      </c>
      <c r="W556" s="1">
        <v>45278</v>
      </c>
      <c r="X556" s="1">
        <v>45266</v>
      </c>
      <c r="Y556" s="2">
        <v>1339482940.6800001</v>
      </c>
      <c r="Z556" s="2">
        <v>141313879.12</v>
      </c>
      <c r="AA556" s="2">
        <v>467826001.19</v>
      </c>
      <c r="AC556" s="2">
        <v>169260713.53</v>
      </c>
      <c r="AF556" s="2">
        <v>2593710.2000000002</v>
      </c>
      <c r="AG556" s="14">
        <f>SUMIF('consultant-gross'!D:D,eslam.data!AQ556,'consultant-gross'!F:F)</f>
        <v>61247331.119999886</v>
      </c>
      <c r="AH556" s="14">
        <f>SUMIF('consultant-gross'!D:D,eslam.data!AQ556,'consultant-gross'!G:G)</f>
        <v>1339482940.6799998</v>
      </c>
      <c r="AI556" s="14">
        <f>SUMIF('consultant-net'!D:D,eslam.data!AQ556,'consultant-net'!F:F)</f>
        <v>46816344.409999996</v>
      </c>
      <c r="AJ556" s="2" t="str">
        <f>VLOOKUP(A556,'eslam-to-invoicing'!A:B,2,0)</f>
        <v>Kattameya Creeks</v>
      </c>
      <c r="AQ556" s="2" t="str">
        <f t="shared" si="90"/>
        <v>Katameya - Creeks35</v>
      </c>
      <c r="AR556" s="2" t="str">
        <f t="shared" si="91"/>
        <v>Kattameya Creeks35</v>
      </c>
    </row>
    <row r="557" spans="1:44" x14ac:dyDescent="0.3">
      <c r="A557" s="6" t="s">
        <v>60</v>
      </c>
      <c r="B557" s="35">
        <f>VLOOKUP(A557,operation!A:B,2,0)</f>
        <v>1</v>
      </c>
      <c r="C557" s="6">
        <v>36</v>
      </c>
      <c r="D557" s="25"/>
      <c r="E557" s="2">
        <v>74463161.120000124</v>
      </c>
      <c r="F557" s="26">
        <f>_xlfn.MAXIFS('data-from-invoicing'!E:E,'data-from-invoicing'!D:D,eslam.data!AR557)</f>
        <v>64452457.920000009</v>
      </c>
      <c r="G557" s="2">
        <f t="shared" si="88"/>
        <v>-10010703.200000115</v>
      </c>
      <c r="I557" s="23"/>
      <c r="J557" s="2">
        <f>SUMIF('collection only'!D:D,eslam.data!AQ557,'collection only'!E:E)</f>
        <v>50530224.780000001</v>
      </c>
      <c r="K557" s="26">
        <f>SUMIF('data-from-invoicing'!D:D,eslam.data!AR557,'data-from-invoicing'!F:F)</f>
        <v>50530224.780000001</v>
      </c>
      <c r="L557" s="2">
        <f t="shared" si="89"/>
        <v>0</v>
      </c>
      <c r="Q557" s="23"/>
      <c r="R557" s="2">
        <v>50530225.450000003</v>
      </c>
      <c r="S557" s="1">
        <v>45260</v>
      </c>
      <c r="T557" s="1">
        <v>45260</v>
      </c>
      <c r="U557" s="1">
        <v>45267</v>
      </c>
      <c r="V557">
        <v>40</v>
      </c>
      <c r="W557" s="1">
        <v>45307</v>
      </c>
      <c r="X557" s="1">
        <v>45290</v>
      </c>
      <c r="Y557" s="2">
        <v>1413946101.8</v>
      </c>
      <c r="Z557" s="2">
        <v>131303175.93000001</v>
      </c>
      <c r="AA557" s="2">
        <v>514457815.27999997</v>
      </c>
      <c r="AC557" s="2">
        <v>175537623</v>
      </c>
      <c r="AF557" s="2">
        <v>2835674.2</v>
      </c>
      <c r="AG557" s="14">
        <f>SUMIF('consultant-gross'!D:D,eslam.data!AQ557,'consultant-gross'!F:F)</f>
        <v>74463161.120000124</v>
      </c>
      <c r="AH557" s="14">
        <f>SUMIF('consultant-gross'!D:D,eslam.data!AQ557,'consultant-gross'!G:G)</f>
        <v>1413946101.8</v>
      </c>
      <c r="AI557" s="14">
        <f>SUMIF('consultant-net'!D:D,eslam.data!AQ557,'consultant-net'!F:F)</f>
        <v>50530225.450000003</v>
      </c>
      <c r="AJ557" s="2" t="str">
        <f>VLOOKUP(A557,'eslam-to-invoicing'!A:B,2,0)</f>
        <v>Kattameya Creeks</v>
      </c>
      <c r="AQ557" s="2" t="str">
        <f t="shared" si="90"/>
        <v>Katameya - Creeks36</v>
      </c>
      <c r="AR557" s="2" t="str">
        <f t="shared" si="91"/>
        <v>Kattameya Creeks36</v>
      </c>
    </row>
    <row r="558" spans="1:44" x14ac:dyDescent="0.3">
      <c r="A558" s="6" t="s">
        <v>60</v>
      </c>
      <c r="B558" s="35">
        <f>VLOOKUP(A558,operation!A:B,2,0)</f>
        <v>1</v>
      </c>
      <c r="C558" s="6">
        <v>37</v>
      </c>
      <c r="D558" s="25"/>
      <c r="E558" s="2">
        <v>53331460.140000097</v>
      </c>
      <c r="F558" s="26">
        <f>_xlfn.MAXIFS('data-from-invoicing'!E:E,'data-from-invoicing'!D:D,eslam.data!AR558)</f>
        <v>60819348.359999999</v>
      </c>
      <c r="G558" s="2">
        <f t="shared" si="88"/>
        <v>7487888.219999902</v>
      </c>
      <c r="I558" s="23"/>
      <c r="J558" s="2">
        <f>SUMIF('collection only'!D:D,eslam.data!AQ558,'collection only'!E:E)</f>
        <v>62109565</v>
      </c>
      <c r="K558" s="26">
        <f>SUMIF('data-from-invoicing'!D:D,eslam.data!AR558,'data-from-invoicing'!F:F)</f>
        <v>62109565</v>
      </c>
      <c r="L558" s="2">
        <f t="shared" si="89"/>
        <v>0</v>
      </c>
      <c r="Q558" s="23"/>
      <c r="R558" s="2">
        <v>62109565.07</v>
      </c>
      <c r="S558" s="1">
        <v>45291</v>
      </c>
      <c r="T558" s="1">
        <v>45291</v>
      </c>
      <c r="U558" s="1">
        <v>45295</v>
      </c>
      <c r="V558">
        <v>40</v>
      </c>
      <c r="W558" s="1">
        <v>45335</v>
      </c>
      <c r="X558" s="1">
        <v>45313</v>
      </c>
      <c r="Y558" s="2">
        <v>1467277561.9400001</v>
      </c>
      <c r="Z558" s="2">
        <v>138791064.13999999</v>
      </c>
      <c r="AA558" s="2">
        <v>557616767.7700001</v>
      </c>
      <c r="AC558" s="2">
        <v>179660456</v>
      </c>
      <c r="AF558" s="2">
        <v>3087279.2</v>
      </c>
      <c r="AG558" s="14">
        <f>SUMIF('consultant-gross'!D:D,eslam.data!AQ558,'consultant-gross'!F:F)</f>
        <v>53331460.140000105</v>
      </c>
      <c r="AH558" s="14">
        <f>SUMIF('consultant-gross'!D:D,eslam.data!AQ558,'consultant-gross'!G:G)</f>
        <v>1467277561.9400001</v>
      </c>
      <c r="AI558" s="14">
        <f>SUMIF('consultant-net'!D:D,eslam.data!AQ558,'consultant-net'!F:F)</f>
        <v>62109565.07</v>
      </c>
      <c r="AJ558" s="2" t="str">
        <f>VLOOKUP(A558,'eslam-to-invoicing'!A:B,2,0)</f>
        <v>Kattameya Creeks</v>
      </c>
      <c r="AQ558" s="2" t="str">
        <f t="shared" si="90"/>
        <v>Katameya - Creeks37</v>
      </c>
      <c r="AR558" s="2" t="str">
        <f t="shared" si="91"/>
        <v>Kattameya Creeks37</v>
      </c>
    </row>
    <row r="559" spans="1:44" x14ac:dyDescent="0.3">
      <c r="A559" s="6" t="s">
        <v>60</v>
      </c>
      <c r="B559" s="35">
        <f>VLOOKUP(A559,operation!A:B,2,0)</f>
        <v>1</v>
      </c>
      <c r="C559" s="6">
        <v>38</v>
      </c>
      <c r="D559" s="25"/>
      <c r="E559" s="2">
        <v>83842743.599999905</v>
      </c>
      <c r="F559" s="26">
        <f>_xlfn.MAXIFS('data-from-invoicing'!E:E,'data-from-invoicing'!D:D,eslam.data!AR559)</f>
        <v>78865309.719999999</v>
      </c>
      <c r="G559" s="2">
        <f t="shared" si="88"/>
        <v>-4977433.8799999058</v>
      </c>
      <c r="H559" s="14" t="s">
        <v>8718</v>
      </c>
      <c r="I559" s="23"/>
      <c r="J559" s="2">
        <f>SUMIF('collection only'!D:D,eslam.data!AQ559,'collection only'!E:E)</f>
        <v>79235150</v>
      </c>
      <c r="K559" s="26">
        <f>SUMIF('data-from-invoicing'!D:D,eslam.data!AR559,'data-from-invoicing'!F:F)</f>
        <v>79235149.888799995</v>
      </c>
      <c r="L559" s="2">
        <f t="shared" si="89"/>
        <v>-0.1112000048160553</v>
      </c>
      <c r="Q559" s="23"/>
      <c r="R559" s="2">
        <v>79235149.900000006</v>
      </c>
      <c r="S559" s="1">
        <v>45322</v>
      </c>
      <c r="T559" s="1">
        <v>45322</v>
      </c>
      <c r="U559" s="1">
        <v>45330</v>
      </c>
      <c r="V559">
        <v>40</v>
      </c>
      <c r="W559" s="1">
        <v>45370</v>
      </c>
      <c r="X559" s="1">
        <v>45357</v>
      </c>
      <c r="Y559" s="2">
        <v>1551120305.54</v>
      </c>
      <c r="Z559" s="2">
        <v>133813630.27</v>
      </c>
      <c r="AA559" s="2">
        <v>619119624.83000004</v>
      </c>
      <c r="AC559" s="2">
        <v>194495708</v>
      </c>
      <c r="AF559" s="2">
        <v>3385105</v>
      </c>
      <c r="AG559" s="14">
        <f>SUMIF('consultant-gross'!D:D,eslam.data!AQ559,'consultant-gross'!F:F)</f>
        <v>83842743.599999905</v>
      </c>
      <c r="AH559" s="14">
        <f>SUMIF('consultant-gross'!D:D,eslam.data!AQ559,'consultant-gross'!G:G)</f>
        <v>1551120305.54</v>
      </c>
      <c r="AI559" s="14">
        <f>SUMIF('consultant-net'!D:D,eslam.data!AQ559,'consultant-net'!F:F)</f>
        <v>79235149.900000006</v>
      </c>
      <c r="AJ559" s="2" t="str">
        <f>VLOOKUP(A559,'eslam-to-invoicing'!A:B,2,0)</f>
        <v>Kattameya Creeks</v>
      </c>
      <c r="AQ559" s="2" t="str">
        <f t="shared" si="90"/>
        <v>Katameya - Creeks38</v>
      </c>
      <c r="AR559" s="2" t="str">
        <f t="shared" si="91"/>
        <v>Kattameya Creeks38</v>
      </c>
    </row>
    <row r="560" spans="1:44" x14ac:dyDescent="0.3">
      <c r="A560" s="6" t="s">
        <v>60</v>
      </c>
      <c r="B560" s="35">
        <f>VLOOKUP(A560,operation!A:B,2,0)</f>
        <v>1</v>
      </c>
      <c r="C560" s="6">
        <v>39</v>
      </c>
      <c r="D560" s="25"/>
      <c r="E560" s="2">
        <v>81688930.920000076</v>
      </c>
      <c r="F560" s="26">
        <f>_xlfn.MAXIFS('data-from-invoicing'!E:E,'data-from-invoicing'!D:D,eslam.data!AR560)</f>
        <v>66379928.689999998</v>
      </c>
      <c r="G560" s="2">
        <f t="shared" si="88"/>
        <v>-15309002.230000079</v>
      </c>
      <c r="I560" s="23"/>
      <c r="J560" s="2">
        <f>SUMIF('collection only'!D:D,eslam.data!AQ560,'collection only'!E:E)</f>
        <v>66261026</v>
      </c>
      <c r="K560" s="26">
        <f>SUMIF('data-from-invoicing'!D:D,eslam.data!AR560,'data-from-invoicing'!F:F)</f>
        <v>66261026</v>
      </c>
      <c r="L560" s="2">
        <f t="shared" si="89"/>
        <v>0</v>
      </c>
      <c r="Q560" s="23"/>
      <c r="R560" s="2">
        <v>66261026.210000001</v>
      </c>
      <c r="S560" s="1">
        <v>45351</v>
      </c>
      <c r="T560" s="1">
        <v>45351</v>
      </c>
      <c r="U560" s="1">
        <v>45361</v>
      </c>
      <c r="V560">
        <v>40</v>
      </c>
      <c r="W560" s="1">
        <v>45401</v>
      </c>
      <c r="X560" s="1">
        <v>45384</v>
      </c>
      <c r="Y560" s="2">
        <v>1632809236.46</v>
      </c>
      <c r="Z560" s="2">
        <v>118504628.04000001</v>
      </c>
      <c r="AA560" s="2">
        <v>681574347</v>
      </c>
      <c r="AC560" s="2">
        <v>206803236</v>
      </c>
      <c r="AF560" s="2">
        <v>3583708</v>
      </c>
      <c r="AG560" s="14">
        <f>SUMIF('consultant-gross'!D:D,eslam.data!AQ560,'consultant-gross'!F:F)</f>
        <v>81688930.920000076</v>
      </c>
      <c r="AH560" s="14">
        <f>SUMIF('consultant-gross'!D:D,eslam.data!AQ560,'consultant-gross'!G:G)</f>
        <v>1632809236.46</v>
      </c>
      <c r="AI560" s="14">
        <f>SUMIF('consultant-net'!D:D,eslam.data!AQ560,'consultant-net'!F:F)</f>
        <v>66261026.210000001</v>
      </c>
      <c r="AJ560" s="2" t="str">
        <f>VLOOKUP(A560,'eslam-to-invoicing'!A:B,2,0)</f>
        <v>Kattameya Creeks</v>
      </c>
      <c r="AQ560" s="2" t="str">
        <f t="shared" si="90"/>
        <v>Katameya - Creeks39</v>
      </c>
      <c r="AR560" s="2" t="str">
        <f t="shared" si="91"/>
        <v>Kattameya Creeks39</v>
      </c>
    </row>
    <row r="561" spans="1:44" x14ac:dyDescent="0.3">
      <c r="A561" s="6" t="s">
        <v>60</v>
      </c>
      <c r="B561" s="35">
        <f>VLOOKUP(A561,operation!A:B,2,0)</f>
        <v>1</v>
      </c>
      <c r="C561" s="6">
        <v>40</v>
      </c>
      <c r="D561" s="25"/>
      <c r="E561" s="2">
        <v>66582662.039999962</v>
      </c>
      <c r="F561" s="26">
        <f>_xlfn.MAXIFS('data-from-invoicing'!E:E,'data-from-invoicing'!D:D,eslam.data!AR561)</f>
        <v>52383248.289999999</v>
      </c>
      <c r="G561" s="2">
        <f t="shared" si="88"/>
        <v>-14199413.749999963</v>
      </c>
      <c r="I561" s="23"/>
      <c r="J561" s="2">
        <f>SUMIF('collection only'!D:D,eslam.data!AQ561,'collection only'!E:E)</f>
        <v>52039038</v>
      </c>
      <c r="K561" s="26">
        <f>SUMIF('data-from-invoicing'!D:D,eslam.data!AR561,'data-from-invoicing'!F:F)</f>
        <v>52039038</v>
      </c>
      <c r="L561" s="2">
        <f t="shared" si="89"/>
        <v>0</v>
      </c>
      <c r="Q561" s="23"/>
      <c r="R561" s="2">
        <v>52039038.119999997</v>
      </c>
      <c r="S561" s="1">
        <v>45382</v>
      </c>
      <c r="T561" s="1">
        <v>45382</v>
      </c>
      <c r="U561" s="1">
        <v>45388</v>
      </c>
      <c r="V561">
        <v>40</v>
      </c>
      <c r="W561" s="1">
        <v>45428</v>
      </c>
      <c r="X561" s="1">
        <v>45414</v>
      </c>
      <c r="Y561" s="2">
        <v>1699391898.5</v>
      </c>
      <c r="Z561" s="2">
        <v>104305214.28</v>
      </c>
      <c r="AA561" s="2">
        <v>732184516</v>
      </c>
      <c r="AC561" s="2">
        <v>217702929</v>
      </c>
      <c r="AF561" s="2">
        <v>3885490.2</v>
      </c>
      <c r="AG561" s="14">
        <f>SUMIF('consultant-gross'!D:D,eslam.data!AQ561,'consultant-gross'!F:F)</f>
        <v>0</v>
      </c>
      <c r="AH561" s="14">
        <f>SUMIF('consultant-gross'!D:D,eslam.data!AQ561,'consultant-gross'!G:G)</f>
        <v>0</v>
      </c>
      <c r="AI561" s="14">
        <f>SUMIF('consultant-net'!D:D,eslam.data!AQ561,'consultant-net'!F:F)</f>
        <v>0</v>
      </c>
      <c r="AJ561" s="2" t="str">
        <f>VLOOKUP(A561,'eslam-to-invoicing'!A:B,2,0)</f>
        <v>Kattameya Creeks</v>
      </c>
      <c r="AQ561" s="2" t="str">
        <f t="shared" si="90"/>
        <v>Katameya - Creeks40</v>
      </c>
      <c r="AR561" s="2" t="str">
        <f t="shared" si="91"/>
        <v>Kattameya Creeks40</v>
      </c>
    </row>
    <row r="562" spans="1:44" x14ac:dyDescent="0.3">
      <c r="A562" s="6" t="s">
        <v>60</v>
      </c>
      <c r="B562" s="35">
        <f>VLOOKUP(A562,operation!A:B,2,0)</f>
        <v>1</v>
      </c>
      <c r="C562" s="6">
        <v>41</v>
      </c>
      <c r="D562" s="25"/>
      <c r="E562" s="2">
        <v>47455342.029999971</v>
      </c>
      <c r="F562" s="26">
        <f>_xlfn.MAXIFS('data-from-invoicing'!E:E,'data-from-invoicing'!D:D,eslam.data!AR562)</f>
        <v>44558913.700000003</v>
      </c>
      <c r="G562" s="2">
        <f t="shared" si="88"/>
        <v>-2896428.3299999684</v>
      </c>
      <c r="H562" s="14" t="s">
        <v>8718</v>
      </c>
      <c r="I562" s="23"/>
      <c r="J562" s="2">
        <f>SUMIF('collection only'!D:D,eslam.data!AQ562,'collection only'!E:E)</f>
        <v>45340678.810000002</v>
      </c>
      <c r="K562" s="26">
        <f>SUMIF('data-from-invoicing'!D:D,eslam.data!AR562,'data-from-invoicing'!F:F)</f>
        <v>45340679.807999998</v>
      </c>
      <c r="L562" s="2">
        <f t="shared" si="89"/>
        <v>0.99799999594688416</v>
      </c>
      <c r="Q562" s="23"/>
      <c r="R562" s="2">
        <v>45340679.799999997</v>
      </c>
      <c r="S562" s="1">
        <v>45412</v>
      </c>
      <c r="T562" s="1">
        <v>45412</v>
      </c>
      <c r="U562" s="1">
        <v>45420</v>
      </c>
      <c r="V562">
        <v>40</v>
      </c>
      <c r="W562" s="1">
        <v>45460</v>
      </c>
      <c r="X562" s="1">
        <v>45437</v>
      </c>
      <c r="Y562" s="2">
        <v>1746847240.53</v>
      </c>
      <c r="Z562" s="2">
        <v>101408785.94</v>
      </c>
      <c r="AA562" s="2">
        <v>771118051</v>
      </c>
      <c r="AC562" s="2">
        <v>224726984.46000001</v>
      </c>
      <c r="AF562" s="2">
        <v>4067349.2</v>
      </c>
      <c r="AG562" s="14">
        <f>SUMIF('consultant-gross'!D:D,eslam.data!AQ562,'consultant-gross'!F:F)</f>
        <v>47455342.029999971</v>
      </c>
      <c r="AH562" s="14">
        <f>SUMIF('consultant-gross'!D:D,eslam.data!AQ562,'consultant-gross'!G:G)</f>
        <v>1746847240.53</v>
      </c>
      <c r="AI562" s="14">
        <f>SUMIF('consultant-net'!D:D,eslam.data!AQ562,'consultant-net'!F:F)</f>
        <v>45340679.799999997</v>
      </c>
      <c r="AJ562" s="2" t="str">
        <f>VLOOKUP(A562,'eslam-to-invoicing'!A:B,2,0)</f>
        <v>Kattameya Creeks</v>
      </c>
      <c r="AQ562" s="2" t="str">
        <f t="shared" si="90"/>
        <v>Katameya - Creeks41</v>
      </c>
      <c r="AR562" s="2" t="str">
        <f t="shared" si="91"/>
        <v>Kattameya Creeks41</v>
      </c>
    </row>
    <row r="563" spans="1:44" x14ac:dyDescent="0.3">
      <c r="A563" s="6" t="s">
        <v>60</v>
      </c>
      <c r="B563" s="35">
        <f>VLOOKUP(A563,operation!A:B,2,0)</f>
        <v>1</v>
      </c>
      <c r="C563" s="6">
        <v>42</v>
      </c>
      <c r="D563" s="25"/>
      <c r="E563" s="2">
        <v>56995945.470000029</v>
      </c>
      <c r="F563" s="26">
        <f>_xlfn.MAXIFS('data-from-invoicing'!E:E,'data-from-invoicing'!D:D,eslam.data!AR563)</f>
        <v>52161798.490000002</v>
      </c>
      <c r="G563" s="2">
        <f t="shared" si="88"/>
        <v>-4834146.9800000265</v>
      </c>
      <c r="I563" s="23"/>
      <c r="J563" s="2">
        <f>SUMIF('collection only'!D:D,eslam.data!AQ563,'collection only'!E:E)</f>
        <v>52791233</v>
      </c>
      <c r="K563" s="26">
        <f>SUMIF('data-from-invoicing'!D:D,eslam.data!AR563,'data-from-invoicing'!F:F)</f>
        <v>52791233</v>
      </c>
      <c r="L563" s="2">
        <f t="shared" si="89"/>
        <v>0</v>
      </c>
      <c r="Q563" s="23"/>
      <c r="R563" s="2">
        <v>52791233.920000002</v>
      </c>
      <c r="S563" s="1">
        <v>45443</v>
      </c>
      <c r="T563" s="1">
        <v>45443</v>
      </c>
      <c r="U563" s="1">
        <v>45452</v>
      </c>
      <c r="V563">
        <v>40</v>
      </c>
      <c r="W563" s="1">
        <v>45492</v>
      </c>
      <c r="X563" s="1">
        <v>45480</v>
      </c>
      <c r="Y563" s="2">
        <v>1803843186</v>
      </c>
      <c r="Z563" s="2">
        <v>96574638</v>
      </c>
      <c r="AA563" s="2">
        <v>816861989</v>
      </c>
      <c r="AC563" s="2">
        <v>232964321</v>
      </c>
      <c r="AF563" s="2">
        <v>4370002</v>
      </c>
      <c r="AG563" s="14">
        <f>SUMIF('consultant-gross'!D:D,eslam.data!AQ563,'consultant-gross'!F:F)</f>
        <v>56995945.470000029</v>
      </c>
      <c r="AH563" s="14">
        <f>SUMIF('consultant-gross'!D:D,eslam.data!AQ563,'consultant-gross'!G:G)</f>
        <v>1803843186</v>
      </c>
      <c r="AI563" s="14">
        <f>SUMIF('consultant-net'!D:D,eslam.data!AQ563,'consultant-net'!F:F)</f>
        <v>52791233.920000002</v>
      </c>
      <c r="AJ563" s="2" t="str">
        <f>VLOOKUP(A563,'eslam-to-invoicing'!A:B,2,0)</f>
        <v>Kattameya Creeks</v>
      </c>
      <c r="AQ563" s="2" t="str">
        <f t="shared" si="90"/>
        <v>Katameya - Creeks42</v>
      </c>
      <c r="AR563" s="2" t="str">
        <f t="shared" si="91"/>
        <v>Kattameya Creeks42</v>
      </c>
    </row>
    <row r="564" spans="1:44" x14ac:dyDescent="0.3">
      <c r="A564" s="6" t="s">
        <v>60</v>
      </c>
      <c r="B564" s="35">
        <f>VLOOKUP(A564,operation!A:B,2,0)</f>
        <v>1</v>
      </c>
      <c r="C564" s="6">
        <v>43</v>
      </c>
      <c r="D564" s="25"/>
      <c r="E564" s="2">
        <v>56437240.436228752</v>
      </c>
      <c r="F564" s="26">
        <f>_xlfn.MAXIFS('data-from-invoicing'!E:E,'data-from-invoicing'!D:D,eslam.data!AR564)</f>
        <v>42016089.18</v>
      </c>
      <c r="G564" s="2">
        <f t="shared" si="88"/>
        <v>-14421151.256228752</v>
      </c>
      <c r="I564" s="23"/>
      <c r="J564" s="2">
        <f>SUMIF('collection only'!D:D,eslam.data!AQ564,'collection only'!E:E)</f>
        <v>21224102</v>
      </c>
      <c r="K564" s="26">
        <f>SUMIF('data-from-invoicing'!D:D,eslam.data!AR564,'data-from-invoicing'!F:F)</f>
        <v>21224102</v>
      </c>
      <c r="L564" s="2">
        <f t="shared" si="89"/>
        <v>0</v>
      </c>
      <c r="Q564" s="23"/>
      <c r="R564" s="2">
        <v>30082113.946245909</v>
      </c>
      <c r="S564" s="1">
        <v>45473</v>
      </c>
      <c r="T564" s="1">
        <v>45473</v>
      </c>
      <c r="U564" s="1">
        <v>45483</v>
      </c>
      <c r="V564">
        <v>40</v>
      </c>
      <c r="W564" s="1">
        <v>45523</v>
      </c>
      <c r="X564" s="1">
        <v>45500</v>
      </c>
      <c r="Y564" s="2">
        <v>1860280426.436229</v>
      </c>
      <c r="Z564" s="2">
        <v>90480931.813061342</v>
      </c>
      <c r="AA564" s="2">
        <v>861619431.08342218</v>
      </c>
      <c r="AC564" s="2">
        <v>241015625.4571293</v>
      </c>
      <c r="AF564" s="2">
        <v>4370002.2</v>
      </c>
      <c r="AG564" s="14">
        <f>SUMIF('consultant-gross'!D:D,eslam.data!AQ564,'consultant-gross'!F:F)</f>
        <v>56437240.436228752</v>
      </c>
      <c r="AH564" s="14">
        <f>SUMIF('consultant-gross'!D:D,eslam.data!AQ564,'consultant-gross'!G:G)</f>
        <v>1860280426.4362288</v>
      </c>
      <c r="AI564" s="14">
        <f>SUMIF('consultant-net'!D:D,eslam.data!AQ564,'consultant-net'!F:F)</f>
        <v>30082113.946245909</v>
      </c>
      <c r="AJ564" s="2" t="str">
        <f>VLOOKUP(A564,'eslam-to-invoicing'!A:B,2,0)</f>
        <v>Kattameya Creeks</v>
      </c>
      <c r="AQ564" s="2" t="str">
        <f t="shared" si="90"/>
        <v>Katameya - Creeks43</v>
      </c>
      <c r="AR564" s="2" t="str">
        <f t="shared" si="91"/>
        <v>Kattameya Creeks43</v>
      </c>
    </row>
    <row r="565" spans="1:44" x14ac:dyDescent="0.3">
      <c r="A565" s="6" t="s">
        <v>60</v>
      </c>
      <c r="B565" s="35">
        <f>VLOOKUP(A565,operation!A:B,2,0)</f>
        <v>1</v>
      </c>
      <c r="C565" s="6">
        <v>44</v>
      </c>
      <c r="D565" s="25"/>
      <c r="E565" s="2">
        <v>49427006.693771116</v>
      </c>
      <c r="F565" s="26">
        <f>_xlfn.MAXIFS('data-from-invoicing'!E:E,'data-from-invoicing'!D:D,eslam.data!AR565)</f>
        <v>34374886.210000001</v>
      </c>
      <c r="G565" s="2">
        <f t="shared" si="88"/>
        <v>-15052120.483771116</v>
      </c>
      <c r="I565" s="23"/>
      <c r="J565" s="2">
        <f>SUMIF('collection only'!D:D,eslam.data!AQ565,'collection only'!E:E)</f>
        <v>8345106.3000000007</v>
      </c>
      <c r="K565" s="26">
        <f>SUMIF('data-from-invoicing'!D:D,eslam.data!AR565,'data-from-invoicing'!F:F)</f>
        <v>8345106.3083999995</v>
      </c>
      <c r="L565" s="2">
        <f t="shared" si="89"/>
        <v>8.3999987691640854E-3</v>
      </c>
      <c r="Q565" s="23"/>
      <c r="R565" s="2">
        <v>8345106.2999999998</v>
      </c>
      <c r="S565" s="1">
        <v>45504</v>
      </c>
      <c r="T565" s="1">
        <v>45504</v>
      </c>
      <c r="U565" s="1">
        <v>45514</v>
      </c>
      <c r="V565">
        <v>40</v>
      </c>
      <c r="W565" s="1">
        <v>45554</v>
      </c>
      <c r="X565" s="1">
        <v>45535</v>
      </c>
      <c r="Y565" s="2">
        <v>1909707433.1300001</v>
      </c>
      <c r="Z565" s="2">
        <v>67101367.219999999</v>
      </c>
      <c r="AA565" s="2">
        <v>899419335</v>
      </c>
      <c r="AC565" s="2">
        <v>247392879</v>
      </c>
      <c r="AF565" s="2">
        <v>4855643.2</v>
      </c>
      <c r="AG565" s="14">
        <f>SUMIF('consultant-gross'!D:D,eslam.data!AQ565,'consultant-gross'!F:F)</f>
        <v>49427006.693771124</v>
      </c>
      <c r="AH565" s="14">
        <f>SUMIF('consultant-gross'!D:D,eslam.data!AQ565,'consultant-gross'!G:G)</f>
        <v>1909707433.1299999</v>
      </c>
      <c r="AI565" s="14">
        <f>SUMIF('consultant-net'!D:D,eslam.data!AQ565,'consultant-net'!F:F)</f>
        <v>8345106.2999999998</v>
      </c>
      <c r="AJ565" s="2" t="str">
        <f>VLOOKUP(A565,'eslam-to-invoicing'!A:B,2,0)</f>
        <v>Kattameya Creeks</v>
      </c>
      <c r="AQ565" s="2" t="str">
        <f t="shared" si="90"/>
        <v>Katameya - Creeks44</v>
      </c>
      <c r="AR565" s="2" t="str">
        <f t="shared" si="91"/>
        <v>Kattameya Creeks44</v>
      </c>
    </row>
    <row r="566" spans="1:44" x14ac:dyDescent="0.3">
      <c r="A566" s="6" t="s">
        <v>60</v>
      </c>
      <c r="B566" s="35">
        <f>VLOOKUP(A566,operation!A:B,2,0)</f>
        <v>1</v>
      </c>
      <c r="C566" s="6">
        <v>45</v>
      </c>
      <c r="D566" s="25"/>
      <c r="E566" s="2">
        <v>67801530.870000124</v>
      </c>
      <c r="F566" s="26">
        <f>_xlfn.MAXIFS('data-from-invoicing'!E:E,'data-from-invoicing'!D:D,eslam.data!AR566)</f>
        <v>50790503.789999999</v>
      </c>
      <c r="G566" s="2">
        <f t="shared" si="88"/>
        <v>-17011027.080000125</v>
      </c>
      <c r="I566" s="23"/>
      <c r="J566" s="2">
        <f>SUMIF('collection only'!D:D,eslam.data!AQ566,'collection only'!E:E)</f>
        <v>8654893.6999999993</v>
      </c>
      <c r="K566" s="26">
        <f>SUMIF('data-from-invoicing'!D:D,eslam.data!AR566,'data-from-invoicing'!F:F)</f>
        <v>24274088.371600002</v>
      </c>
      <c r="L566" s="2">
        <f t="shared" si="89"/>
        <v>15619194.671600003</v>
      </c>
      <c r="Q566" s="23"/>
      <c r="R566" s="2">
        <v>24274088.379999999</v>
      </c>
      <c r="S566" s="1">
        <v>45535</v>
      </c>
      <c r="T566" s="1">
        <v>45535</v>
      </c>
      <c r="U566" s="1">
        <v>45544</v>
      </c>
      <c r="V566">
        <v>40</v>
      </c>
      <c r="W566" s="1">
        <v>45584</v>
      </c>
      <c r="X566" s="1">
        <v>45568</v>
      </c>
      <c r="Y566" s="2">
        <v>1977508964</v>
      </c>
      <c r="Z566" s="2">
        <v>50090340</v>
      </c>
      <c r="AA566" s="2">
        <v>947220416</v>
      </c>
      <c r="AC566" s="2">
        <v>256761214</v>
      </c>
      <c r="AF566" s="2">
        <v>5144638</v>
      </c>
      <c r="AG566" s="14">
        <f>SUMIF('consultant-gross'!D:D,eslam.data!AQ566,'consultant-gross'!F:F)</f>
        <v>0</v>
      </c>
      <c r="AH566" s="14">
        <f>SUMIF('consultant-gross'!D:D,eslam.data!AQ566,'consultant-gross'!G:G)</f>
        <v>0</v>
      </c>
      <c r="AI566" s="14">
        <f>SUMIF('consultant-net'!D:D,eslam.data!AQ566,'consultant-net'!F:F)</f>
        <v>0</v>
      </c>
      <c r="AJ566" s="2" t="str">
        <f>VLOOKUP(A566,'eslam-to-invoicing'!A:B,2,0)</f>
        <v>Kattameya Creeks</v>
      </c>
      <c r="AQ566" s="2" t="str">
        <f t="shared" si="90"/>
        <v>Katameya - Creeks45</v>
      </c>
      <c r="AR566" s="2" t="str">
        <f t="shared" si="91"/>
        <v>Kattameya Creeks45</v>
      </c>
    </row>
    <row r="567" spans="1:44" x14ac:dyDescent="0.3">
      <c r="A567" s="6" t="s">
        <v>60</v>
      </c>
      <c r="B567" s="35">
        <f>VLOOKUP(A567,operation!A:B,2,0)</f>
        <v>1</v>
      </c>
      <c r="C567" s="6">
        <v>46</v>
      </c>
      <c r="D567" s="25"/>
      <c r="E567" s="2">
        <v>42454238</v>
      </c>
      <c r="F567" s="26">
        <f>_xlfn.MAXIFS('data-from-invoicing'!E:E,'data-from-invoicing'!D:D,eslam.data!AR567)</f>
        <v>0</v>
      </c>
      <c r="G567" s="2">
        <f t="shared" si="88"/>
        <v>-42454238</v>
      </c>
      <c r="I567" s="23"/>
      <c r="J567" s="2">
        <f>SUMIF('collection only'!D:D,eslam.data!AQ567,'collection only'!E:E)</f>
        <v>0</v>
      </c>
      <c r="K567" s="26">
        <f>SUMIF('data-from-invoicing'!D:D,eslam.data!AR567,'data-from-invoicing'!F:F)</f>
        <v>0</v>
      </c>
      <c r="L567" s="2">
        <f t="shared" si="89"/>
        <v>0</v>
      </c>
      <c r="Q567" s="23"/>
      <c r="R567" s="2">
        <v>22007540.780000001</v>
      </c>
      <c r="S567" s="1">
        <v>45565</v>
      </c>
      <c r="T567" s="1">
        <v>45565</v>
      </c>
      <c r="U567" s="1">
        <v>45575</v>
      </c>
      <c r="V567">
        <v>40</v>
      </c>
      <c r="W567" s="1">
        <v>45615</v>
      </c>
      <c r="X567" s="1">
        <v>45600</v>
      </c>
      <c r="Y567" s="2">
        <v>2019963202</v>
      </c>
      <c r="Z567" s="2">
        <v>39951618</v>
      </c>
      <c r="AA567" s="2">
        <v>976799080</v>
      </c>
      <c r="AC567" s="2">
        <v>264112905</v>
      </c>
      <c r="AF567" s="2">
        <v>5327913</v>
      </c>
      <c r="AG567" s="14">
        <f>SUMIF('consultant-gross'!D:D,eslam.data!AQ567,'consultant-gross'!F:F)</f>
        <v>42454238</v>
      </c>
      <c r="AH567" s="14">
        <f>SUMIF('consultant-gross'!D:D,eslam.data!AQ567,'consultant-gross'!G:G)</f>
        <v>2019963202</v>
      </c>
      <c r="AI567" s="14">
        <f>SUMIF('consultant-net'!D:D,eslam.data!AQ567,'consultant-net'!F:F)</f>
        <v>22007540.780000001</v>
      </c>
      <c r="AJ567" s="2" t="str">
        <f>VLOOKUP(A567,'eslam-to-invoicing'!A:B,2,0)</f>
        <v>Kattameya Creeks</v>
      </c>
      <c r="AQ567" s="2" t="str">
        <f t="shared" si="90"/>
        <v>Katameya - Creeks46</v>
      </c>
      <c r="AR567" s="2" t="str">
        <f t="shared" si="91"/>
        <v>Kattameya Creeks46</v>
      </c>
    </row>
    <row r="568" spans="1:44" hidden="1" x14ac:dyDescent="0.3">
      <c r="A568" s="6" t="s">
        <v>60</v>
      </c>
      <c r="B568" s="6">
        <f>VLOOKUP(A568,operation!A:B,2,0)</f>
        <v>1</v>
      </c>
      <c r="C568" s="6">
        <v>47</v>
      </c>
      <c r="D568" s="25"/>
      <c r="F568" s="26">
        <f>_xlfn.MAXIFS('data-from-invoicing'!E:E,'data-from-invoicing'!D:D,eslam.data!AR568)</f>
        <v>0</v>
      </c>
      <c r="G568" s="2">
        <f t="shared" si="88"/>
        <v>0</v>
      </c>
      <c r="H568" s="2"/>
      <c r="I568" s="23"/>
      <c r="J568" s="2">
        <f>SUMIF('collection only'!D:D,eslam.data!AQ568,'collection only'!E:E)</f>
        <v>0</v>
      </c>
      <c r="K568" s="26">
        <f>SUMIF('data-from-invoicing'!D:D,eslam.data!AR568,'data-from-invoicing'!F:F)</f>
        <v>0</v>
      </c>
      <c r="L568" s="2">
        <f t="shared" si="89"/>
        <v>0</v>
      </c>
      <c r="M568" s="2"/>
      <c r="Q568" s="23"/>
      <c r="S568" s="1">
        <v>45596</v>
      </c>
      <c r="T568" s="1">
        <v>45596</v>
      </c>
      <c r="U568" s="1">
        <v>45605</v>
      </c>
      <c r="V568">
        <v>40</v>
      </c>
      <c r="W568" s="1">
        <v>45645</v>
      </c>
      <c r="AF568" s="2">
        <v>0</v>
      </c>
      <c r="AG568" s="14">
        <f>SUMIF('consultant-gross'!D:D,eslam.data!AQ568,'consultant-gross'!F:F)</f>
        <v>0</v>
      </c>
      <c r="AH568" s="14">
        <f>SUMIF('consultant-gross'!D:D,eslam.data!AQ568,'consultant-gross'!G:G)</f>
        <v>0</v>
      </c>
      <c r="AI568" s="14">
        <f>SUMIF('consultant-net'!D:D,eslam.data!AQ568,'consultant-net'!F:F)</f>
        <v>0</v>
      </c>
      <c r="AJ568" s="2" t="str">
        <f>VLOOKUP(A568,'eslam-to-invoicing'!A:B,2,0)</f>
        <v>Kattameya Creeks</v>
      </c>
      <c r="AQ568" s="2" t="str">
        <f t="shared" si="90"/>
        <v>Katameya - Creeks47</v>
      </c>
      <c r="AR568" s="2" t="str">
        <f t="shared" si="91"/>
        <v>Kattameya Creeks47</v>
      </c>
    </row>
    <row r="569" spans="1:44" hidden="1" x14ac:dyDescent="0.3">
      <c r="A569" s="6" t="s">
        <v>12</v>
      </c>
      <c r="B569" s="34">
        <f>VLOOKUP(A569,operation!A:B,2,0)</f>
        <v>1</v>
      </c>
      <c r="C569" s="6">
        <v>109</v>
      </c>
      <c r="D569" s="25"/>
      <c r="E569" s="2">
        <v>156311.35</v>
      </c>
      <c r="F569" s="26">
        <f>_xlfn.MAXIFS('data-from-invoicing'!E:E,'data-from-invoicing'!D:D,eslam.data!AR569)</f>
        <v>0</v>
      </c>
      <c r="G569" s="2">
        <f t="shared" si="88"/>
        <v>-156311.35</v>
      </c>
      <c r="H569" s="2"/>
      <c r="I569" s="23"/>
      <c r="J569" s="2">
        <f>SUMIF('collection only'!D:D,eslam.data!AQ569,'collection only'!E:E)</f>
        <v>128570.36</v>
      </c>
      <c r="K569" s="26">
        <f>SUMIF('data-from-invoicing'!D:D,eslam.data!AR569,'data-from-invoicing'!F:F)</f>
        <v>0</v>
      </c>
      <c r="L569" s="2">
        <f t="shared" si="89"/>
        <v>-128570.36</v>
      </c>
      <c r="M569" s="2"/>
      <c r="Q569" s="23"/>
      <c r="R569" s="2">
        <v>128570.36</v>
      </c>
      <c r="S569" s="1">
        <v>43008</v>
      </c>
      <c r="T569" s="1">
        <v>43017</v>
      </c>
      <c r="U569" s="1">
        <v>43102</v>
      </c>
      <c r="V569">
        <v>60</v>
      </c>
      <c r="W569" s="1">
        <v>43162</v>
      </c>
      <c r="X569" s="1">
        <v>43031</v>
      </c>
      <c r="Y569" s="2">
        <v>20308378.879999999</v>
      </c>
      <c r="AF569" s="2">
        <v>0</v>
      </c>
      <c r="AG569" s="14">
        <f>SUMIF('consultant-gross'!D:D,eslam.data!AQ569,'consultant-gross'!F:F)</f>
        <v>0</v>
      </c>
      <c r="AH569" s="14">
        <f>SUMIF('consultant-gross'!D:D,eslam.data!AQ569,'consultant-gross'!G:G)</f>
        <v>0</v>
      </c>
      <c r="AI569" s="14">
        <f>SUMIF('consultant-net'!D:D,eslam.data!AQ569,'consultant-net'!F:F)</f>
        <v>0</v>
      </c>
      <c r="AJ569" s="2">
        <f>VLOOKUP(A569,'eslam-to-invoicing'!A:B,2,0)</f>
        <v>0</v>
      </c>
      <c r="AQ569" s="2" t="str">
        <f t="shared" si="90"/>
        <v>KFW109</v>
      </c>
      <c r="AR569" s="2" t="str">
        <f t="shared" si="91"/>
        <v>0109</v>
      </c>
    </row>
    <row r="570" spans="1:44" hidden="1" x14ac:dyDescent="0.3">
      <c r="A570" s="6" t="s">
        <v>12</v>
      </c>
      <c r="B570" s="34">
        <f>VLOOKUP(A570,operation!A:B,2,0)</f>
        <v>1</v>
      </c>
      <c r="C570" s="6">
        <v>110</v>
      </c>
      <c r="D570" s="25"/>
      <c r="E570" s="2">
        <v>357187.5</v>
      </c>
      <c r="F570" s="26">
        <f>_xlfn.MAXIFS('data-from-invoicing'!E:E,'data-from-invoicing'!D:D,eslam.data!AR570)</f>
        <v>0</v>
      </c>
      <c r="G570" s="2">
        <f t="shared" si="88"/>
        <v>-357187.5</v>
      </c>
      <c r="H570" s="2"/>
      <c r="I570" s="23"/>
      <c r="J570" s="2">
        <f>SUMIF('collection only'!D:D,eslam.data!AQ570,'collection only'!E:E)</f>
        <v>377225.16</v>
      </c>
      <c r="K570" s="26">
        <f>SUMIF('data-from-invoicing'!D:D,eslam.data!AR570,'data-from-invoicing'!F:F)</f>
        <v>0</v>
      </c>
      <c r="L570" s="2">
        <f t="shared" si="89"/>
        <v>-377225.16</v>
      </c>
      <c r="M570" s="2"/>
      <c r="Q570" s="23"/>
      <c r="R570" s="2">
        <v>377225.16</v>
      </c>
      <c r="S570" s="1">
        <v>43343</v>
      </c>
      <c r="T570" s="1">
        <v>43327</v>
      </c>
      <c r="U570" s="1">
        <v>43327</v>
      </c>
      <c r="V570">
        <v>60</v>
      </c>
      <c r="W570" s="1">
        <v>43387</v>
      </c>
      <c r="X570" s="1">
        <v>43330</v>
      </c>
      <c r="Y570" s="2">
        <v>20665566.379999999</v>
      </c>
      <c r="Z570" s="2">
        <v>0</v>
      </c>
      <c r="AF570" s="2">
        <v>0</v>
      </c>
      <c r="AG570" s="14">
        <f>SUMIF('consultant-gross'!D:D,eslam.data!AQ570,'consultant-gross'!F:F)</f>
        <v>0</v>
      </c>
      <c r="AH570" s="14">
        <f>SUMIF('consultant-gross'!D:D,eslam.data!AQ570,'consultant-gross'!G:G)</f>
        <v>0</v>
      </c>
      <c r="AI570" s="14">
        <f>SUMIF('consultant-net'!D:D,eslam.data!AQ570,'consultant-net'!F:F)</f>
        <v>0</v>
      </c>
      <c r="AJ570" s="2">
        <f>VLOOKUP(A570,'eslam-to-invoicing'!A:B,2,0)</f>
        <v>0</v>
      </c>
      <c r="AQ570" s="2" t="str">
        <f t="shared" si="90"/>
        <v>KFW110</v>
      </c>
      <c r="AR570" s="2" t="str">
        <f t="shared" si="91"/>
        <v>0110</v>
      </c>
    </row>
    <row r="571" spans="1:44" hidden="1" x14ac:dyDescent="0.3">
      <c r="A571" s="6" t="s">
        <v>83</v>
      </c>
      <c r="B571" s="34">
        <f>VLOOKUP(A571,operation!A:B,2,0)</f>
        <v>2</v>
      </c>
      <c r="C571" s="6">
        <v>1</v>
      </c>
      <c r="D571" s="25"/>
      <c r="E571" s="2">
        <v>42898060</v>
      </c>
      <c r="F571" s="26">
        <f>_xlfn.MAXIFS('data-from-invoicing'!E:E,'data-from-invoicing'!D:D,eslam.data!AR571)</f>
        <v>40855295.240000002</v>
      </c>
      <c r="G571" s="2">
        <f t="shared" si="88"/>
        <v>-2042764.7599999979</v>
      </c>
      <c r="H571" s="2"/>
      <c r="I571" s="23"/>
      <c r="J571" s="2">
        <f>SUMIF('collection only'!D:D,eslam.data!AQ571,'collection only'!E:E)</f>
        <v>803531.75</v>
      </c>
      <c r="K571" s="26">
        <f>SUMIF('data-from-invoicing'!D:D,eslam.data!AR571,'data-from-invoicing'!F:F)</f>
        <v>6931826.0920000002</v>
      </c>
      <c r="L571" s="2">
        <f t="shared" si="89"/>
        <v>6128294.3420000002</v>
      </c>
      <c r="M571" s="2"/>
      <c r="Q571" s="23"/>
      <c r="R571" s="2">
        <v>8313070.0499999998</v>
      </c>
      <c r="S571" s="1">
        <v>44592</v>
      </c>
      <c r="T571" s="1">
        <v>44592</v>
      </c>
      <c r="U571" s="1">
        <v>44598</v>
      </c>
      <c r="V571">
        <v>60</v>
      </c>
      <c r="W571" s="1">
        <v>44658</v>
      </c>
      <c r="X571" s="1">
        <v>44600</v>
      </c>
      <c r="Y571" s="2">
        <v>42898060</v>
      </c>
      <c r="AF571" s="2">
        <v>0</v>
      </c>
      <c r="AG571" s="14">
        <f>SUMIF('consultant-gross'!D:D,eslam.data!AQ571,'consultant-gross'!F:F)</f>
        <v>0</v>
      </c>
      <c r="AH571" s="14">
        <f>SUMIF('consultant-gross'!D:D,eslam.data!AQ571,'consultant-gross'!G:G)</f>
        <v>0</v>
      </c>
      <c r="AI571" s="14">
        <f>SUMIF('consultant-net'!D:D,eslam.data!AQ571,'consultant-net'!F:F)</f>
        <v>0</v>
      </c>
      <c r="AJ571" s="2" t="str">
        <f>VLOOKUP(A571,'eslam-to-invoicing'!A:B,2,0)</f>
        <v>El Khatatba Bridge</v>
      </c>
      <c r="AQ571" s="2" t="str">
        <f t="shared" si="90"/>
        <v>Khatatba Bridge1</v>
      </c>
      <c r="AR571" s="2" t="str">
        <f t="shared" si="91"/>
        <v>El Khatatba Bridge1</v>
      </c>
    </row>
    <row r="572" spans="1:44" hidden="1" x14ac:dyDescent="0.3">
      <c r="A572" s="6" t="s">
        <v>83</v>
      </c>
      <c r="B572" s="34">
        <f>VLOOKUP(A572,operation!A:B,2,0)</f>
        <v>2</v>
      </c>
      <c r="C572" s="6">
        <v>2</v>
      </c>
      <c r="D572" s="25"/>
      <c r="E572" s="2">
        <v>10581515</v>
      </c>
      <c r="F572" s="26">
        <f>_xlfn.MAXIFS('data-from-invoicing'!E:E,'data-from-invoicing'!D:D,eslam.data!AR572)</f>
        <v>2437694.0499999998</v>
      </c>
      <c r="G572" s="2">
        <f t="shared" si="88"/>
        <v>-8143820.9500000002</v>
      </c>
      <c r="H572" s="2"/>
      <c r="I572" s="23"/>
      <c r="J572" s="2">
        <f>SUMIF('collection only'!D:D,eslam.data!AQ572,'collection only'!E:E)</f>
        <v>7509538.2999999998</v>
      </c>
      <c r="K572" s="26">
        <f>SUMIF('data-from-invoicing'!D:D,eslam.data!AR572,'data-from-invoicing'!F:F)</f>
        <v>1381244.0525</v>
      </c>
      <c r="L572" s="2">
        <f t="shared" si="89"/>
        <v>-6128294.2474999996</v>
      </c>
      <c r="M572" s="2"/>
      <c r="Q572" s="23"/>
      <c r="R572" s="2">
        <v>10363626.075846519</v>
      </c>
      <c r="S572" s="1">
        <v>44620</v>
      </c>
      <c r="T572" s="1">
        <v>44620</v>
      </c>
      <c r="U572" s="1">
        <v>44627</v>
      </c>
      <c r="V572">
        <v>60</v>
      </c>
      <c r="W572" s="1">
        <v>44687</v>
      </c>
      <c r="X572" s="1">
        <v>44627</v>
      </c>
      <c r="Y572" s="2">
        <v>53479575</v>
      </c>
      <c r="AF572" s="2">
        <v>0</v>
      </c>
      <c r="AG572" s="14">
        <f>SUMIF('consultant-gross'!D:D,eslam.data!AQ572,'consultant-gross'!F:F)</f>
        <v>0</v>
      </c>
      <c r="AH572" s="14">
        <f>SUMIF('consultant-gross'!D:D,eslam.data!AQ572,'consultant-gross'!G:G)</f>
        <v>0</v>
      </c>
      <c r="AI572" s="14">
        <f>SUMIF('consultant-net'!D:D,eslam.data!AQ572,'consultant-net'!F:F)</f>
        <v>0</v>
      </c>
      <c r="AJ572" s="2" t="str">
        <f>VLOOKUP(A572,'eslam-to-invoicing'!A:B,2,0)</f>
        <v>El Khatatba Bridge</v>
      </c>
      <c r="AQ572" s="2" t="str">
        <f t="shared" si="90"/>
        <v>Khatatba Bridge2</v>
      </c>
      <c r="AR572" s="2" t="str">
        <f t="shared" si="91"/>
        <v>El Khatatba Bridge2</v>
      </c>
    </row>
    <row r="573" spans="1:44" hidden="1" x14ac:dyDescent="0.3">
      <c r="A573" s="6" t="s">
        <v>83</v>
      </c>
      <c r="B573" s="34">
        <f>VLOOKUP(A573,operation!A:B,2,0)</f>
        <v>2</v>
      </c>
      <c r="C573" s="6">
        <v>4</v>
      </c>
      <c r="D573" s="25"/>
      <c r="E573" s="2">
        <v>50062250</v>
      </c>
      <c r="F573" s="26">
        <f>_xlfn.MAXIFS('data-from-invoicing'!E:E,'data-from-invoicing'!D:D,eslam.data!AR573)</f>
        <v>0</v>
      </c>
      <c r="G573" s="2">
        <f t="shared" si="88"/>
        <v>-50062250</v>
      </c>
      <c r="H573" s="2"/>
      <c r="I573" s="23"/>
      <c r="J573" s="2">
        <f>SUMIF('collection only'!D:D,eslam.data!AQ573,'collection only'!E:E)</f>
        <v>36303482.299999997</v>
      </c>
      <c r="K573" s="26">
        <f>SUMIF('data-from-invoicing'!D:D,eslam.data!AR573,'data-from-invoicing'!F:F)</f>
        <v>0</v>
      </c>
      <c r="L573" s="2">
        <f t="shared" si="89"/>
        <v>-36303482.299999997</v>
      </c>
      <c r="M573" s="2"/>
      <c r="Q573" s="23"/>
      <c r="R573" s="2">
        <v>49031394.797016077</v>
      </c>
      <c r="S573" s="1">
        <v>44773</v>
      </c>
      <c r="T573" s="1">
        <v>44774</v>
      </c>
      <c r="U573" s="1">
        <v>44788</v>
      </c>
      <c r="V573">
        <v>60</v>
      </c>
      <c r="W573" s="1">
        <v>44848</v>
      </c>
      <c r="X573" s="1">
        <v>44788</v>
      </c>
      <c r="Y573" s="2">
        <v>103541825</v>
      </c>
      <c r="AF573" s="2">
        <v>0</v>
      </c>
      <c r="AG573" s="14">
        <f>SUMIF('consultant-gross'!D:D,eslam.data!AQ573,'consultant-gross'!F:F)</f>
        <v>0</v>
      </c>
      <c r="AH573" s="14">
        <f>SUMIF('consultant-gross'!D:D,eslam.data!AQ573,'consultant-gross'!G:G)</f>
        <v>0</v>
      </c>
      <c r="AI573" s="14">
        <f>SUMIF('consultant-net'!D:D,eslam.data!AQ573,'consultant-net'!F:F)</f>
        <v>0</v>
      </c>
      <c r="AJ573" s="2" t="str">
        <f>VLOOKUP(A573,'eslam-to-invoicing'!A:B,2,0)</f>
        <v>El Khatatba Bridge</v>
      </c>
      <c r="AQ573" s="2" t="str">
        <f t="shared" si="90"/>
        <v>Khatatba Bridge4</v>
      </c>
      <c r="AR573" s="2" t="str">
        <f t="shared" si="91"/>
        <v>El Khatatba Bridge4</v>
      </c>
    </row>
    <row r="574" spans="1:44" hidden="1" x14ac:dyDescent="0.3">
      <c r="A574" s="6" t="s">
        <v>120</v>
      </c>
      <c r="B574" s="34">
        <f>VLOOKUP(A574,operation!A:B,2,0)</f>
        <v>1</v>
      </c>
      <c r="C574" s="6">
        <v>1</v>
      </c>
      <c r="D574" s="25"/>
      <c r="E574" s="2">
        <v>1174788.1000000001</v>
      </c>
      <c r="F574" s="26">
        <f>_xlfn.MAXIFS('data-from-invoicing'!E:E,'data-from-invoicing'!D:D,eslam.data!AR574)</f>
        <v>0</v>
      </c>
      <c r="G574" s="2">
        <f t="shared" si="88"/>
        <v>-1174788.1000000001</v>
      </c>
      <c r="H574" s="2"/>
      <c r="I574" s="23"/>
      <c r="J574" s="2">
        <f>SUMIF('collection only'!D:D,eslam.data!AQ574,'collection only'!E:E)</f>
        <v>1183249.5730503979</v>
      </c>
      <c r="K574" s="26">
        <f>SUMIF('data-from-invoicing'!D:D,eslam.data!AR574,'data-from-invoicing'!F:F)</f>
        <v>0</v>
      </c>
      <c r="L574" s="2">
        <f t="shared" si="89"/>
        <v>-1183249.5730503979</v>
      </c>
      <c r="M574" s="2"/>
      <c r="Q574" s="23"/>
      <c r="R574" s="2">
        <v>951578.36</v>
      </c>
      <c r="S574" s="1">
        <v>44985</v>
      </c>
      <c r="T574" s="1">
        <v>44985</v>
      </c>
      <c r="U574" s="1">
        <v>45089</v>
      </c>
      <c r="V574">
        <v>75</v>
      </c>
      <c r="W574" s="1">
        <v>45164</v>
      </c>
      <c r="X574" s="1">
        <v>45090</v>
      </c>
      <c r="Y574" s="2">
        <v>1174788.1000000001</v>
      </c>
      <c r="AD574" s="2">
        <v>117478.81</v>
      </c>
      <c r="AF574" s="2">
        <v>0</v>
      </c>
      <c r="AG574" s="14">
        <f>SUMIF('consultant-gross'!D:D,eslam.data!AQ574,'consultant-gross'!F:F)</f>
        <v>1174788.1000000001</v>
      </c>
      <c r="AH574" s="14">
        <f>SUMIF('consultant-gross'!D:D,eslam.data!AQ574,'consultant-gross'!G:G)</f>
        <v>1174788.1000000001</v>
      </c>
      <c r="AI574" s="14">
        <f>SUMIF('consultant-net'!D:D,eslam.data!AQ574,'consultant-net'!F:F)</f>
        <v>951578.36</v>
      </c>
      <c r="AJ574" s="2">
        <f>VLOOKUP(A574,'eslam-to-invoicing'!A:B,2,0)</f>
        <v>0</v>
      </c>
      <c r="AQ574" s="2" t="str">
        <f t="shared" si="90"/>
        <v>KSA-Tarek AbdelHakim Center1</v>
      </c>
      <c r="AR574" s="2" t="str">
        <f t="shared" si="91"/>
        <v>01</v>
      </c>
    </row>
    <row r="575" spans="1:44" hidden="1" x14ac:dyDescent="0.3">
      <c r="A575" s="6" t="s">
        <v>120</v>
      </c>
      <c r="B575" s="34">
        <f>VLOOKUP(A575,operation!A:B,2,0)</f>
        <v>1</v>
      </c>
      <c r="C575" s="6">
        <v>2</v>
      </c>
      <c r="D575" s="25"/>
      <c r="E575" s="2">
        <v>2619891.0299999998</v>
      </c>
      <c r="F575" s="26">
        <f>_xlfn.MAXIFS('data-from-invoicing'!E:E,'data-from-invoicing'!D:D,eslam.data!AR575)</f>
        <v>0</v>
      </c>
      <c r="G575" s="2">
        <f t="shared" si="88"/>
        <v>-2619891.0299999998</v>
      </c>
      <c r="H575" s="2"/>
      <c r="I575" s="23"/>
      <c r="J575" s="2">
        <f>SUMIF('collection only'!D:D,eslam.data!AQ575,'collection only'!E:E)</f>
        <v>562894.35809018568</v>
      </c>
      <c r="K575" s="26">
        <f>SUMIF('data-from-invoicing'!D:D,eslam.data!AR575,'data-from-invoicing'!F:F)</f>
        <v>0</v>
      </c>
      <c r="L575" s="2">
        <f t="shared" si="89"/>
        <v>-562894.35809018568</v>
      </c>
      <c r="M575" s="2"/>
      <c r="Q575" s="23"/>
      <c r="R575" s="2">
        <v>2122111.73</v>
      </c>
      <c r="S575" s="1">
        <v>45016</v>
      </c>
      <c r="T575" s="1">
        <v>45016</v>
      </c>
      <c r="U575" s="1">
        <v>45089</v>
      </c>
      <c r="V575">
        <v>75</v>
      </c>
      <c r="W575" s="1">
        <v>45164</v>
      </c>
      <c r="X575" s="1">
        <v>45090</v>
      </c>
      <c r="Y575" s="2">
        <v>3794679.13</v>
      </c>
      <c r="AD575" s="2">
        <v>379467.91</v>
      </c>
      <c r="AF575" s="2">
        <v>0</v>
      </c>
      <c r="AG575" s="14">
        <f>SUMIF('consultant-gross'!D:D,eslam.data!AQ575,'consultant-gross'!F:F)</f>
        <v>2619891.0299999998</v>
      </c>
      <c r="AH575" s="14">
        <f>SUMIF('consultant-gross'!D:D,eslam.data!AQ575,'consultant-gross'!G:G)</f>
        <v>3794679.13</v>
      </c>
      <c r="AI575" s="14">
        <f>SUMIF('consultant-net'!D:D,eslam.data!AQ575,'consultant-net'!F:F)</f>
        <v>2122111.73</v>
      </c>
      <c r="AJ575" s="2">
        <f>VLOOKUP(A575,'eslam-to-invoicing'!A:B,2,0)</f>
        <v>0</v>
      </c>
      <c r="AQ575" s="2" t="str">
        <f t="shared" si="90"/>
        <v>KSA-Tarek AbdelHakim Center2</v>
      </c>
      <c r="AR575" s="2" t="str">
        <f t="shared" si="91"/>
        <v>02</v>
      </c>
    </row>
    <row r="576" spans="1:44" hidden="1" x14ac:dyDescent="0.3">
      <c r="A576" s="6" t="s">
        <v>120</v>
      </c>
      <c r="B576" s="34">
        <f>VLOOKUP(A576,operation!A:B,2,0)</f>
        <v>1</v>
      </c>
      <c r="C576" s="6">
        <v>3</v>
      </c>
      <c r="D576" s="25"/>
      <c r="E576" s="2">
        <v>1124829.43</v>
      </c>
      <c r="F576" s="26">
        <f>_xlfn.MAXIFS('data-from-invoicing'!E:E,'data-from-invoicing'!D:D,eslam.data!AR576)</f>
        <v>0</v>
      </c>
      <c r="G576" s="2">
        <f t="shared" si="88"/>
        <v>-1124829.43</v>
      </c>
      <c r="H576" s="2"/>
      <c r="I576" s="23"/>
      <c r="J576" s="2">
        <f>SUMIF('collection only'!D:D,eslam.data!AQ576,'collection only'!E:E)</f>
        <v>194180.73885941645</v>
      </c>
      <c r="K576" s="26">
        <f>SUMIF('data-from-invoicing'!D:D,eslam.data!AR576,'data-from-invoicing'!F:F)</f>
        <v>0</v>
      </c>
      <c r="L576" s="2">
        <f t="shared" si="89"/>
        <v>-194180.73885941645</v>
      </c>
      <c r="M576" s="2"/>
      <c r="Q576" s="23"/>
      <c r="R576" s="2">
        <v>911111.84</v>
      </c>
      <c r="S576" s="1">
        <v>45046</v>
      </c>
      <c r="T576" s="1">
        <v>45046</v>
      </c>
      <c r="U576" s="1">
        <v>45099</v>
      </c>
      <c r="V576">
        <v>75</v>
      </c>
      <c r="W576" s="1">
        <v>45174</v>
      </c>
      <c r="X576" s="1">
        <v>45132</v>
      </c>
      <c r="Y576" s="2">
        <v>4919508.5599999996</v>
      </c>
      <c r="AD576" s="2">
        <v>491950.85</v>
      </c>
      <c r="AF576" s="2">
        <v>0</v>
      </c>
      <c r="AG576" s="14">
        <f>SUMIF('consultant-gross'!D:D,eslam.data!AQ576,'consultant-gross'!F:F)</f>
        <v>1124829.43</v>
      </c>
      <c r="AH576" s="14">
        <f>SUMIF('consultant-gross'!D:D,eslam.data!AQ576,'consultant-gross'!G:G)</f>
        <v>4919508.5599999996</v>
      </c>
      <c r="AI576" s="14">
        <f>SUMIF('consultant-net'!D:D,eslam.data!AQ576,'consultant-net'!F:F)</f>
        <v>911111.84</v>
      </c>
      <c r="AJ576" s="2">
        <f>VLOOKUP(A576,'eslam-to-invoicing'!A:B,2,0)</f>
        <v>0</v>
      </c>
      <c r="AQ576" s="2" t="str">
        <f t="shared" si="90"/>
        <v>KSA-Tarek AbdelHakim Center3</v>
      </c>
      <c r="AR576" s="2" t="str">
        <f t="shared" si="91"/>
        <v>03</v>
      </c>
    </row>
    <row r="577" spans="1:44" hidden="1" x14ac:dyDescent="0.3">
      <c r="A577" s="6" t="s">
        <v>120</v>
      </c>
      <c r="B577" s="34">
        <f>VLOOKUP(A577,operation!A:B,2,0)</f>
        <v>1</v>
      </c>
      <c r="C577" s="6">
        <v>4</v>
      </c>
      <c r="D577" s="25"/>
      <c r="E577" s="2">
        <v>1181749.3500000001</v>
      </c>
      <c r="F577" s="26">
        <f>_xlfn.MAXIFS('data-from-invoicing'!E:E,'data-from-invoicing'!D:D,eslam.data!AR577)</f>
        <v>0</v>
      </c>
      <c r="G577" s="2">
        <f t="shared" si="88"/>
        <v>-1181749.3500000001</v>
      </c>
      <c r="H577" s="2"/>
      <c r="I577" s="23"/>
      <c r="J577" s="2">
        <f>SUMIF('collection only'!D:D,eslam.data!AQ577,'collection only'!E:E)</f>
        <v>242494.97</v>
      </c>
      <c r="K577" s="26">
        <f>SUMIF('data-from-invoicing'!D:D,eslam.data!AR577,'data-from-invoicing'!F:F)</f>
        <v>0</v>
      </c>
      <c r="L577" s="2">
        <f t="shared" si="89"/>
        <v>-242494.97</v>
      </c>
      <c r="M577" s="2"/>
      <c r="Q577" s="23"/>
      <c r="R577" s="2">
        <v>957216.97</v>
      </c>
      <c r="S577" s="1">
        <v>45077</v>
      </c>
      <c r="T577" s="1">
        <v>45077</v>
      </c>
      <c r="U577" s="1">
        <v>45131</v>
      </c>
      <c r="V577">
        <v>75</v>
      </c>
      <c r="W577" s="1">
        <v>45206</v>
      </c>
      <c r="X577" s="1">
        <v>45132</v>
      </c>
      <c r="Y577" s="2">
        <v>6101257.9100000001</v>
      </c>
      <c r="AD577" s="2">
        <v>610125.78</v>
      </c>
      <c r="AF577" s="2">
        <v>0</v>
      </c>
      <c r="AG577" s="14">
        <f>SUMIF('consultant-gross'!D:D,eslam.data!AQ577,'consultant-gross'!F:F)</f>
        <v>1181749.3500000001</v>
      </c>
      <c r="AH577" s="14">
        <f>SUMIF('consultant-gross'!D:D,eslam.data!AQ577,'consultant-gross'!G:G)</f>
        <v>6101257.9100000001</v>
      </c>
      <c r="AI577" s="14">
        <f>SUMIF('consultant-net'!D:D,eslam.data!AQ577,'consultant-net'!F:F)</f>
        <v>957216.97</v>
      </c>
      <c r="AJ577" s="2">
        <f>VLOOKUP(A577,'eslam-to-invoicing'!A:B,2,0)</f>
        <v>0</v>
      </c>
      <c r="AQ577" s="2" t="str">
        <f t="shared" si="90"/>
        <v>KSA-Tarek AbdelHakim Center4</v>
      </c>
      <c r="AR577" s="2" t="str">
        <f t="shared" si="91"/>
        <v>04</v>
      </c>
    </row>
    <row r="578" spans="1:44" hidden="1" x14ac:dyDescent="0.3">
      <c r="A578" s="6" t="s">
        <v>120</v>
      </c>
      <c r="B578" s="6">
        <f>VLOOKUP(A578,operation!A:B,2,0)</f>
        <v>1</v>
      </c>
      <c r="C578" s="6">
        <v>5</v>
      </c>
      <c r="D578" s="25"/>
      <c r="F578" s="26">
        <f>_xlfn.MAXIFS('data-from-invoicing'!E:E,'data-from-invoicing'!D:D,eslam.data!AR578)</f>
        <v>0</v>
      </c>
      <c r="G578" s="2">
        <f t="shared" si="88"/>
        <v>0</v>
      </c>
      <c r="H578" s="2"/>
      <c r="I578" s="23"/>
      <c r="J578" s="2">
        <f>SUMIF('collection only'!D:D,eslam.data!AQ578,'collection only'!E:E)</f>
        <v>260811.86</v>
      </c>
      <c r="K578" s="26">
        <f>SUMIF('data-from-invoicing'!D:D,eslam.data!AR578,'data-from-invoicing'!F:F)</f>
        <v>0</v>
      </c>
      <c r="L578" s="2">
        <f t="shared" si="89"/>
        <v>-260811.86</v>
      </c>
      <c r="M578" s="2"/>
      <c r="Q578" s="23"/>
      <c r="S578" s="1">
        <v>45107</v>
      </c>
      <c r="T578" s="1">
        <v>45107</v>
      </c>
      <c r="U578" s="1">
        <v>45183</v>
      </c>
      <c r="V578">
        <v>75</v>
      </c>
      <c r="W578" s="1">
        <v>45258</v>
      </c>
      <c r="AF578" s="2">
        <v>0</v>
      </c>
      <c r="AG578" s="14">
        <f>SUMIF('consultant-gross'!D:D,eslam.data!AQ578,'consultant-gross'!F:F)</f>
        <v>0</v>
      </c>
      <c r="AH578" s="14">
        <f>SUMIF('consultant-gross'!D:D,eslam.data!AQ578,'consultant-gross'!G:G)</f>
        <v>0</v>
      </c>
      <c r="AI578" s="14">
        <f>SUMIF('consultant-net'!D:D,eslam.data!AQ578,'consultant-net'!F:F)</f>
        <v>0</v>
      </c>
      <c r="AJ578" s="2">
        <f>VLOOKUP(A578,'eslam-to-invoicing'!A:B,2,0)</f>
        <v>0</v>
      </c>
      <c r="AQ578" s="2" t="str">
        <f t="shared" si="90"/>
        <v>KSA-Tarek AbdelHakim Center5</v>
      </c>
      <c r="AR578" s="2" t="str">
        <f t="shared" si="91"/>
        <v>05</v>
      </c>
    </row>
    <row r="579" spans="1:44" hidden="1" x14ac:dyDescent="0.3">
      <c r="A579" s="6" t="s">
        <v>120</v>
      </c>
      <c r="B579" s="6">
        <f>VLOOKUP(A579,operation!A:B,2,0)</f>
        <v>1</v>
      </c>
      <c r="C579" s="6">
        <v>6</v>
      </c>
      <c r="D579" s="25"/>
      <c r="F579" s="26">
        <f>_xlfn.MAXIFS('data-from-invoicing'!E:E,'data-from-invoicing'!D:D,eslam.data!AR579)</f>
        <v>0</v>
      </c>
      <c r="G579" s="2">
        <f t="shared" si="88"/>
        <v>0</v>
      </c>
      <c r="H579" s="2"/>
      <c r="I579" s="23"/>
      <c r="J579" s="2">
        <f>SUMIF('collection only'!D:D,eslam.data!AQ579,'collection only'!E:E)</f>
        <v>253333.77</v>
      </c>
      <c r="K579" s="26">
        <f>SUMIF('data-from-invoicing'!D:D,eslam.data!AR579,'data-from-invoicing'!F:F)</f>
        <v>0</v>
      </c>
      <c r="L579" s="2">
        <f t="shared" si="89"/>
        <v>-253333.77</v>
      </c>
      <c r="M579" s="2"/>
      <c r="Q579" s="23"/>
      <c r="S579" s="1">
        <v>45138</v>
      </c>
      <c r="T579" s="1">
        <v>45138</v>
      </c>
      <c r="U579" s="1">
        <v>45183</v>
      </c>
      <c r="V579">
        <v>75</v>
      </c>
      <c r="W579" s="1">
        <v>45258</v>
      </c>
      <c r="AF579" s="2">
        <v>0</v>
      </c>
      <c r="AG579" s="14">
        <f>SUMIF('consultant-gross'!D:D,eslam.data!AQ579,'consultant-gross'!F:F)</f>
        <v>0</v>
      </c>
      <c r="AH579" s="14">
        <f>SUMIF('consultant-gross'!D:D,eslam.data!AQ579,'consultant-gross'!G:G)</f>
        <v>0</v>
      </c>
      <c r="AI579" s="14">
        <f>SUMIF('consultant-net'!D:D,eslam.data!AQ579,'consultant-net'!F:F)</f>
        <v>0</v>
      </c>
      <c r="AJ579" s="2">
        <f>VLOOKUP(A579,'eslam-to-invoicing'!A:B,2,0)</f>
        <v>0</v>
      </c>
      <c r="AQ579" s="2" t="str">
        <f t="shared" si="90"/>
        <v>KSA-Tarek AbdelHakim Center6</v>
      </c>
      <c r="AR579" s="2" t="str">
        <f t="shared" si="91"/>
        <v>06</v>
      </c>
    </row>
    <row r="580" spans="1:44" hidden="1" x14ac:dyDescent="0.3">
      <c r="A580" s="6" t="s">
        <v>120</v>
      </c>
      <c r="B580" s="6">
        <f>VLOOKUP(A580,operation!A:B,2,0)</f>
        <v>1</v>
      </c>
      <c r="C580" s="6">
        <v>7</v>
      </c>
      <c r="D580" s="25"/>
      <c r="F580" s="26">
        <f>_xlfn.MAXIFS('data-from-invoicing'!E:E,'data-from-invoicing'!D:D,eslam.data!AR580)</f>
        <v>0</v>
      </c>
      <c r="G580" s="2">
        <f t="shared" si="88"/>
        <v>0</v>
      </c>
      <c r="H580" s="2"/>
      <c r="I580" s="23"/>
      <c r="J580" s="2">
        <f>SUMIF('collection only'!D:D,eslam.data!AQ580,'collection only'!E:E)</f>
        <v>450546.16</v>
      </c>
      <c r="K580" s="26">
        <f>SUMIF('data-from-invoicing'!D:D,eslam.data!AR580,'data-from-invoicing'!F:F)</f>
        <v>0</v>
      </c>
      <c r="L580" s="2">
        <f t="shared" si="89"/>
        <v>-450546.16</v>
      </c>
      <c r="M580" s="2"/>
      <c r="Q580" s="23"/>
      <c r="S580" s="1">
        <v>45169</v>
      </c>
      <c r="T580" s="1">
        <v>45169</v>
      </c>
      <c r="U580" s="1">
        <v>45183</v>
      </c>
      <c r="V580">
        <v>75</v>
      </c>
      <c r="W580" s="1">
        <v>45258</v>
      </c>
      <c r="AF580" s="2">
        <v>0</v>
      </c>
      <c r="AG580" s="14">
        <f>SUMIF('consultant-gross'!D:D,eslam.data!AQ580,'consultant-gross'!F:F)</f>
        <v>0</v>
      </c>
      <c r="AH580" s="14">
        <f>SUMIF('consultant-gross'!D:D,eslam.data!AQ580,'consultant-gross'!G:G)</f>
        <v>0</v>
      </c>
      <c r="AI580" s="14">
        <f>SUMIF('consultant-net'!D:D,eslam.data!AQ580,'consultant-net'!F:F)</f>
        <v>0</v>
      </c>
      <c r="AJ580" s="2">
        <f>VLOOKUP(A580,'eslam-to-invoicing'!A:B,2,0)</f>
        <v>0</v>
      </c>
      <c r="AQ580" s="2" t="str">
        <f t="shared" si="90"/>
        <v>KSA-Tarek AbdelHakim Center7</v>
      </c>
      <c r="AR580" s="2" t="str">
        <f t="shared" si="91"/>
        <v>07</v>
      </c>
    </row>
    <row r="581" spans="1:44" hidden="1" x14ac:dyDescent="0.3">
      <c r="A581" s="6" t="s">
        <v>120</v>
      </c>
      <c r="B581" s="6">
        <f>VLOOKUP(A581,operation!A:B,2,0)</f>
        <v>1</v>
      </c>
      <c r="C581" s="6">
        <v>8</v>
      </c>
      <c r="D581" s="25"/>
      <c r="F581" s="26">
        <f>_xlfn.MAXIFS('data-from-invoicing'!E:E,'data-from-invoicing'!D:D,eslam.data!AR581)</f>
        <v>0</v>
      </c>
      <c r="G581" s="2">
        <f t="shared" si="88"/>
        <v>0</v>
      </c>
      <c r="H581" s="2"/>
      <c r="I581" s="23"/>
      <c r="J581" s="2">
        <f>SUMIF('collection only'!D:D,eslam.data!AQ581,'collection only'!E:E)</f>
        <v>630195.46</v>
      </c>
      <c r="K581" s="26">
        <f>SUMIF('data-from-invoicing'!D:D,eslam.data!AR581,'data-from-invoicing'!F:F)</f>
        <v>0</v>
      </c>
      <c r="L581" s="2">
        <f t="shared" si="89"/>
        <v>-630195.46</v>
      </c>
      <c r="M581" s="2"/>
      <c r="Q581" s="23"/>
      <c r="S581" s="1">
        <v>45199</v>
      </c>
      <c r="T581" s="1">
        <v>45199</v>
      </c>
      <c r="U581" s="1">
        <v>45216</v>
      </c>
      <c r="V581">
        <v>75</v>
      </c>
      <c r="W581" s="1">
        <v>45291</v>
      </c>
      <c r="AF581" s="2">
        <v>0</v>
      </c>
      <c r="AG581" s="14">
        <f>SUMIF('consultant-gross'!D:D,eslam.data!AQ581,'consultant-gross'!F:F)</f>
        <v>0</v>
      </c>
      <c r="AH581" s="14">
        <f>SUMIF('consultant-gross'!D:D,eslam.data!AQ581,'consultant-gross'!G:G)</f>
        <v>0</v>
      </c>
      <c r="AI581" s="14">
        <f>SUMIF('consultant-net'!D:D,eslam.data!AQ581,'consultant-net'!F:F)</f>
        <v>0</v>
      </c>
      <c r="AJ581" s="2">
        <f>VLOOKUP(A581,'eslam-to-invoicing'!A:B,2,0)</f>
        <v>0</v>
      </c>
      <c r="AQ581" s="2" t="str">
        <f t="shared" si="90"/>
        <v>KSA-Tarek AbdelHakim Center8</v>
      </c>
      <c r="AR581" s="2" t="str">
        <f t="shared" si="91"/>
        <v>08</v>
      </c>
    </row>
    <row r="582" spans="1:44" hidden="1" x14ac:dyDescent="0.3">
      <c r="A582" s="6" t="s">
        <v>120</v>
      </c>
      <c r="B582" s="6">
        <f>VLOOKUP(A582,operation!A:B,2,0)</f>
        <v>1</v>
      </c>
      <c r="C582" s="6">
        <v>9</v>
      </c>
      <c r="D582" s="25"/>
      <c r="F582" s="26">
        <f>_xlfn.MAXIFS('data-from-invoicing'!E:E,'data-from-invoicing'!D:D,eslam.data!AR582)</f>
        <v>0</v>
      </c>
      <c r="G582" s="2">
        <f t="shared" si="88"/>
        <v>0</v>
      </c>
      <c r="H582" s="2"/>
      <c r="I582" s="23"/>
      <c r="J582" s="2">
        <f>SUMIF('collection only'!D:D,eslam.data!AQ582,'collection only'!E:E)</f>
        <v>1513478.59</v>
      </c>
      <c r="K582" s="26">
        <f>SUMIF('data-from-invoicing'!D:D,eslam.data!AR582,'data-from-invoicing'!F:F)</f>
        <v>0</v>
      </c>
      <c r="L582" s="2">
        <f t="shared" si="89"/>
        <v>-1513478.59</v>
      </c>
      <c r="M582" s="2"/>
      <c r="Q582" s="23"/>
      <c r="S582" s="1">
        <v>45230</v>
      </c>
      <c r="T582" s="1">
        <v>45236</v>
      </c>
      <c r="U582" s="1">
        <v>45236</v>
      </c>
      <c r="V582">
        <v>75</v>
      </c>
      <c r="W582" s="1">
        <v>45311</v>
      </c>
      <c r="AF582" s="2">
        <v>0</v>
      </c>
      <c r="AG582" s="14">
        <f>SUMIF('consultant-gross'!D:D,eslam.data!AQ582,'consultant-gross'!F:F)</f>
        <v>0</v>
      </c>
      <c r="AH582" s="14">
        <f>SUMIF('consultant-gross'!D:D,eslam.data!AQ582,'consultant-gross'!G:G)</f>
        <v>0</v>
      </c>
      <c r="AI582" s="14">
        <f>SUMIF('consultant-net'!D:D,eslam.data!AQ582,'consultant-net'!F:F)</f>
        <v>0</v>
      </c>
      <c r="AJ582" s="2">
        <f>VLOOKUP(A582,'eslam-to-invoicing'!A:B,2,0)</f>
        <v>0</v>
      </c>
      <c r="AQ582" s="2" t="str">
        <f t="shared" si="90"/>
        <v>KSA-Tarek AbdelHakim Center9</v>
      </c>
      <c r="AR582" s="2" t="str">
        <f t="shared" si="91"/>
        <v>09</v>
      </c>
    </row>
    <row r="583" spans="1:44" hidden="1" x14ac:dyDescent="0.3">
      <c r="A583" s="6" t="s">
        <v>120</v>
      </c>
      <c r="B583" s="6">
        <f>VLOOKUP(A583,operation!A:B,2,0)</f>
        <v>1</v>
      </c>
      <c r="C583" s="6">
        <v>10</v>
      </c>
      <c r="D583" s="25"/>
      <c r="F583" s="26">
        <f>_xlfn.MAXIFS('data-from-invoicing'!E:E,'data-from-invoicing'!D:D,eslam.data!AR583)</f>
        <v>0</v>
      </c>
      <c r="G583" s="2">
        <f t="shared" si="88"/>
        <v>0</v>
      </c>
      <c r="H583" s="2"/>
      <c r="I583" s="23"/>
      <c r="J583" s="2">
        <f>SUMIF('collection only'!D:D,eslam.data!AQ583,'collection only'!E:E)</f>
        <v>1468894.06</v>
      </c>
      <c r="K583" s="26">
        <f>SUMIF('data-from-invoicing'!D:D,eslam.data!AR583,'data-from-invoicing'!F:F)</f>
        <v>0</v>
      </c>
      <c r="L583" s="2">
        <f t="shared" si="89"/>
        <v>-1468894.06</v>
      </c>
      <c r="M583" s="2"/>
      <c r="Q583" s="23"/>
      <c r="S583" s="1">
        <v>45260</v>
      </c>
      <c r="T583" s="1">
        <v>45251</v>
      </c>
      <c r="U583" s="1">
        <v>45251</v>
      </c>
      <c r="V583">
        <v>75</v>
      </c>
      <c r="W583" s="1">
        <v>45326</v>
      </c>
      <c r="AF583" s="2">
        <v>0</v>
      </c>
      <c r="AG583" s="14">
        <f>SUMIF('consultant-gross'!D:D,eslam.data!AQ583,'consultant-gross'!F:F)</f>
        <v>0</v>
      </c>
      <c r="AH583" s="14">
        <f>SUMIF('consultant-gross'!D:D,eslam.data!AQ583,'consultant-gross'!G:G)</f>
        <v>0</v>
      </c>
      <c r="AI583" s="14">
        <f>SUMIF('consultant-net'!D:D,eslam.data!AQ583,'consultant-net'!F:F)</f>
        <v>0</v>
      </c>
      <c r="AJ583" s="2">
        <f>VLOOKUP(A583,'eslam-to-invoicing'!A:B,2,0)</f>
        <v>0</v>
      </c>
      <c r="AQ583" s="2" t="str">
        <f t="shared" si="90"/>
        <v>KSA-Tarek AbdelHakim Center10</v>
      </c>
      <c r="AR583" s="2" t="str">
        <f t="shared" si="91"/>
        <v>010</v>
      </c>
    </row>
    <row r="584" spans="1:44" hidden="1" x14ac:dyDescent="0.3">
      <c r="A584" s="6" t="s">
        <v>120</v>
      </c>
      <c r="B584" s="34">
        <f>VLOOKUP(A584,operation!A:B,2,0)</f>
        <v>1</v>
      </c>
      <c r="C584" s="6">
        <v>11</v>
      </c>
      <c r="D584" s="25"/>
      <c r="E584" s="2">
        <v>6272151.5800000001</v>
      </c>
      <c r="F584" s="26">
        <f>_xlfn.MAXIFS('data-from-invoicing'!E:E,'data-from-invoicing'!D:D,eslam.data!AR584)</f>
        <v>0</v>
      </c>
      <c r="G584" s="2">
        <f t="shared" si="88"/>
        <v>-6272151.5800000001</v>
      </c>
      <c r="H584" s="2"/>
      <c r="I584" s="23"/>
      <c r="J584" s="2">
        <f>SUMIF('collection only'!D:D,eslam.data!AQ584,'collection only'!E:E)</f>
        <v>0</v>
      </c>
      <c r="K584" s="26">
        <f>SUMIF('data-from-invoicing'!D:D,eslam.data!AR584,'data-from-invoicing'!F:F)</f>
        <v>0</v>
      </c>
      <c r="L584" s="2">
        <f t="shared" si="89"/>
        <v>0</v>
      </c>
      <c r="M584" s="2"/>
      <c r="Q584" s="23"/>
      <c r="R584" s="2">
        <v>5080442.78</v>
      </c>
      <c r="S584" s="1">
        <v>45291</v>
      </c>
      <c r="T584" s="1">
        <v>45284</v>
      </c>
      <c r="U584" s="1">
        <v>45284</v>
      </c>
      <c r="V584">
        <v>75</v>
      </c>
      <c r="W584" s="1">
        <v>45359</v>
      </c>
      <c r="X584" s="1">
        <v>45295</v>
      </c>
      <c r="Y584" s="2">
        <v>34906557.560000002</v>
      </c>
      <c r="AD584" s="2">
        <v>3367198.74</v>
      </c>
      <c r="AF584" s="2">
        <v>0</v>
      </c>
      <c r="AG584" s="14">
        <f>SUMIF('consultant-gross'!D:D,eslam.data!AQ584,'consultant-gross'!F:F)</f>
        <v>6272151.5800000001</v>
      </c>
      <c r="AH584" s="14">
        <f>SUMIF('consultant-gross'!D:D,eslam.data!AQ584,'consultant-gross'!G:G)</f>
        <v>34906557.560000002</v>
      </c>
      <c r="AI584" s="14">
        <f>SUMIF('consultant-net'!D:D,eslam.data!AQ584,'consultant-net'!F:F)</f>
        <v>5080442.78</v>
      </c>
      <c r="AJ584" s="2">
        <f>VLOOKUP(A584,'eslam-to-invoicing'!A:B,2,0)</f>
        <v>0</v>
      </c>
      <c r="AQ584" s="2" t="str">
        <f t="shared" si="90"/>
        <v>KSA-Tarek AbdelHakim Center11</v>
      </c>
      <c r="AR584" s="2" t="str">
        <f t="shared" si="91"/>
        <v>011</v>
      </c>
    </row>
    <row r="585" spans="1:44" hidden="1" x14ac:dyDescent="0.3">
      <c r="A585" s="6" t="s">
        <v>120</v>
      </c>
      <c r="B585" s="6">
        <f>VLOOKUP(A585,operation!A:B,2,0)</f>
        <v>1</v>
      </c>
      <c r="C585" s="6">
        <v>12</v>
      </c>
      <c r="D585" s="25"/>
      <c r="F585" s="26">
        <f>_xlfn.MAXIFS('data-from-invoicing'!E:E,'data-from-invoicing'!D:D,eslam.data!AR585)</f>
        <v>0</v>
      </c>
      <c r="G585" s="2">
        <f t="shared" si="88"/>
        <v>0</v>
      </c>
      <c r="H585" s="2"/>
      <c r="I585" s="23"/>
      <c r="J585" s="2">
        <f>SUMIF('collection only'!D:D,eslam.data!AQ585,'collection only'!E:E)</f>
        <v>0</v>
      </c>
      <c r="K585" s="26">
        <f>SUMIF('data-from-invoicing'!D:D,eslam.data!AR585,'data-from-invoicing'!F:F)</f>
        <v>0</v>
      </c>
      <c r="L585" s="2">
        <f t="shared" si="89"/>
        <v>0</v>
      </c>
      <c r="M585" s="2"/>
      <c r="Q585" s="23"/>
      <c r="S585" s="1">
        <v>45412</v>
      </c>
      <c r="T585" s="1">
        <v>45421</v>
      </c>
      <c r="U585" s="1">
        <v>45559</v>
      </c>
      <c r="V585">
        <v>75</v>
      </c>
      <c r="W585" s="1">
        <v>45634</v>
      </c>
      <c r="AF585" s="2">
        <v>0</v>
      </c>
      <c r="AG585" s="14">
        <f>SUMIF('consultant-gross'!D:D,eslam.data!AQ585,'consultant-gross'!F:F)</f>
        <v>0</v>
      </c>
      <c r="AH585" s="14">
        <f>SUMIF('consultant-gross'!D:D,eslam.data!AQ585,'consultant-gross'!G:G)</f>
        <v>0</v>
      </c>
      <c r="AI585" s="14">
        <f>SUMIF('consultant-net'!D:D,eslam.data!AQ585,'consultant-net'!F:F)</f>
        <v>0</v>
      </c>
      <c r="AJ585" s="2">
        <f>VLOOKUP(A585,'eslam-to-invoicing'!A:B,2,0)</f>
        <v>0</v>
      </c>
      <c r="AQ585" s="2" t="str">
        <f t="shared" si="90"/>
        <v>KSA-Tarek AbdelHakim Center12</v>
      </c>
      <c r="AR585" s="2" t="str">
        <f t="shared" si="91"/>
        <v>012</v>
      </c>
    </row>
    <row r="586" spans="1:44" hidden="1" x14ac:dyDescent="0.3">
      <c r="B586" s="34" t="e">
        <f>VLOOKUP(A586,operation!A:B,2,0)</f>
        <v>#N/A</v>
      </c>
      <c r="D586" s="25"/>
      <c r="F586" s="26">
        <f>_xlfn.MAXIFS('data-from-invoicing'!E:E,'data-from-invoicing'!D:D,eslam.data!AR586)</f>
        <v>0</v>
      </c>
      <c r="H586" s="2"/>
      <c r="I586" s="23"/>
      <c r="K586" s="26"/>
      <c r="M586" s="2"/>
      <c r="Q586" s="23"/>
    </row>
    <row r="587" spans="1:44" hidden="1" x14ac:dyDescent="0.3">
      <c r="A587" s="6" t="s">
        <v>56</v>
      </c>
      <c r="B587" s="34">
        <f>VLOOKUP(A587,operation!A:B,2,0)</f>
        <v>1</v>
      </c>
      <c r="C587" s="6">
        <v>1</v>
      </c>
      <c r="D587" s="25"/>
      <c r="F587" s="26">
        <f>_xlfn.MAXIFS('data-from-invoicing'!E:E,'data-from-invoicing'!D:D,eslam.data!AR587)</f>
        <v>15655160.979999999</v>
      </c>
      <c r="G587" s="2">
        <f t="shared" ref="G587:G605" si="92">F587-E587</f>
        <v>15655160.979999999</v>
      </c>
      <c r="H587" s="2"/>
      <c r="I587" s="23"/>
      <c r="J587" s="2">
        <f>SUMIF('collection only'!D:D,eslam.data!AQ587,'collection only'!E:E)</f>
        <v>37970902.460000001</v>
      </c>
      <c r="K587" s="26">
        <f>SUMIF('data-from-invoicing'!D:D,eslam.data!AR587,'data-from-invoicing'!F:F)</f>
        <v>4795487.7990000006</v>
      </c>
      <c r="L587" s="2">
        <f t="shared" ref="L587:L605" si="93">K587-J587</f>
        <v>-33175414.660999998</v>
      </c>
      <c r="M587" s="2"/>
      <c r="N587" s="2">
        <v>36300000</v>
      </c>
      <c r="Q587" s="23"/>
      <c r="S587" s="1">
        <v>43921</v>
      </c>
      <c r="T587" s="1">
        <v>43905</v>
      </c>
      <c r="U587" s="1">
        <v>44031</v>
      </c>
      <c r="V587">
        <v>60</v>
      </c>
      <c r="W587" s="1">
        <v>44091</v>
      </c>
      <c r="AF587" s="2">
        <v>0</v>
      </c>
      <c r="AG587" s="14">
        <f>SUMIF('consultant-gross'!D:D,eslam.data!AQ587,'consultant-gross'!F:F)</f>
        <v>0</v>
      </c>
      <c r="AH587" s="14">
        <f>SUMIF('consultant-gross'!D:D,eslam.data!AQ587,'consultant-gross'!G:G)</f>
        <v>0</v>
      </c>
      <c r="AI587" s="14">
        <f>SUMIF('consultant-net'!D:D,eslam.data!AQ587,'consultant-net'!F:F)</f>
        <v>0</v>
      </c>
      <c r="AJ587" s="2" t="str">
        <f>VLOOKUP(A587,'eslam-to-invoicing'!A:B,2,0)</f>
        <v>Lekela 250MW Wind Farm</v>
      </c>
      <c r="AQ587" s="2" t="str">
        <f t="shared" ref="AQ587:AQ605" si="94">A587&amp;C587</f>
        <v>LEKELA1</v>
      </c>
      <c r="AR587" s="2" t="str">
        <f t="shared" ref="AR587:AR605" si="95">AJ587&amp;C587</f>
        <v>Lekela 250MW Wind Farm1</v>
      </c>
    </row>
    <row r="588" spans="1:44" hidden="1" x14ac:dyDescent="0.3">
      <c r="A588" s="6" t="s">
        <v>56</v>
      </c>
      <c r="B588" s="34">
        <f>VLOOKUP(A588,operation!A:B,2,0)</f>
        <v>1</v>
      </c>
      <c r="C588" s="6">
        <v>2</v>
      </c>
      <c r="D588" s="25"/>
      <c r="F588" s="26">
        <f>_xlfn.MAXIFS('data-from-invoicing'!E:E,'data-from-invoicing'!D:D,eslam.data!AR588)</f>
        <v>6153867.6100000003</v>
      </c>
      <c r="G588" s="2">
        <f t="shared" si="92"/>
        <v>6153867.6100000003</v>
      </c>
      <c r="H588" s="2"/>
      <c r="I588" s="23"/>
      <c r="J588" s="2">
        <f>SUMIF('collection only'!D:D,eslam.data!AQ588,'collection only'!E:E)</f>
        <v>1067868.0976</v>
      </c>
      <c r="K588" s="26">
        <f>SUMIF('data-from-invoicing'!D:D,eslam.data!AR588,'data-from-invoicing'!F:F)</f>
        <v>7467890.3969999999</v>
      </c>
      <c r="L588" s="2">
        <f t="shared" si="93"/>
        <v>6400022.2993999999</v>
      </c>
      <c r="M588" s="2"/>
      <c r="Q588" s="23"/>
      <c r="S588" s="1">
        <v>44012</v>
      </c>
      <c r="T588" s="1">
        <v>44012</v>
      </c>
      <c r="U588" s="1">
        <v>44031</v>
      </c>
      <c r="V588">
        <v>60</v>
      </c>
      <c r="W588" s="1">
        <v>44091</v>
      </c>
      <c r="AF588" s="2">
        <v>0</v>
      </c>
      <c r="AG588" s="14">
        <f>SUMIF('consultant-gross'!D:D,eslam.data!AQ588,'consultant-gross'!F:F)</f>
        <v>0</v>
      </c>
      <c r="AH588" s="14">
        <f>SUMIF('consultant-gross'!D:D,eslam.data!AQ588,'consultant-gross'!G:G)</f>
        <v>0</v>
      </c>
      <c r="AI588" s="14">
        <f>SUMIF('consultant-net'!D:D,eslam.data!AQ588,'consultant-net'!F:F)</f>
        <v>0</v>
      </c>
      <c r="AJ588" s="2" t="str">
        <f>VLOOKUP(A588,'eslam-to-invoicing'!A:B,2,0)</f>
        <v>Lekela 250MW Wind Farm</v>
      </c>
      <c r="AQ588" s="2" t="str">
        <f t="shared" si="94"/>
        <v>LEKELA2</v>
      </c>
      <c r="AR588" s="2" t="str">
        <f t="shared" si="95"/>
        <v>Lekela 250MW Wind Farm2</v>
      </c>
    </row>
    <row r="589" spans="1:44" hidden="1" x14ac:dyDescent="0.3">
      <c r="A589" s="6" t="s">
        <v>56</v>
      </c>
      <c r="B589" s="34">
        <f>VLOOKUP(A589,operation!A:B,2,0)</f>
        <v>1</v>
      </c>
      <c r="C589" s="6">
        <v>3</v>
      </c>
      <c r="D589" s="25"/>
      <c r="F589" s="26">
        <f>_xlfn.MAXIFS('data-from-invoicing'!E:E,'data-from-invoicing'!D:D,eslam.data!AR589)</f>
        <v>2093986.78</v>
      </c>
      <c r="G589" s="2">
        <f t="shared" si="92"/>
        <v>2093986.78</v>
      </c>
      <c r="H589" s="2"/>
      <c r="I589" s="23"/>
      <c r="J589" s="2">
        <f>SUMIF('collection only'!D:D,eslam.data!AQ589,'collection only'!E:E)</f>
        <v>1758948.8952000001</v>
      </c>
      <c r="K589" s="26">
        <f>SUMIF('data-from-invoicing'!D:D,eslam.data!AR589,'data-from-invoicing'!F:F)</f>
        <v>1758948.889</v>
      </c>
      <c r="L589" s="2">
        <f t="shared" si="93"/>
        <v>-6.2000001780688763E-3</v>
      </c>
      <c r="M589" s="2"/>
      <c r="Q589" s="23"/>
      <c r="S589" s="1">
        <v>44043</v>
      </c>
      <c r="T589" s="1">
        <v>44039</v>
      </c>
      <c r="U589" s="1">
        <v>44039</v>
      </c>
      <c r="V589">
        <v>60</v>
      </c>
      <c r="W589" s="1">
        <v>44099</v>
      </c>
      <c r="AF589" s="2">
        <v>0</v>
      </c>
      <c r="AG589" s="14">
        <f>SUMIF('consultant-gross'!D:D,eslam.data!AQ589,'consultant-gross'!F:F)</f>
        <v>0</v>
      </c>
      <c r="AH589" s="14">
        <f>SUMIF('consultant-gross'!D:D,eslam.data!AQ589,'consultant-gross'!G:G)</f>
        <v>0</v>
      </c>
      <c r="AI589" s="14">
        <f>SUMIF('consultant-net'!D:D,eslam.data!AQ589,'consultant-net'!F:F)</f>
        <v>0</v>
      </c>
      <c r="AJ589" s="2" t="str">
        <f>VLOOKUP(A589,'eslam-to-invoicing'!A:B,2,0)</f>
        <v>Lekela 250MW Wind Farm</v>
      </c>
      <c r="AQ589" s="2" t="str">
        <f t="shared" si="94"/>
        <v>LEKELA3</v>
      </c>
      <c r="AR589" s="2" t="str">
        <f t="shared" si="95"/>
        <v>Lekela 250MW Wind Farm3</v>
      </c>
    </row>
    <row r="590" spans="1:44" hidden="1" x14ac:dyDescent="0.3">
      <c r="A590" s="6" t="s">
        <v>56</v>
      </c>
      <c r="B590" s="34">
        <f>VLOOKUP(A590,operation!A:B,2,0)</f>
        <v>1</v>
      </c>
      <c r="C590" s="6">
        <v>4</v>
      </c>
      <c r="D590" s="25"/>
      <c r="F590" s="26">
        <f>_xlfn.MAXIFS('data-from-invoicing'!E:E,'data-from-invoicing'!D:D,eslam.data!AR590)</f>
        <v>777289.9</v>
      </c>
      <c r="G590" s="2">
        <f t="shared" si="92"/>
        <v>777289.9</v>
      </c>
      <c r="H590" s="2"/>
      <c r="I590" s="23"/>
      <c r="J590" s="2">
        <f>SUMIF('collection only'!D:D,eslam.data!AQ590,'collection only'!E:E)</f>
        <v>652923.5</v>
      </c>
      <c r="K590" s="26">
        <f>SUMIF('data-from-invoicing'!D:D,eslam.data!AR590,'data-from-invoicing'!F:F)</f>
        <v>652923.51500000001</v>
      </c>
      <c r="L590" s="2">
        <f t="shared" si="93"/>
        <v>1.5000000013969839E-2</v>
      </c>
      <c r="M590" s="2"/>
      <c r="Q590" s="23"/>
      <c r="S590" s="1">
        <v>44074</v>
      </c>
      <c r="T590" s="1">
        <v>44074</v>
      </c>
      <c r="U590" s="1">
        <v>44086</v>
      </c>
      <c r="V590">
        <v>60</v>
      </c>
      <c r="W590" s="1">
        <v>44146</v>
      </c>
      <c r="AF590" s="2">
        <v>0</v>
      </c>
      <c r="AG590" s="14">
        <f>SUMIF('consultant-gross'!D:D,eslam.data!AQ590,'consultant-gross'!F:F)</f>
        <v>0</v>
      </c>
      <c r="AH590" s="14">
        <f>SUMIF('consultant-gross'!D:D,eslam.data!AQ590,'consultant-gross'!G:G)</f>
        <v>0</v>
      </c>
      <c r="AI590" s="14">
        <f>SUMIF('consultant-net'!D:D,eslam.data!AQ590,'consultant-net'!F:F)</f>
        <v>0</v>
      </c>
      <c r="AJ590" s="2" t="str">
        <f>VLOOKUP(A590,'eslam-to-invoicing'!A:B,2,0)</f>
        <v>Lekela 250MW Wind Farm</v>
      </c>
      <c r="AQ590" s="2" t="str">
        <f t="shared" si="94"/>
        <v>LEKELA4</v>
      </c>
      <c r="AR590" s="2" t="str">
        <f t="shared" si="95"/>
        <v>Lekela 250MW Wind Farm4</v>
      </c>
    </row>
    <row r="591" spans="1:44" hidden="1" x14ac:dyDescent="0.3">
      <c r="A591" s="6" t="s">
        <v>56</v>
      </c>
      <c r="B591" s="6">
        <f>VLOOKUP(A591,operation!A:B,2,0)</f>
        <v>1</v>
      </c>
      <c r="C591" s="6">
        <v>5</v>
      </c>
      <c r="D591" s="25"/>
      <c r="E591" s="2">
        <v>8446374.7260000017</v>
      </c>
      <c r="F591" s="26">
        <f>_xlfn.MAXIFS('data-from-invoicing'!E:E,'data-from-invoicing'!D:D,eslam.data!AR591)</f>
        <v>8446374.7200000007</v>
      </c>
      <c r="G591" s="2">
        <f t="shared" si="92"/>
        <v>-6.0000009834766388E-3</v>
      </c>
      <c r="H591" s="2"/>
      <c r="I591" s="23"/>
      <c r="J591" s="2">
        <f>SUMIF('collection only'!D:D,eslam.data!AQ591,'collection only'!E:E)</f>
        <v>7094954.7715200009</v>
      </c>
      <c r="K591" s="26">
        <f>SUMIF('data-from-invoicing'!D:D,eslam.data!AR591,'data-from-invoicing'!F:F)</f>
        <v>7094954.7659999998</v>
      </c>
      <c r="L591" s="2">
        <f t="shared" si="93"/>
        <v>-5.5200010538101196E-3</v>
      </c>
      <c r="M591" s="2"/>
      <c r="Q591" s="23"/>
      <c r="R591" s="2">
        <v>7094954.7715200009</v>
      </c>
      <c r="S591" s="1">
        <v>44104</v>
      </c>
      <c r="T591" s="1">
        <v>44103</v>
      </c>
      <c r="U591" s="1">
        <v>44104</v>
      </c>
      <c r="V591">
        <v>60</v>
      </c>
      <c r="W591" s="1">
        <v>44164</v>
      </c>
      <c r="X591" s="1">
        <v>44112</v>
      </c>
      <c r="Y591" s="2">
        <v>14578092.546</v>
      </c>
      <c r="AF591" s="2">
        <v>0</v>
      </c>
      <c r="AG591" s="14">
        <f>SUMIF('consultant-gross'!D:D,eslam.data!AQ591,'consultant-gross'!F:F)</f>
        <v>0</v>
      </c>
      <c r="AH591" s="14">
        <f>SUMIF('consultant-gross'!D:D,eslam.data!AQ591,'consultant-gross'!G:G)</f>
        <v>0</v>
      </c>
      <c r="AI591" s="14">
        <f>SUMIF('consultant-net'!D:D,eslam.data!AQ591,'consultant-net'!F:F)</f>
        <v>0</v>
      </c>
      <c r="AJ591" s="2" t="str">
        <f>VLOOKUP(A591,'eslam-to-invoicing'!A:B,2,0)</f>
        <v>Lekela 250MW Wind Farm</v>
      </c>
      <c r="AQ591" s="2" t="str">
        <f t="shared" si="94"/>
        <v>LEKELA5</v>
      </c>
      <c r="AR591" s="2" t="str">
        <f t="shared" si="95"/>
        <v>Lekela 250MW Wind Farm5</v>
      </c>
    </row>
    <row r="592" spans="1:44" hidden="1" x14ac:dyDescent="0.3">
      <c r="A592" s="6" t="s">
        <v>56</v>
      </c>
      <c r="B592" s="34">
        <f>VLOOKUP(A592,operation!A:B,2,0)</f>
        <v>1</v>
      </c>
      <c r="C592" s="6">
        <v>6</v>
      </c>
      <c r="D592" s="25"/>
      <c r="E592" s="2">
        <v>20620363.179999989</v>
      </c>
      <c r="F592" s="26">
        <f>_xlfn.MAXIFS('data-from-invoicing'!E:E,'data-from-invoicing'!D:D,eslam.data!AR592)</f>
        <v>17262367.140000001</v>
      </c>
      <c r="G592" s="2">
        <f t="shared" si="92"/>
        <v>-3357996.0399999879</v>
      </c>
      <c r="H592" s="2"/>
      <c r="I592" s="23"/>
      <c r="J592" s="2">
        <f>SUMIF('collection only'!D:D,eslam.data!AQ592,'collection only'!E:E)</f>
        <v>14840272.423116002</v>
      </c>
      <c r="K592" s="26">
        <f>SUMIF('data-from-invoicing'!D:D,eslam.data!AR592,'data-from-invoicing'!F:F)</f>
        <v>14840272.416999999</v>
      </c>
      <c r="L592" s="2">
        <f t="shared" si="93"/>
        <v>-6.1160027980804443E-3</v>
      </c>
      <c r="M592" s="2"/>
      <c r="Q592" s="23"/>
      <c r="R592" s="2">
        <v>14840272.423116</v>
      </c>
      <c r="S592" s="1">
        <v>44135</v>
      </c>
      <c r="T592" s="1">
        <v>44132</v>
      </c>
      <c r="U592" s="1">
        <v>44132</v>
      </c>
      <c r="V592">
        <v>60</v>
      </c>
      <c r="W592" s="1">
        <v>44192</v>
      </c>
      <c r="X592" s="1">
        <v>44147</v>
      </c>
      <c r="Y592" s="2">
        <v>35198455.726000004</v>
      </c>
      <c r="AF592" s="2">
        <v>0</v>
      </c>
      <c r="AG592" s="14">
        <f>SUMIF('consultant-gross'!D:D,eslam.data!AQ592,'consultant-gross'!F:F)</f>
        <v>0</v>
      </c>
      <c r="AH592" s="14">
        <f>SUMIF('consultant-gross'!D:D,eslam.data!AQ592,'consultant-gross'!G:G)</f>
        <v>0</v>
      </c>
      <c r="AI592" s="14">
        <f>SUMIF('consultant-net'!D:D,eslam.data!AQ592,'consultant-net'!F:F)</f>
        <v>0</v>
      </c>
      <c r="AJ592" s="2" t="str">
        <f>VLOOKUP(A592,'eslam-to-invoicing'!A:B,2,0)</f>
        <v>Lekela 250MW Wind Farm</v>
      </c>
      <c r="AQ592" s="2" t="str">
        <f t="shared" si="94"/>
        <v>LEKELA6</v>
      </c>
      <c r="AR592" s="2" t="str">
        <f t="shared" si="95"/>
        <v>Lekela 250MW Wind Farm6</v>
      </c>
    </row>
    <row r="593" spans="1:44" hidden="1" x14ac:dyDescent="0.3">
      <c r="A593" s="6" t="s">
        <v>56</v>
      </c>
      <c r="B593" s="34">
        <f>VLOOKUP(A593,operation!A:B,2,0)</f>
        <v>1</v>
      </c>
      <c r="C593" s="6">
        <v>7</v>
      </c>
      <c r="D593" s="25"/>
      <c r="E593" s="2">
        <v>19433463.84119999</v>
      </c>
      <c r="F593" s="26">
        <f>_xlfn.MAXIFS('data-from-invoicing'!E:E,'data-from-invoicing'!D:D,eslam.data!AR593)</f>
        <v>17619865.649999999</v>
      </c>
      <c r="G593" s="2">
        <f t="shared" si="92"/>
        <v>-1813598.1911999919</v>
      </c>
      <c r="H593" s="2"/>
      <c r="I593" s="23"/>
      <c r="J593" s="2">
        <f>SUMIF('collection only'!D:D,eslam.data!AQ593,'collection only'!E:E)</f>
        <v>15073158.35</v>
      </c>
      <c r="K593" s="26">
        <f>SUMIF('data-from-invoicing'!D:D,eslam.data!AR593,'data-from-invoicing'!F:F)</f>
        <v>15073158.3375</v>
      </c>
      <c r="L593" s="2">
        <f t="shared" si="93"/>
        <v>-1.249999925494194E-2</v>
      </c>
      <c r="M593" s="2"/>
      <c r="Q593" s="23"/>
      <c r="R593" s="2">
        <v>15073158.349897191</v>
      </c>
      <c r="S593" s="1">
        <v>44165</v>
      </c>
      <c r="T593" s="1">
        <v>44157</v>
      </c>
      <c r="U593" s="1">
        <v>44158</v>
      </c>
      <c r="V593">
        <v>60</v>
      </c>
      <c r="W593" s="1">
        <v>44218</v>
      </c>
      <c r="X593" s="1">
        <v>44167</v>
      </c>
      <c r="Y593" s="2">
        <v>54631919.56719999</v>
      </c>
      <c r="AF593" s="2">
        <v>0</v>
      </c>
      <c r="AG593" s="14">
        <f>SUMIF('consultant-gross'!D:D,eslam.data!AQ593,'consultant-gross'!F:F)</f>
        <v>0</v>
      </c>
      <c r="AH593" s="14">
        <f>SUMIF('consultant-gross'!D:D,eslam.data!AQ593,'consultant-gross'!G:G)</f>
        <v>0</v>
      </c>
      <c r="AI593" s="14">
        <f>SUMIF('consultant-net'!D:D,eslam.data!AQ593,'consultant-net'!F:F)</f>
        <v>0</v>
      </c>
      <c r="AJ593" s="2" t="str">
        <f>VLOOKUP(A593,'eslam-to-invoicing'!A:B,2,0)</f>
        <v>Lekela 250MW Wind Farm</v>
      </c>
      <c r="AQ593" s="2" t="str">
        <f t="shared" si="94"/>
        <v>LEKELA7</v>
      </c>
      <c r="AR593" s="2" t="str">
        <f t="shared" si="95"/>
        <v>Lekela 250MW Wind Farm7</v>
      </c>
    </row>
    <row r="594" spans="1:44" hidden="1" x14ac:dyDescent="0.3">
      <c r="A594" s="6" t="s">
        <v>56</v>
      </c>
      <c r="B594" s="34">
        <f>VLOOKUP(A594,operation!A:B,2,0)</f>
        <v>1</v>
      </c>
      <c r="C594" s="6">
        <v>8</v>
      </c>
      <c r="D594" s="25"/>
      <c r="E594" s="2">
        <v>41700595.034800008</v>
      </c>
      <c r="F594" s="26">
        <f>_xlfn.MAXIFS('data-from-invoicing'!E:E,'data-from-invoicing'!D:D,eslam.data!AR594)</f>
        <v>38206684.389999993</v>
      </c>
      <c r="G594" s="2">
        <f t="shared" si="92"/>
        <v>-3493910.6448000148</v>
      </c>
      <c r="H594" s="2"/>
      <c r="I594" s="23"/>
      <c r="J594" s="2">
        <f>SUMIF('collection only'!D:D,eslam.data!AQ594,'collection only'!E:E)</f>
        <v>33357157.216883998</v>
      </c>
      <c r="K594" s="26">
        <f>SUMIF('data-from-invoicing'!D:D,eslam.data!AR594,'data-from-invoicing'!F:F)</f>
        <v>33513527.479499999</v>
      </c>
      <c r="L594" s="2">
        <f t="shared" si="93"/>
        <v>156370.26261600107</v>
      </c>
      <c r="M594" s="2"/>
      <c r="Q594" s="23"/>
      <c r="R594" s="2">
        <v>33513527.471482821</v>
      </c>
      <c r="S594" s="1">
        <v>44196</v>
      </c>
      <c r="T594" s="1">
        <v>44193</v>
      </c>
      <c r="U594" s="1">
        <v>44193</v>
      </c>
      <c r="V594">
        <v>60</v>
      </c>
      <c r="W594" s="1">
        <v>44253</v>
      </c>
      <c r="X594" s="1">
        <v>44215</v>
      </c>
      <c r="Y594" s="2">
        <v>96332514.601999998</v>
      </c>
      <c r="AF594" s="2">
        <v>0</v>
      </c>
      <c r="AG594" s="14">
        <f>SUMIF('consultant-gross'!D:D,eslam.data!AQ594,'consultant-gross'!F:F)</f>
        <v>0</v>
      </c>
      <c r="AH594" s="14">
        <f>SUMIF('consultant-gross'!D:D,eslam.data!AQ594,'consultant-gross'!G:G)</f>
        <v>0</v>
      </c>
      <c r="AI594" s="14">
        <f>SUMIF('consultant-net'!D:D,eslam.data!AQ594,'consultant-net'!F:F)</f>
        <v>0</v>
      </c>
      <c r="AJ594" s="2" t="str">
        <f>VLOOKUP(A594,'eslam-to-invoicing'!A:B,2,0)</f>
        <v>Lekela 250MW Wind Farm</v>
      </c>
      <c r="AQ594" s="2" t="str">
        <f t="shared" si="94"/>
        <v>LEKELA8</v>
      </c>
      <c r="AR594" s="2" t="str">
        <f t="shared" si="95"/>
        <v>Lekela 250MW Wind Farm8</v>
      </c>
    </row>
    <row r="595" spans="1:44" hidden="1" x14ac:dyDescent="0.3">
      <c r="A595" s="6" t="s">
        <v>56</v>
      </c>
      <c r="B595" s="34">
        <f>VLOOKUP(A595,operation!A:B,2,0)</f>
        <v>1</v>
      </c>
      <c r="C595" s="6">
        <v>9</v>
      </c>
      <c r="D595" s="25"/>
      <c r="E595" s="2">
        <v>23169483.20999999</v>
      </c>
      <c r="F595" s="26">
        <f>_xlfn.MAXIFS('data-from-invoicing'!E:E,'data-from-invoicing'!D:D,eslam.data!AR595)</f>
        <v>21219483.489999998</v>
      </c>
      <c r="G595" s="2">
        <f t="shared" si="92"/>
        <v>-1949999.7199999914</v>
      </c>
      <c r="H595" s="2"/>
      <c r="I595" s="23"/>
      <c r="J595" s="2">
        <f>SUMIF('collection only'!D:D,eslam.data!AQ595,'collection only'!E:E)</f>
        <v>18594958.192523986</v>
      </c>
      <c r="K595" s="26">
        <f>SUMIF('data-from-invoicing'!D:D,eslam.data!AR595,'data-from-invoicing'!F:F)</f>
        <v>18594958.194499999</v>
      </c>
      <c r="L595" s="2">
        <f t="shared" si="93"/>
        <v>1.97601318359375E-3</v>
      </c>
      <c r="M595" s="2"/>
      <c r="Q595" s="23"/>
      <c r="R595" s="2">
        <v>18594958.19252399</v>
      </c>
      <c r="S595" s="1">
        <v>44227</v>
      </c>
      <c r="T595" s="1">
        <v>44211</v>
      </c>
      <c r="U595" s="1">
        <v>44227</v>
      </c>
      <c r="V595">
        <v>60</v>
      </c>
      <c r="W595" s="1">
        <v>44287</v>
      </c>
      <c r="X595" s="1">
        <v>44232</v>
      </c>
      <c r="Y595" s="2">
        <v>119501997.81200001</v>
      </c>
      <c r="AF595" s="2">
        <v>0</v>
      </c>
      <c r="AG595" s="14">
        <f>SUMIF('consultant-gross'!D:D,eslam.data!AQ595,'consultant-gross'!F:F)</f>
        <v>0</v>
      </c>
      <c r="AH595" s="14">
        <f>SUMIF('consultant-gross'!D:D,eslam.data!AQ595,'consultant-gross'!G:G)</f>
        <v>0</v>
      </c>
      <c r="AI595" s="14">
        <f>SUMIF('consultant-net'!D:D,eslam.data!AQ595,'consultant-net'!F:F)</f>
        <v>0</v>
      </c>
      <c r="AJ595" s="2" t="str">
        <f>VLOOKUP(A595,'eslam-to-invoicing'!A:B,2,0)</f>
        <v>Lekela 250MW Wind Farm</v>
      </c>
      <c r="AQ595" s="2" t="str">
        <f t="shared" si="94"/>
        <v>LEKELA9</v>
      </c>
      <c r="AR595" s="2" t="str">
        <f t="shared" si="95"/>
        <v>Lekela 250MW Wind Farm9</v>
      </c>
    </row>
    <row r="596" spans="1:44" hidden="1" x14ac:dyDescent="0.3">
      <c r="A596" s="6" t="s">
        <v>56</v>
      </c>
      <c r="B596" s="34">
        <f>VLOOKUP(A596,operation!A:B,2,0)</f>
        <v>1</v>
      </c>
      <c r="C596" s="6">
        <v>10</v>
      </c>
      <c r="D596" s="25"/>
      <c r="E596" s="2">
        <v>27064762.4726923</v>
      </c>
      <c r="F596" s="26">
        <f>_xlfn.MAXIFS('data-from-invoicing'!E:E,'data-from-invoicing'!D:D,eslam.data!AR596)</f>
        <v>24782925.379999999</v>
      </c>
      <c r="G596" s="2">
        <f t="shared" si="92"/>
        <v>-2281837.0926923007</v>
      </c>
      <c r="H596" s="2"/>
      <c r="I596" s="23"/>
      <c r="J596" s="2">
        <f>SUMIF('collection only'!D:D,eslam.data!AQ596,'collection only'!E:E)</f>
        <v>21709399.510000002</v>
      </c>
      <c r="K596" s="26">
        <f>SUMIF('data-from-invoicing'!D:D,eslam.data!AR596,'data-from-invoicing'!F:F)</f>
        <v>21709399.519000001</v>
      </c>
      <c r="L596" s="2">
        <f t="shared" si="93"/>
        <v>8.999999612569809E-3</v>
      </c>
      <c r="M596" s="2"/>
      <c r="Q596" s="23"/>
      <c r="R596" s="2">
        <v>21709399.510000002</v>
      </c>
      <c r="S596" s="1">
        <v>44255</v>
      </c>
      <c r="T596" s="1">
        <v>44242</v>
      </c>
      <c r="U596" s="1">
        <v>44244</v>
      </c>
      <c r="V596">
        <v>60</v>
      </c>
      <c r="W596" s="1">
        <v>44304</v>
      </c>
      <c r="X596" s="1">
        <v>44266</v>
      </c>
      <c r="Y596" s="2">
        <v>146566760.28469229</v>
      </c>
      <c r="Z596" s="2">
        <v>0</v>
      </c>
      <c r="AF596" s="2">
        <v>0</v>
      </c>
      <c r="AG596" s="14">
        <f>SUMIF('consultant-gross'!D:D,eslam.data!AQ596,'consultant-gross'!F:F)</f>
        <v>0</v>
      </c>
      <c r="AH596" s="14">
        <f>SUMIF('consultant-gross'!D:D,eslam.data!AQ596,'consultant-gross'!G:G)</f>
        <v>0</v>
      </c>
      <c r="AI596" s="14">
        <f>SUMIF('consultant-net'!D:D,eslam.data!AQ596,'consultant-net'!F:F)</f>
        <v>0</v>
      </c>
      <c r="AJ596" s="2" t="str">
        <f>VLOOKUP(A596,'eslam-to-invoicing'!A:B,2,0)</f>
        <v>Lekela 250MW Wind Farm</v>
      </c>
      <c r="AQ596" s="2" t="str">
        <f t="shared" si="94"/>
        <v>LEKELA10</v>
      </c>
      <c r="AR596" s="2" t="str">
        <f t="shared" si="95"/>
        <v>Lekela 250MW Wind Farm10</v>
      </c>
    </row>
    <row r="597" spans="1:44" hidden="1" x14ac:dyDescent="0.3">
      <c r="A597" s="6" t="s">
        <v>56</v>
      </c>
      <c r="B597" s="34">
        <f>VLOOKUP(A597,operation!A:B,2,0)</f>
        <v>1</v>
      </c>
      <c r="C597" s="6">
        <v>11</v>
      </c>
      <c r="D597" s="25"/>
      <c r="E597" s="2">
        <v>18055279.936216831</v>
      </c>
      <c r="F597" s="26">
        <f>_xlfn.MAXIFS('data-from-invoicing'!E:E,'data-from-invoicing'!D:D,eslam.data!AR597)</f>
        <v>16648813.83</v>
      </c>
      <c r="G597" s="2">
        <f t="shared" si="92"/>
        <v>-1406466.1062168311</v>
      </c>
      <c r="H597" s="2"/>
      <c r="I597" s="23"/>
      <c r="J597" s="2">
        <f>SUMIF('collection only'!D:D,eslam.data!AQ597,'collection only'!E:E)</f>
        <v>14896483.6</v>
      </c>
      <c r="K597" s="26">
        <f>SUMIF('data-from-invoicing'!D:D,eslam.data!AR597,'data-from-invoicing'!F:F)</f>
        <v>14823033.591499999</v>
      </c>
      <c r="L597" s="2">
        <f t="shared" si="93"/>
        <v>-73450.008500000462</v>
      </c>
      <c r="M597" s="2"/>
      <c r="Q597" s="23"/>
      <c r="R597" s="2">
        <v>14823033.596023951</v>
      </c>
      <c r="S597" s="1">
        <v>44286</v>
      </c>
      <c r="T597" s="1">
        <v>44270</v>
      </c>
      <c r="U597" s="1">
        <v>44271</v>
      </c>
      <c r="V597">
        <v>60</v>
      </c>
      <c r="W597" s="1">
        <v>44331</v>
      </c>
      <c r="X597" s="1">
        <v>44336</v>
      </c>
      <c r="Y597" s="2">
        <v>164622040.22090909</v>
      </c>
      <c r="AF597" s="2">
        <v>0</v>
      </c>
      <c r="AG597" s="14">
        <f>SUMIF('consultant-gross'!D:D,eslam.data!AQ597,'consultant-gross'!F:F)</f>
        <v>0</v>
      </c>
      <c r="AH597" s="14">
        <f>SUMIF('consultant-gross'!D:D,eslam.data!AQ597,'consultant-gross'!G:G)</f>
        <v>0</v>
      </c>
      <c r="AI597" s="14">
        <f>SUMIF('consultant-net'!D:D,eslam.data!AQ597,'consultant-net'!F:F)</f>
        <v>0</v>
      </c>
      <c r="AJ597" s="2" t="str">
        <f>VLOOKUP(A597,'eslam-to-invoicing'!A:B,2,0)</f>
        <v>Lekela 250MW Wind Farm</v>
      </c>
      <c r="AQ597" s="2" t="str">
        <f t="shared" si="94"/>
        <v>LEKELA11</v>
      </c>
      <c r="AR597" s="2" t="str">
        <f t="shared" si="95"/>
        <v>Lekela 250MW Wind Farm11</v>
      </c>
    </row>
    <row r="598" spans="1:44" hidden="1" x14ac:dyDescent="0.3">
      <c r="A598" s="6" t="s">
        <v>56</v>
      </c>
      <c r="B598" s="34">
        <f>VLOOKUP(A598,operation!A:B,2,0)</f>
        <v>1</v>
      </c>
      <c r="C598" s="6">
        <v>12</v>
      </c>
      <c r="D598" s="25"/>
      <c r="E598" s="2">
        <v>26449156.12854087</v>
      </c>
      <c r="F598" s="26">
        <f>_xlfn.MAXIFS('data-from-invoicing'!E:E,'data-from-invoicing'!D:D,eslam.data!AR598)</f>
        <v>24308181.239999998</v>
      </c>
      <c r="G598" s="2">
        <f t="shared" si="92"/>
        <v>-2140974.8885408714</v>
      </c>
      <c r="H598" s="2"/>
      <c r="I598" s="23"/>
      <c r="J598" s="2">
        <f>SUMIF('collection only'!D:D,eslam.data!AQ598,'collection only'!E:E)</f>
        <v>21477147.745037675</v>
      </c>
      <c r="K598" s="26">
        <f>SUMIF('data-from-invoicing'!D:D,eslam.data!AR598,'data-from-invoicing'!F:F)</f>
        <v>21477147.752</v>
      </c>
      <c r="L598" s="2">
        <f t="shared" si="93"/>
        <v>6.9623254239559174E-3</v>
      </c>
      <c r="M598" s="2"/>
      <c r="Q598" s="23"/>
      <c r="R598" s="2">
        <v>21477147.745037671</v>
      </c>
      <c r="S598" s="1">
        <v>44316</v>
      </c>
      <c r="T598" s="1">
        <v>44301</v>
      </c>
      <c r="U598" s="1">
        <v>44306</v>
      </c>
      <c r="V598">
        <v>60</v>
      </c>
      <c r="W598" s="1">
        <v>44366</v>
      </c>
      <c r="X598" s="1">
        <v>44340</v>
      </c>
      <c r="Y598" s="2">
        <v>191071196.34944999</v>
      </c>
      <c r="AF598" s="2">
        <v>0</v>
      </c>
      <c r="AG598" s="14">
        <f>SUMIF('consultant-gross'!D:D,eslam.data!AQ598,'consultant-gross'!F:F)</f>
        <v>0</v>
      </c>
      <c r="AH598" s="14">
        <f>SUMIF('consultant-gross'!D:D,eslam.data!AQ598,'consultant-gross'!G:G)</f>
        <v>0</v>
      </c>
      <c r="AI598" s="14">
        <f>SUMIF('consultant-net'!D:D,eslam.data!AQ598,'consultant-net'!F:F)</f>
        <v>0</v>
      </c>
      <c r="AJ598" s="2" t="str">
        <f>VLOOKUP(A598,'eslam-to-invoicing'!A:B,2,0)</f>
        <v>Lekela 250MW Wind Farm</v>
      </c>
      <c r="AQ598" s="2" t="str">
        <f t="shared" si="94"/>
        <v>LEKELA12</v>
      </c>
      <c r="AR598" s="2" t="str">
        <f t="shared" si="95"/>
        <v>Lekela 250MW Wind Farm12</v>
      </c>
    </row>
    <row r="599" spans="1:44" hidden="1" x14ac:dyDescent="0.3">
      <c r="A599" s="6" t="s">
        <v>56</v>
      </c>
      <c r="B599" s="34">
        <f>VLOOKUP(A599,operation!A:B,2,0)</f>
        <v>1</v>
      </c>
      <c r="C599" s="6">
        <v>13</v>
      </c>
      <c r="D599" s="25"/>
      <c r="E599" s="2">
        <v>6179424.4905500114</v>
      </c>
      <c r="F599" s="26">
        <f>_xlfn.MAXIFS('data-from-invoicing'!E:E,'data-from-invoicing'!D:D,eslam.data!AR599)</f>
        <v>2899145.1</v>
      </c>
      <c r="G599" s="2">
        <f t="shared" si="92"/>
        <v>-3280279.3905500113</v>
      </c>
      <c r="H599" s="2"/>
      <c r="I599" s="23"/>
      <c r="J599" s="2">
        <f>SUMIF('collection only'!D:D,eslam.data!AQ599,'collection only'!E:E)</f>
        <v>2329136.4958050251</v>
      </c>
      <c r="K599" s="26">
        <f>SUMIF('data-from-invoicing'!D:D,eslam.data!AR599,'data-from-invoicing'!F:F)</f>
        <v>2329136.4950000001</v>
      </c>
      <c r="L599" s="2">
        <f t="shared" si="93"/>
        <v>-8.0502498894929886E-4</v>
      </c>
      <c r="M599" s="2"/>
      <c r="Q599" s="23"/>
      <c r="R599" s="2">
        <v>2329136.4958050251</v>
      </c>
      <c r="S599" s="1">
        <v>44347</v>
      </c>
      <c r="T599" s="1">
        <v>44331</v>
      </c>
      <c r="U599" s="1">
        <v>44340</v>
      </c>
      <c r="V599">
        <v>60</v>
      </c>
      <c r="W599" s="1">
        <v>44400</v>
      </c>
      <c r="X599" s="1">
        <v>44409</v>
      </c>
      <c r="Y599" s="2">
        <v>197250620.84</v>
      </c>
      <c r="AF599" s="2">
        <v>0</v>
      </c>
      <c r="AG599" s="14">
        <f>SUMIF('consultant-gross'!D:D,eslam.data!AQ599,'consultant-gross'!F:F)</f>
        <v>0</v>
      </c>
      <c r="AH599" s="14">
        <f>SUMIF('consultant-gross'!D:D,eslam.data!AQ599,'consultant-gross'!G:G)</f>
        <v>0</v>
      </c>
      <c r="AI599" s="14">
        <f>SUMIF('consultant-net'!D:D,eslam.data!AQ599,'consultant-net'!F:F)</f>
        <v>0</v>
      </c>
      <c r="AJ599" s="2" t="str">
        <f>VLOOKUP(A599,'eslam-to-invoicing'!A:B,2,0)</f>
        <v>Lekela 250MW Wind Farm</v>
      </c>
      <c r="AQ599" s="2" t="str">
        <f t="shared" si="94"/>
        <v>LEKELA13</v>
      </c>
      <c r="AR599" s="2" t="str">
        <f t="shared" si="95"/>
        <v>Lekela 250MW Wind Farm13</v>
      </c>
    </row>
    <row r="600" spans="1:44" hidden="1" x14ac:dyDescent="0.3">
      <c r="A600" s="6" t="s">
        <v>56</v>
      </c>
      <c r="B600" s="34">
        <f>VLOOKUP(A600,operation!A:B,2,0)</f>
        <v>1</v>
      </c>
      <c r="C600" s="6">
        <v>14</v>
      </c>
      <c r="D600" s="25"/>
      <c r="F600" s="26">
        <f>_xlfn.MAXIFS('data-from-invoicing'!E:E,'data-from-invoicing'!D:D,eslam.data!AR600)</f>
        <v>18187988.27</v>
      </c>
      <c r="G600" s="2">
        <f t="shared" si="92"/>
        <v>18187988.27</v>
      </c>
      <c r="H600" s="2"/>
      <c r="I600" s="23"/>
      <c r="J600" s="2">
        <f>SUMIF('collection only'!D:D,eslam.data!AQ600,'collection only'!E:E)</f>
        <v>12951636.614194974</v>
      </c>
      <c r="K600" s="26">
        <f>SUMIF('data-from-invoicing'!D:D,eslam.data!AR600,'data-from-invoicing'!F:F)</f>
        <v>12931636.6285</v>
      </c>
      <c r="L600" s="2">
        <f t="shared" si="93"/>
        <v>-19999.985694974661</v>
      </c>
      <c r="M600" s="2"/>
      <c r="Q600" s="23"/>
      <c r="S600" s="1">
        <v>44377</v>
      </c>
      <c r="T600" s="1">
        <v>44362</v>
      </c>
      <c r="U600" s="1">
        <v>44403</v>
      </c>
      <c r="V600">
        <v>60</v>
      </c>
      <c r="W600" s="1">
        <v>44463</v>
      </c>
      <c r="AF600" s="2">
        <v>0</v>
      </c>
      <c r="AG600" s="14">
        <f>SUMIF('consultant-gross'!D:D,eslam.data!AQ600,'consultant-gross'!F:F)</f>
        <v>0</v>
      </c>
      <c r="AH600" s="14">
        <f>SUMIF('consultant-gross'!D:D,eslam.data!AQ600,'consultant-gross'!G:G)</f>
        <v>0</v>
      </c>
      <c r="AI600" s="14">
        <f>SUMIF('consultant-net'!D:D,eslam.data!AQ600,'consultant-net'!F:F)</f>
        <v>0</v>
      </c>
      <c r="AJ600" s="2" t="str">
        <f>VLOOKUP(A600,'eslam-to-invoicing'!A:B,2,0)</f>
        <v>Lekela 250MW Wind Farm</v>
      </c>
      <c r="AQ600" s="2" t="str">
        <f t="shared" si="94"/>
        <v>LEKELA14</v>
      </c>
      <c r="AR600" s="2" t="str">
        <f t="shared" si="95"/>
        <v>Lekela 250MW Wind Farm14</v>
      </c>
    </row>
    <row r="601" spans="1:44" hidden="1" x14ac:dyDescent="0.3">
      <c r="A601" s="6" t="s">
        <v>56</v>
      </c>
      <c r="B601" s="34">
        <f>VLOOKUP(A601,operation!A:B,2,0)</f>
        <v>1</v>
      </c>
      <c r="C601" s="6">
        <v>15</v>
      </c>
      <c r="D601" s="25"/>
      <c r="E601" s="2">
        <v>6597023.3200000226</v>
      </c>
      <c r="F601" s="26">
        <f>_xlfn.MAXIFS('data-from-invoicing'!E:E,'data-from-invoicing'!D:D,eslam.data!AR601)</f>
        <v>15041907.67</v>
      </c>
      <c r="G601" s="2">
        <f t="shared" si="92"/>
        <v>8444884.3499999773</v>
      </c>
      <c r="H601" s="2"/>
      <c r="I601" s="23"/>
      <c r="J601" s="2">
        <f>SUMIF('collection only'!D:D,eslam.data!AQ601,'collection only'!E:E)</f>
        <v>3839081.1900000004</v>
      </c>
      <c r="K601" s="26">
        <f>SUMIF('data-from-invoicing'!D:D,eslam.data!AR601,'data-from-invoicing'!F:F)</f>
        <v>8754195.8234999999</v>
      </c>
      <c r="L601" s="2">
        <f t="shared" si="93"/>
        <v>4915114.6334999995</v>
      </c>
      <c r="M601" s="2"/>
      <c r="Q601" s="23"/>
      <c r="R601" s="2">
        <v>3229199.86</v>
      </c>
      <c r="S601" s="1">
        <v>44500</v>
      </c>
      <c r="T601" s="1">
        <v>44484</v>
      </c>
      <c r="U601" s="1">
        <v>44880</v>
      </c>
      <c r="V601">
        <v>60</v>
      </c>
      <c r="W601" s="1">
        <v>44940</v>
      </c>
      <c r="X601" s="1">
        <v>44909</v>
      </c>
      <c r="Y601" s="2">
        <v>207000000</v>
      </c>
      <c r="AF601" s="2">
        <v>0</v>
      </c>
      <c r="AG601" s="14">
        <f>SUMIF('consultant-gross'!D:D,eslam.data!AQ601,'consultant-gross'!F:F)</f>
        <v>0</v>
      </c>
      <c r="AH601" s="14">
        <f>SUMIF('consultant-gross'!D:D,eslam.data!AQ601,'consultant-gross'!G:G)</f>
        <v>0</v>
      </c>
      <c r="AI601" s="14">
        <f>SUMIF('consultant-net'!D:D,eslam.data!AQ601,'consultant-net'!F:F)</f>
        <v>0</v>
      </c>
      <c r="AJ601" s="2" t="str">
        <f>VLOOKUP(A601,'eslam-to-invoicing'!A:B,2,0)</f>
        <v>Lekela 250MW Wind Farm</v>
      </c>
      <c r="AQ601" s="2" t="str">
        <f t="shared" si="94"/>
        <v>LEKELA15</v>
      </c>
      <c r="AR601" s="2" t="str">
        <f t="shared" si="95"/>
        <v>Lekela 250MW Wind Farm15</v>
      </c>
    </row>
    <row r="602" spans="1:44" hidden="1" x14ac:dyDescent="0.3">
      <c r="A602" s="6" t="s">
        <v>56</v>
      </c>
      <c r="B602" s="6">
        <f>VLOOKUP(A602,operation!A:B,2,0)</f>
        <v>1</v>
      </c>
      <c r="C602" s="6">
        <v>16</v>
      </c>
      <c r="D602" s="25"/>
      <c r="E602" s="2">
        <v>-1E-4</v>
      </c>
      <c r="F602" s="26">
        <f>_xlfn.MAXIFS('data-from-invoicing'!E:E,'data-from-invoicing'!D:D,eslam.data!AR602)</f>
        <v>0</v>
      </c>
      <c r="G602" s="2">
        <f t="shared" si="92"/>
        <v>1E-4</v>
      </c>
      <c r="H602" s="2"/>
      <c r="I602" s="23"/>
      <c r="J602" s="2">
        <f>SUMIF('collection only'!D:D,eslam.data!AQ602,'collection only'!E:E)</f>
        <v>8212932</v>
      </c>
      <c r="K602" s="26">
        <f>SUMIF('data-from-invoicing'!D:D,eslam.data!AR602,'data-from-invoicing'!F:F)</f>
        <v>0</v>
      </c>
      <c r="L602" s="2">
        <f t="shared" si="93"/>
        <v>-8212932</v>
      </c>
      <c r="M602" s="2"/>
      <c r="Q602" s="23"/>
      <c r="R602" s="2">
        <v>8212932.0099999998</v>
      </c>
      <c r="S602" s="1">
        <v>44895</v>
      </c>
      <c r="T602" s="1">
        <v>44885</v>
      </c>
      <c r="U602" s="1">
        <v>44979</v>
      </c>
      <c r="V602">
        <v>60</v>
      </c>
      <c r="W602" s="1">
        <v>45039</v>
      </c>
      <c r="X602" s="1">
        <v>45016</v>
      </c>
      <c r="Y602" s="2">
        <v>207000000</v>
      </c>
      <c r="AF602" s="2">
        <v>0</v>
      </c>
      <c r="AG602" s="14">
        <f>SUMIF('consultant-gross'!D:D,eslam.data!AQ602,'consultant-gross'!F:F)</f>
        <v>-1E-4</v>
      </c>
      <c r="AH602" s="14">
        <f>SUMIF('consultant-gross'!D:D,eslam.data!AQ602,'consultant-gross'!G:G)</f>
        <v>207000000</v>
      </c>
      <c r="AI602" s="14">
        <f>SUMIF('consultant-net'!D:D,eslam.data!AQ602,'consultant-net'!F:F)</f>
        <v>8212932.0099999998</v>
      </c>
      <c r="AJ602" s="2" t="str">
        <f>VLOOKUP(A602,'eslam-to-invoicing'!A:B,2,0)</f>
        <v>Lekela 250MW Wind Farm</v>
      </c>
      <c r="AQ602" s="2" t="str">
        <f t="shared" si="94"/>
        <v>LEKELA16</v>
      </c>
      <c r="AR602" s="2" t="str">
        <f t="shared" si="95"/>
        <v>Lekela 250MW Wind Farm16</v>
      </c>
    </row>
    <row r="603" spans="1:44" hidden="1" x14ac:dyDescent="0.3">
      <c r="A603" s="6" t="s">
        <v>137</v>
      </c>
      <c r="B603" s="34">
        <f>VLOOKUP(A603,operation!A:B,2,0)</f>
        <v>1</v>
      </c>
      <c r="C603" s="6">
        <v>2</v>
      </c>
      <c r="D603" s="25"/>
      <c r="F603" s="26">
        <f>_xlfn.MAXIFS('data-from-invoicing'!E:E,'data-from-invoicing'!D:D,eslam.data!AR603)</f>
        <v>6153867.6100000003</v>
      </c>
      <c r="G603" s="2">
        <f t="shared" si="92"/>
        <v>6153867.6100000003</v>
      </c>
      <c r="H603" s="2"/>
      <c r="I603" s="23"/>
      <c r="J603" s="2">
        <f>SUMIF('collection only'!D:D,eslam.data!AQ603,'collection only'!E:E)</f>
        <v>7000000.5199999996</v>
      </c>
      <c r="K603" s="26">
        <f>SUMIF('data-from-invoicing'!D:D,eslam.data!AR603,'data-from-invoicing'!F:F)</f>
        <v>7467890.3969999999</v>
      </c>
      <c r="L603" s="2">
        <f t="shared" si="93"/>
        <v>467889.87700000033</v>
      </c>
      <c r="M603" s="2"/>
      <c r="Q603" s="23"/>
      <c r="S603" s="1">
        <v>45322</v>
      </c>
      <c r="T603" s="1">
        <v>45321</v>
      </c>
      <c r="U603" s="1">
        <v>45348</v>
      </c>
      <c r="V603">
        <v>60</v>
      </c>
      <c r="W603" s="1">
        <v>45408</v>
      </c>
      <c r="AF603" s="2">
        <v>0</v>
      </c>
      <c r="AG603" s="14">
        <f>SUMIF('consultant-gross'!D:D,eslam.data!AQ603,'consultant-gross'!F:F)</f>
        <v>0</v>
      </c>
      <c r="AH603" s="14">
        <f>SUMIF('consultant-gross'!D:D,eslam.data!AQ603,'consultant-gross'!G:G)</f>
        <v>0</v>
      </c>
      <c r="AI603" s="14">
        <f>SUMIF('consultant-net'!D:D,eslam.data!AQ603,'consultant-net'!F:F)</f>
        <v>0</v>
      </c>
      <c r="AJ603" s="2" t="str">
        <f>VLOOKUP(A603,'eslam-to-invoicing'!A:B,2,0)</f>
        <v>Lekela 250MW Wind Farm</v>
      </c>
      <c r="AQ603" s="2" t="str">
        <f t="shared" si="94"/>
        <v>LEKELA Remedial2</v>
      </c>
      <c r="AR603" s="2" t="str">
        <f t="shared" si="95"/>
        <v>Lekela 250MW Wind Farm2</v>
      </c>
    </row>
    <row r="604" spans="1:44" hidden="1" x14ac:dyDescent="0.3">
      <c r="A604" s="6" t="s">
        <v>137</v>
      </c>
      <c r="B604" s="34">
        <f>VLOOKUP(A604,operation!A:B,2,0)</f>
        <v>1</v>
      </c>
      <c r="C604" s="6">
        <v>3</v>
      </c>
      <c r="D604" s="25"/>
      <c r="E604" s="2">
        <v>2884958.98</v>
      </c>
      <c r="F604" s="26">
        <f>_xlfn.MAXIFS('data-from-invoicing'!E:E,'data-from-invoicing'!D:D,eslam.data!AR604)</f>
        <v>2093986.78</v>
      </c>
      <c r="G604" s="2">
        <f t="shared" si="92"/>
        <v>-790972.2</v>
      </c>
      <c r="H604" s="2"/>
      <c r="I604" s="23"/>
      <c r="J604" s="2">
        <f>SUMIF('collection only'!D:D,eslam.data!AQ604,'collection only'!E:E)</f>
        <v>3000357.34</v>
      </c>
      <c r="K604" s="26">
        <f>SUMIF('data-from-invoicing'!D:D,eslam.data!AR604,'data-from-invoicing'!F:F)</f>
        <v>1758948.889</v>
      </c>
      <c r="L604" s="2">
        <f t="shared" si="93"/>
        <v>-1241408.4509999999</v>
      </c>
      <c r="M604" s="2"/>
      <c r="Q604" s="23"/>
      <c r="R604" s="2">
        <v>3000357.86</v>
      </c>
      <c r="S604" s="1">
        <v>45443</v>
      </c>
      <c r="T604" s="1">
        <v>45431</v>
      </c>
      <c r="U604" s="1">
        <v>45523</v>
      </c>
      <c r="V604">
        <v>60</v>
      </c>
      <c r="W604" s="1">
        <v>45583</v>
      </c>
      <c r="X604" s="1">
        <v>45525</v>
      </c>
      <c r="Y604" s="2">
        <v>15655160.98</v>
      </c>
      <c r="AF604" s="2">
        <v>0</v>
      </c>
      <c r="AG604" s="14">
        <f>SUMIF('consultant-gross'!D:D,eslam.data!AQ604,'consultant-gross'!F:F)</f>
        <v>0</v>
      </c>
      <c r="AH604" s="14">
        <f>SUMIF('consultant-gross'!D:D,eslam.data!AQ604,'consultant-gross'!G:G)</f>
        <v>0</v>
      </c>
      <c r="AI604" s="14">
        <f>SUMIF('consultant-net'!D:D,eslam.data!AQ604,'consultant-net'!F:F)</f>
        <v>0</v>
      </c>
      <c r="AJ604" s="2" t="str">
        <f>VLOOKUP(A604,'eslam-to-invoicing'!A:B,2,0)</f>
        <v>Lekela 250MW Wind Farm</v>
      </c>
      <c r="AQ604" s="2" t="str">
        <f t="shared" si="94"/>
        <v>LEKELA Remedial3</v>
      </c>
      <c r="AR604" s="2" t="str">
        <f t="shared" si="95"/>
        <v>Lekela 250MW Wind Farm3</v>
      </c>
    </row>
    <row r="605" spans="1:44" hidden="1" x14ac:dyDescent="0.3">
      <c r="A605" s="6" t="s">
        <v>137</v>
      </c>
      <c r="B605" s="34">
        <f>VLOOKUP(A605,operation!A:B,2,0)</f>
        <v>1</v>
      </c>
      <c r="C605" s="6">
        <v>4</v>
      </c>
      <c r="D605" s="25"/>
      <c r="E605" s="2">
        <v>6153867.6099999994</v>
      </c>
      <c r="F605" s="26">
        <f>_xlfn.MAXIFS('data-from-invoicing'!E:E,'data-from-invoicing'!D:D,eslam.data!AR605)</f>
        <v>777289.9</v>
      </c>
      <c r="G605" s="2">
        <f t="shared" si="92"/>
        <v>-5376577.709999999</v>
      </c>
      <c r="H605" s="2"/>
      <c r="I605" s="23"/>
      <c r="J605" s="2">
        <f>SUMIF('collection only'!D:D,eslam.data!AQ605,'collection only'!E:E)</f>
        <v>6400022.3200000003</v>
      </c>
      <c r="K605" s="26">
        <f>SUMIF('data-from-invoicing'!D:D,eslam.data!AR605,'data-from-invoicing'!F:F)</f>
        <v>652923.51500000001</v>
      </c>
      <c r="L605" s="2">
        <f t="shared" si="93"/>
        <v>-5747098.8050000006</v>
      </c>
      <c r="M605" s="2"/>
      <c r="Q605" s="23"/>
      <c r="R605" s="2">
        <v>6400022.3200000003</v>
      </c>
      <c r="S605" s="1">
        <v>45535</v>
      </c>
      <c r="T605" s="1">
        <v>45524</v>
      </c>
      <c r="U605" s="1">
        <v>45525</v>
      </c>
      <c r="V605">
        <v>60</v>
      </c>
      <c r="W605" s="1">
        <v>45585</v>
      </c>
      <c r="X605" s="1">
        <v>45585</v>
      </c>
      <c r="Y605" s="2">
        <v>21809028.59</v>
      </c>
      <c r="AC605" s="2">
        <v>2290980.91</v>
      </c>
      <c r="AF605" s="2">
        <v>0</v>
      </c>
      <c r="AG605" s="14">
        <f>SUMIF('consultant-gross'!D:D,eslam.data!AQ605,'consultant-gross'!F:F)</f>
        <v>0</v>
      </c>
      <c r="AH605" s="14">
        <f>SUMIF('consultant-gross'!D:D,eslam.data!AQ605,'consultant-gross'!G:G)</f>
        <v>0</v>
      </c>
      <c r="AI605" s="14">
        <f>SUMIF('consultant-net'!D:D,eslam.data!AQ605,'consultant-net'!F:F)</f>
        <v>0</v>
      </c>
      <c r="AJ605" s="2" t="str">
        <f>VLOOKUP(A605,'eslam-to-invoicing'!A:B,2,0)</f>
        <v>Lekela 250MW Wind Farm</v>
      </c>
      <c r="AQ605" s="2" t="str">
        <f t="shared" si="94"/>
        <v>LEKELA Remedial4</v>
      </c>
      <c r="AR605" s="2" t="str">
        <f t="shared" si="95"/>
        <v>Lekela 250MW Wind Farm4</v>
      </c>
    </row>
    <row r="606" spans="1:44" hidden="1" x14ac:dyDescent="0.3">
      <c r="B606" s="34" t="e">
        <f>VLOOKUP(A606,operation!A:B,2,0)</f>
        <v>#N/A</v>
      </c>
      <c r="D606" s="25"/>
      <c r="F606" s="26">
        <f>_xlfn.MAXIFS('data-from-invoicing'!E:E,'data-from-invoicing'!D:D,eslam.data!AR606)</f>
        <v>0</v>
      </c>
      <c r="H606" s="2"/>
      <c r="I606" s="23"/>
      <c r="K606" s="26"/>
      <c r="M606" s="2"/>
      <c r="Q606" s="23"/>
    </row>
    <row r="607" spans="1:44" hidden="1" x14ac:dyDescent="0.3">
      <c r="A607" s="6" t="s">
        <v>73</v>
      </c>
      <c r="B607" s="34">
        <f>VLOOKUP(A607,operation!A:B,2,0)</f>
        <v>1</v>
      </c>
      <c r="C607" s="6">
        <v>1</v>
      </c>
      <c r="D607" s="25"/>
      <c r="E607" s="2">
        <v>3709029.4</v>
      </c>
      <c r="F607" s="26">
        <f>_xlfn.MAXIFS('data-from-invoicing'!E:E,'data-from-invoicing'!D:D,eslam.data!AR607)</f>
        <v>2418808.5699999998</v>
      </c>
      <c r="G607" s="2">
        <f t="shared" ref="G607:G638" si="96">F607-E607</f>
        <v>-1290220.83</v>
      </c>
      <c r="H607" s="2"/>
      <c r="I607" s="23"/>
      <c r="J607" s="2">
        <f>SUMIF('collection only'!D:D,eslam.data!AQ607,'collection only'!E:E)</f>
        <v>47854244.399999999</v>
      </c>
      <c r="K607" s="26">
        <f>SUMIF('data-from-invoicing'!D:D,eslam.data!AR607,'data-from-invoicing'!F:F)</f>
        <v>7639890.6465999996</v>
      </c>
      <c r="L607" s="2">
        <f t="shared" ref="L607:L638" si="97">K607-J607</f>
        <v>-40214353.753399998</v>
      </c>
      <c r="M607" s="2"/>
      <c r="N607" s="2">
        <v>41622365.399999999</v>
      </c>
      <c r="Q607" s="23"/>
      <c r="R607" s="2">
        <v>6231879.2400000002</v>
      </c>
      <c r="S607" s="1">
        <v>44377</v>
      </c>
      <c r="T607" s="1">
        <v>44377</v>
      </c>
      <c r="U607" s="1">
        <v>44382</v>
      </c>
      <c r="V607">
        <v>28</v>
      </c>
      <c r="W607" s="1">
        <v>44410</v>
      </c>
      <c r="X607" s="1">
        <v>44425</v>
      </c>
      <c r="Y607" s="2">
        <v>3709029.4</v>
      </c>
      <c r="Z607" s="2">
        <v>4472196.3899999997</v>
      </c>
      <c r="AF607" s="2">
        <v>0</v>
      </c>
      <c r="AG607" s="14">
        <f>SUMIF('consultant-gross'!D:D,eslam.data!AQ607,'consultant-gross'!F:F)</f>
        <v>0</v>
      </c>
      <c r="AH607" s="14">
        <f>SUMIF('consultant-gross'!D:D,eslam.data!AQ607,'consultant-gross'!G:G)</f>
        <v>0</v>
      </c>
      <c r="AI607" s="14">
        <f>SUMIF('consultant-net'!D:D,eslam.data!AQ607,'consultant-net'!F:F)</f>
        <v>0</v>
      </c>
      <c r="AJ607" s="2" t="str">
        <f>VLOOKUP(A607,'eslam-to-invoicing'!A:B,2,0)</f>
        <v>MDF Factory</v>
      </c>
      <c r="AQ607" s="2" t="str">
        <f t="shared" ref="AQ607:AQ638" si="98">A607&amp;C607</f>
        <v>MDF Factory1</v>
      </c>
      <c r="AR607" s="2" t="str">
        <f t="shared" ref="AR607:AR638" si="99">AJ607&amp;C607</f>
        <v>MDF Factory1</v>
      </c>
    </row>
    <row r="608" spans="1:44" hidden="1" x14ac:dyDescent="0.3">
      <c r="A608" s="6" t="s">
        <v>73</v>
      </c>
      <c r="B608" s="34">
        <f>VLOOKUP(A608,operation!A:B,2,0)</f>
        <v>1</v>
      </c>
      <c r="C608" s="6">
        <v>2</v>
      </c>
      <c r="D608" s="25"/>
      <c r="E608" s="2">
        <v>5178414.7199999988</v>
      </c>
      <c r="F608" s="26">
        <f>_xlfn.MAXIFS('data-from-invoicing'!E:E,'data-from-invoicing'!D:D,eslam.data!AR608)</f>
        <v>6157903.8099999996</v>
      </c>
      <c r="G608" s="2">
        <f t="shared" si="96"/>
        <v>979489.09000000078</v>
      </c>
      <c r="H608" s="2"/>
      <c r="I608" s="23"/>
      <c r="J608" s="2">
        <f>SUMIF('collection only'!D:D,eslam.data!AQ608,'collection only'!E:E)</f>
        <v>13393735</v>
      </c>
      <c r="K608" s="26">
        <f>SUMIF('data-from-invoicing'!D:D,eslam.data!AR608,'data-from-invoicing'!F:F)</f>
        <v>10804321.9583</v>
      </c>
      <c r="L608" s="2">
        <f t="shared" si="97"/>
        <v>-2589413.0416999999</v>
      </c>
      <c r="M608" s="2"/>
      <c r="N608" s="2">
        <v>6300000</v>
      </c>
      <c r="Q608" s="23"/>
      <c r="R608" s="2">
        <v>7093735</v>
      </c>
      <c r="S608" s="1">
        <v>44408</v>
      </c>
      <c r="T608" s="1">
        <v>44416</v>
      </c>
      <c r="U608" s="1">
        <v>44416</v>
      </c>
      <c r="V608">
        <v>28</v>
      </c>
      <c r="W608" s="1">
        <v>44444</v>
      </c>
      <c r="X608" s="1">
        <v>44439</v>
      </c>
      <c r="Y608" s="2">
        <v>8887444.1199999992</v>
      </c>
      <c r="Z608" s="2">
        <v>7086056.0099999998</v>
      </c>
      <c r="AF608" s="2">
        <v>0</v>
      </c>
      <c r="AG608" s="14">
        <f>SUMIF('consultant-gross'!D:D,eslam.data!AQ608,'consultant-gross'!F:F)</f>
        <v>0</v>
      </c>
      <c r="AH608" s="14">
        <f>SUMIF('consultant-gross'!D:D,eslam.data!AQ608,'consultant-gross'!G:G)</f>
        <v>0</v>
      </c>
      <c r="AI608" s="14">
        <f>SUMIF('consultant-net'!D:D,eslam.data!AQ608,'consultant-net'!F:F)</f>
        <v>0</v>
      </c>
      <c r="AJ608" s="2" t="str">
        <f>VLOOKUP(A608,'eslam-to-invoicing'!A:B,2,0)</f>
        <v>MDF Factory</v>
      </c>
      <c r="AQ608" s="2" t="str">
        <f t="shared" si="98"/>
        <v>MDF Factory2</v>
      </c>
      <c r="AR608" s="2" t="str">
        <f t="shared" si="99"/>
        <v>MDF Factory2</v>
      </c>
    </row>
    <row r="609" spans="1:44" hidden="1" x14ac:dyDescent="0.3">
      <c r="A609" s="6" t="s">
        <v>73</v>
      </c>
      <c r="B609" s="34">
        <f>VLOOKUP(A609,operation!A:B,2,0)</f>
        <v>1</v>
      </c>
      <c r="C609" s="6">
        <v>3</v>
      </c>
      <c r="D609" s="25"/>
      <c r="E609" s="2">
        <v>9214079.1700000037</v>
      </c>
      <c r="F609" s="26">
        <f>_xlfn.MAXIFS('data-from-invoicing'!E:E,'data-from-invoicing'!D:D,eslam.data!AR609)</f>
        <v>9210979.0099999998</v>
      </c>
      <c r="G609" s="2">
        <f t="shared" si="96"/>
        <v>-3100.1600000038743</v>
      </c>
      <c r="H609" s="2"/>
      <c r="I609" s="23"/>
      <c r="J609" s="2">
        <f>SUMIF('collection only'!D:D,eslam.data!AQ609,'collection only'!E:E)</f>
        <v>18410664.559999999</v>
      </c>
      <c r="K609" s="26">
        <f>SUMIF('data-from-invoicing'!D:D,eslam.data!AR609,'data-from-invoicing'!F:F)</f>
        <v>11956077.466699999</v>
      </c>
      <c r="L609" s="2">
        <f t="shared" si="97"/>
        <v>-6454587.0932999998</v>
      </c>
      <c r="M609" s="2"/>
      <c r="N609" s="2">
        <v>2000000</v>
      </c>
      <c r="Q609" s="23"/>
      <c r="R609" s="2">
        <v>8598866.2300000004</v>
      </c>
      <c r="S609" s="1">
        <v>44439</v>
      </c>
      <c r="T609" s="1">
        <v>44439</v>
      </c>
      <c r="U609" s="1">
        <v>44445</v>
      </c>
      <c r="V609">
        <v>28</v>
      </c>
      <c r="W609" s="1">
        <v>44473</v>
      </c>
      <c r="X609" s="1">
        <v>44461</v>
      </c>
      <c r="Y609" s="2">
        <v>18101523.289999999</v>
      </c>
      <c r="Z609" s="2">
        <v>8983935.8699999992</v>
      </c>
      <c r="AF609" s="2">
        <v>0</v>
      </c>
      <c r="AG609" s="14">
        <f>SUMIF('consultant-gross'!D:D,eslam.data!AQ609,'consultant-gross'!F:F)</f>
        <v>0</v>
      </c>
      <c r="AH609" s="14">
        <f>SUMIF('consultant-gross'!D:D,eslam.data!AQ609,'consultant-gross'!G:G)</f>
        <v>0</v>
      </c>
      <c r="AI609" s="14">
        <f>SUMIF('consultant-net'!D:D,eslam.data!AQ609,'consultant-net'!F:F)</f>
        <v>0</v>
      </c>
      <c r="AJ609" s="2" t="str">
        <f>VLOOKUP(A609,'eslam-to-invoicing'!A:B,2,0)</f>
        <v>MDF Factory</v>
      </c>
      <c r="AQ609" s="2" t="str">
        <f t="shared" si="98"/>
        <v>MDF Factory3</v>
      </c>
      <c r="AR609" s="2" t="str">
        <f t="shared" si="99"/>
        <v>MDF Factory3</v>
      </c>
    </row>
    <row r="610" spans="1:44" hidden="1" x14ac:dyDescent="0.3">
      <c r="A610" s="6" t="s">
        <v>73</v>
      </c>
      <c r="B610" s="34">
        <f>VLOOKUP(A610,operation!A:B,2,0)</f>
        <v>1</v>
      </c>
      <c r="C610" s="6">
        <v>4</v>
      </c>
      <c r="D610" s="25"/>
      <c r="E610" s="2">
        <v>9266652.8799999952</v>
      </c>
      <c r="F610" s="26">
        <f>_xlfn.MAXIFS('data-from-invoicing'!E:E,'data-from-invoicing'!D:D,eslam.data!AR610)</f>
        <v>9184332.6099999994</v>
      </c>
      <c r="G610" s="2">
        <f t="shared" si="96"/>
        <v>-82320.269999995828</v>
      </c>
      <c r="H610" s="2"/>
      <c r="I610" s="23"/>
      <c r="J610" s="2">
        <f>SUMIF('collection only'!D:D,eslam.data!AQ610,'collection only'!E:E)</f>
        <v>19359615</v>
      </c>
      <c r="K610" s="26">
        <f>SUMIF('data-from-invoicing'!D:D,eslam.data!AR610,'data-from-invoicing'!F:F)</f>
        <v>11048205.3073</v>
      </c>
      <c r="L610" s="2">
        <f t="shared" si="97"/>
        <v>-8311409.6927000005</v>
      </c>
      <c r="M610" s="2"/>
      <c r="N610" s="2">
        <v>2000000</v>
      </c>
      <c r="Q610" s="23"/>
      <c r="R610" s="2">
        <v>8359615.9699999997</v>
      </c>
      <c r="S610" s="1">
        <v>44469</v>
      </c>
      <c r="T610" s="1">
        <v>44469</v>
      </c>
      <c r="U610" s="1">
        <v>44475</v>
      </c>
      <c r="V610">
        <v>28</v>
      </c>
      <c r="W610" s="1">
        <v>44503</v>
      </c>
      <c r="X610" s="1">
        <v>44496</v>
      </c>
      <c r="Y610" s="2">
        <v>27368176.170000002</v>
      </c>
      <c r="Z610" s="2">
        <v>10661948.66</v>
      </c>
      <c r="AF610" s="2">
        <v>0</v>
      </c>
      <c r="AG610" s="14">
        <f>SUMIF('consultant-gross'!D:D,eslam.data!AQ610,'consultant-gross'!F:F)</f>
        <v>0</v>
      </c>
      <c r="AH610" s="14">
        <f>SUMIF('consultant-gross'!D:D,eslam.data!AQ610,'consultant-gross'!G:G)</f>
        <v>0</v>
      </c>
      <c r="AI610" s="14">
        <f>SUMIF('consultant-net'!D:D,eslam.data!AQ610,'consultant-net'!F:F)</f>
        <v>0</v>
      </c>
      <c r="AJ610" s="2" t="str">
        <f>VLOOKUP(A610,'eslam-to-invoicing'!A:B,2,0)</f>
        <v>MDF Factory</v>
      </c>
      <c r="AQ610" s="2" t="str">
        <f t="shared" si="98"/>
        <v>MDF Factory4</v>
      </c>
      <c r="AR610" s="2" t="str">
        <f t="shared" si="99"/>
        <v>MDF Factory4</v>
      </c>
    </row>
    <row r="611" spans="1:44" hidden="1" x14ac:dyDescent="0.3">
      <c r="A611" s="6" t="s">
        <v>73</v>
      </c>
      <c r="B611" s="34">
        <f>VLOOKUP(A611,operation!A:B,2,0)</f>
        <v>1</v>
      </c>
      <c r="C611" s="6">
        <v>5</v>
      </c>
      <c r="D611" s="25"/>
      <c r="E611" s="2">
        <v>23662523.073914591</v>
      </c>
      <c r="F611" s="26">
        <f>_xlfn.MAXIFS('data-from-invoicing'!E:E,'data-from-invoicing'!D:D,eslam.data!AR611)</f>
        <v>23254260.420000002</v>
      </c>
      <c r="G611" s="2">
        <f t="shared" si="96"/>
        <v>-408262.65391458943</v>
      </c>
      <c r="H611" s="2"/>
      <c r="I611" s="23"/>
      <c r="J611" s="2">
        <f>SUMIF('collection only'!D:D,eslam.data!AQ611,'collection only'!E:E)</f>
        <v>38802133.780000001</v>
      </c>
      <c r="K611" s="26">
        <f>SUMIF('data-from-invoicing'!D:D,eslam.data!AR611,'data-from-invoicing'!F:F)</f>
        <v>26370472.863600001</v>
      </c>
      <c r="L611" s="2">
        <f t="shared" si="97"/>
        <v>-12431660.9164</v>
      </c>
      <c r="M611" s="2"/>
      <c r="N611" s="2">
        <v>10016624.859999999</v>
      </c>
      <c r="Q611" s="23"/>
      <c r="R611" s="2">
        <v>21785509.710000001</v>
      </c>
      <c r="S611" s="1">
        <v>44500</v>
      </c>
      <c r="T611" s="1">
        <v>44500</v>
      </c>
      <c r="U611" s="1">
        <v>44507</v>
      </c>
      <c r="V611">
        <v>28</v>
      </c>
      <c r="W611" s="1">
        <v>44535</v>
      </c>
      <c r="X611" s="1">
        <v>44535</v>
      </c>
      <c r="Y611" s="2">
        <v>51030699.243914589</v>
      </c>
      <c r="Z611" s="2">
        <v>10195623.756837981</v>
      </c>
      <c r="AF611" s="2">
        <v>0</v>
      </c>
      <c r="AG611" s="14">
        <f>SUMIF('consultant-gross'!D:D,eslam.data!AQ611,'consultant-gross'!F:F)</f>
        <v>0</v>
      </c>
      <c r="AH611" s="14">
        <f>SUMIF('consultant-gross'!D:D,eslam.data!AQ611,'consultant-gross'!G:G)</f>
        <v>0</v>
      </c>
      <c r="AI611" s="14">
        <f>SUMIF('consultant-net'!D:D,eslam.data!AQ611,'consultant-net'!F:F)</f>
        <v>0</v>
      </c>
      <c r="AJ611" s="2" t="str">
        <f>VLOOKUP(A611,'eslam-to-invoicing'!A:B,2,0)</f>
        <v>MDF Factory</v>
      </c>
      <c r="AQ611" s="2" t="str">
        <f t="shared" si="98"/>
        <v>MDF Factory5</v>
      </c>
      <c r="AR611" s="2" t="str">
        <f t="shared" si="99"/>
        <v>MDF Factory5</v>
      </c>
    </row>
    <row r="612" spans="1:44" hidden="1" x14ac:dyDescent="0.3">
      <c r="A612" s="6" t="s">
        <v>73</v>
      </c>
      <c r="B612" s="34">
        <f>VLOOKUP(A612,operation!A:B,2,0)</f>
        <v>1</v>
      </c>
      <c r="C612" s="6">
        <v>6</v>
      </c>
      <c r="D612" s="25"/>
      <c r="E612" s="2">
        <v>17937654.126085419</v>
      </c>
      <c r="F612" s="26">
        <f>_xlfn.MAXIFS('data-from-invoicing'!E:E,'data-from-invoicing'!D:D,eslam.data!AR612)</f>
        <v>17710147.670000002</v>
      </c>
      <c r="G612" s="2">
        <f t="shared" si="96"/>
        <v>-227506.45608541742</v>
      </c>
      <c r="H612" s="2"/>
      <c r="I612" s="23"/>
      <c r="J612" s="2">
        <f>SUMIF('collection only'!D:D,eslam.data!AQ612,'collection only'!E:E)</f>
        <v>28503193.329999998</v>
      </c>
      <c r="K612" s="26">
        <f>SUMIF('data-from-invoicing'!D:D,eslam.data!AR612,'data-from-invoicing'!F:F)</f>
        <v>20230205.967699997</v>
      </c>
      <c r="L612" s="2">
        <f t="shared" si="97"/>
        <v>-8272987.3623000011</v>
      </c>
      <c r="M612" s="2"/>
      <c r="N612" s="2">
        <v>7331999.9999999991</v>
      </c>
      <c r="Q612" s="23"/>
      <c r="R612" s="2">
        <v>17171193.315510381</v>
      </c>
      <c r="S612" s="1">
        <v>44530</v>
      </c>
      <c r="T612" s="1">
        <v>44530</v>
      </c>
      <c r="U612" s="1">
        <v>44539</v>
      </c>
      <c r="V612">
        <v>28</v>
      </c>
      <c r="W612" s="1">
        <v>44567</v>
      </c>
      <c r="X612" s="1">
        <v>44581</v>
      </c>
      <c r="Y612" s="2">
        <v>68968353.370000005</v>
      </c>
      <c r="Z612" s="2">
        <v>11973915.52</v>
      </c>
      <c r="AF612" s="2">
        <v>0</v>
      </c>
      <c r="AG612" s="14">
        <f>SUMIF('consultant-gross'!D:D,eslam.data!AQ612,'consultant-gross'!F:F)</f>
        <v>17937654.126085415</v>
      </c>
      <c r="AH612" s="14">
        <f>SUMIF('consultant-gross'!D:D,eslam.data!AQ612,'consultant-gross'!G:G)</f>
        <v>68968353.370000005</v>
      </c>
      <c r="AI612" s="14">
        <f>SUMIF('consultant-net'!D:D,eslam.data!AQ612,'consultant-net'!F:F)</f>
        <v>17171193.315510381</v>
      </c>
      <c r="AJ612" s="2" t="str">
        <f>VLOOKUP(A612,'eslam-to-invoicing'!A:B,2,0)</f>
        <v>MDF Factory</v>
      </c>
      <c r="AQ612" s="2" t="str">
        <f t="shared" si="98"/>
        <v>MDF Factory6</v>
      </c>
      <c r="AR612" s="2" t="str">
        <f t="shared" si="99"/>
        <v>MDF Factory6</v>
      </c>
    </row>
    <row r="613" spans="1:44" hidden="1" x14ac:dyDescent="0.3">
      <c r="A613" s="6" t="s">
        <v>73</v>
      </c>
      <c r="B613" s="34">
        <f>VLOOKUP(A613,operation!A:B,2,0)</f>
        <v>1</v>
      </c>
      <c r="C613" s="6">
        <v>7</v>
      </c>
      <c r="D613" s="25"/>
      <c r="E613" s="2">
        <v>16080953.78160258</v>
      </c>
      <c r="F613" s="26">
        <f>_xlfn.MAXIFS('data-from-invoicing'!E:E,'data-from-invoicing'!D:D,eslam.data!AR613)</f>
        <v>15382008.960000001</v>
      </c>
      <c r="G613" s="2">
        <f t="shared" si="96"/>
        <v>-698944.82160257921</v>
      </c>
      <c r="H613" s="2"/>
      <c r="I613" s="23"/>
      <c r="J613" s="2">
        <f>SUMIF('collection only'!D:D,eslam.data!AQ613,'collection only'!E:E)</f>
        <v>59606480</v>
      </c>
      <c r="K613" s="26">
        <f>SUMIF('data-from-invoicing'!D:D,eslam.data!AR613,'data-from-invoicing'!F:F)</f>
        <v>15247412.6383</v>
      </c>
      <c r="L613" s="2">
        <f t="shared" si="97"/>
        <v>-44359067.361699998</v>
      </c>
      <c r="M613" s="2"/>
      <c r="N613" s="2">
        <v>6000000</v>
      </c>
      <c r="Q613" s="23"/>
      <c r="R613" s="2">
        <v>14452550.56193712</v>
      </c>
      <c r="S613" s="1">
        <v>44561</v>
      </c>
      <c r="T613" s="1">
        <v>44561</v>
      </c>
      <c r="U613" s="1">
        <v>44572</v>
      </c>
      <c r="V613">
        <v>28</v>
      </c>
      <c r="W613" s="1">
        <v>44600</v>
      </c>
      <c r="X613" s="1">
        <v>44606</v>
      </c>
      <c r="Y613" s="2">
        <v>85049307.151602581</v>
      </c>
      <c r="Z613" s="2">
        <v>12658184.960000001</v>
      </c>
      <c r="AF613" s="2">
        <v>0</v>
      </c>
      <c r="AG613" s="14">
        <f>SUMIF('consultant-gross'!D:D,eslam.data!AQ613,'consultant-gross'!F:F)</f>
        <v>16588591.019999996</v>
      </c>
      <c r="AH613" s="14">
        <f>SUMIF('consultant-gross'!D:D,eslam.data!AQ613,'consultant-gross'!G:G)</f>
        <v>85556944.390000001</v>
      </c>
      <c r="AI613" s="14">
        <f>SUMIF('consultant-net'!D:D,eslam.data!AQ613,'consultant-net'!F:F)</f>
        <v>14851309.99</v>
      </c>
      <c r="AJ613" s="2" t="str">
        <f>VLOOKUP(A613,'eslam-to-invoicing'!A:B,2,0)</f>
        <v>MDF Factory</v>
      </c>
      <c r="AQ613" s="2" t="str">
        <f t="shared" si="98"/>
        <v>MDF Factory7</v>
      </c>
      <c r="AR613" s="2" t="str">
        <f t="shared" si="99"/>
        <v>MDF Factory7</v>
      </c>
    </row>
    <row r="614" spans="1:44" hidden="1" x14ac:dyDescent="0.3">
      <c r="A614" s="6" t="s">
        <v>73</v>
      </c>
      <c r="B614" s="34">
        <f>VLOOKUP(A614,operation!A:B,2,0)</f>
        <v>1</v>
      </c>
      <c r="C614" s="6">
        <v>8</v>
      </c>
      <c r="D614" s="25"/>
      <c r="E614" s="2">
        <v>12291002.28839742</v>
      </c>
      <c r="F614" s="26">
        <f>_xlfn.MAXIFS('data-from-invoicing'!E:E,'data-from-invoicing'!D:D,eslam.data!AR614)</f>
        <v>7024663.54</v>
      </c>
      <c r="G614" s="2">
        <f t="shared" si="96"/>
        <v>-5266338.7483974202</v>
      </c>
      <c r="H614" s="2"/>
      <c r="I614" s="23"/>
      <c r="J614" s="2">
        <f>SUMIF('collection only'!D:D,eslam.data!AQ614,'collection only'!E:E)</f>
        <v>29352571.68</v>
      </c>
      <c r="K614" s="26">
        <f>SUMIF('data-from-invoicing'!D:D,eslam.data!AR614,'data-from-invoicing'!F:F)</f>
        <v>13514522.741600001</v>
      </c>
      <c r="L614" s="2">
        <f t="shared" si="97"/>
        <v>-15838048.938399998</v>
      </c>
      <c r="M614" s="2"/>
      <c r="N614" s="2">
        <v>11000000</v>
      </c>
      <c r="Q614" s="23"/>
      <c r="R614" s="2">
        <v>12391060.050000001</v>
      </c>
      <c r="S614" s="1">
        <v>44592</v>
      </c>
      <c r="T614" s="1">
        <v>44592</v>
      </c>
      <c r="U614" s="1">
        <v>44601</v>
      </c>
      <c r="V614">
        <v>28</v>
      </c>
      <c r="W614" s="1">
        <v>44629</v>
      </c>
      <c r="X614" s="1">
        <v>44621</v>
      </c>
      <c r="Y614" s="2">
        <v>97340309.439999998</v>
      </c>
      <c r="Z614" s="2">
        <v>14426942.060000001</v>
      </c>
      <c r="AF614" s="2">
        <v>0</v>
      </c>
      <c r="AG614" s="14">
        <f>SUMIF('consultant-gross'!D:D,eslam.data!AQ614,'consultant-gross'!F:F)</f>
        <v>12291002.288397416</v>
      </c>
      <c r="AH614" s="14">
        <f>SUMIF('consultant-gross'!D:D,eslam.data!AQ614,'consultant-gross'!G:G)</f>
        <v>97340309.439999998</v>
      </c>
      <c r="AI614" s="14">
        <f>SUMIF('consultant-net'!D:D,eslam.data!AQ614,'consultant-net'!F:F)</f>
        <v>12391060.050000001</v>
      </c>
      <c r="AJ614" s="2" t="str">
        <f>VLOOKUP(A614,'eslam-to-invoicing'!A:B,2,0)</f>
        <v>MDF Factory</v>
      </c>
      <c r="AQ614" s="2" t="str">
        <f t="shared" si="98"/>
        <v>MDF Factory8</v>
      </c>
      <c r="AR614" s="2" t="str">
        <f t="shared" si="99"/>
        <v>MDF Factory8</v>
      </c>
    </row>
    <row r="615" spans="1:44" hidden="1" x14ac:dyDescent="0.3">
      <c r="A615" s="6" t="s">
        <v>73</v>
      </c>
      <c r="B615" s="34">
        <f>VLOOKUP(A615,operation!A:B,2,0)</f>
        <v>1</v>
      </c>
      <c r="C615" s="6">
        <v>9</v>
      </c>
      <c r="D615" s="25"/>
      <c r="E615" s="2">
        <v>8038787.7699999958</v>
      </c>
      <c r="F615" s="26">
        <f>_xlfn.MAXIFS('data-from-invoicing'!E:E,'data-from-invoicing'!D:D,eslam.data!AR615)</f>
        <v>6053905.5100000007</v>
      </c>
      <c r="G615" s="2">
        <f t="shared" si="96"/>
        <v>-1984882.2599999951</v>
      </c>
      <c r="H615" s="2"/>
      <c r="I615" s="23"/>
      <c r="J615" s="2">
        <f>SUMIF('collection only'!D:D,eslam.data!AQ615,'collection only'!E:E)</f>
        <v>18942922.649999999</v>
      </c>
      <c r="K615" s="26">
        <f>SUMIF('data-from-invoicing'!D:D,eslam.data!AR615,'data-from-invoicing'!F:F)</f>
        <v>8739856.8749000002</v>
      </c>
      <c r="L615" s="2">
        <f t="shared" si="97"/>
        <v>-10203065.775099998</v>
      </c>
      <c r="M615" s="2"/>
      <c r="N615" s="2">
        <v>13754630</v>
      </c>
      <c r="Q615" s="23"/>
      <c r="R615" s="2">
        <v>7655361.3300000001</v>
      </c>
      <c r="S615" s="1">
        <v>44620</v>
      </c>
      <c r="T615" s="1">
        <v>44620</v>
      </c>
      <c r="U615" s="1">
        <v>44629</v>
      </c>
      <c r="V615">
        <v>28</v>
      </c>
      <c r="W615" s="1">
        <v>44657</v>
      </c>
      <c r="X615" s="1">
        <v>44658</v>
      </c>
      <c r="Y615" s="2">
        <v>105379097.20999999</v>
      </c>
      <c r="Z615" s="2">
        <v>14289033.25</v>
      </c>
      <c r="AD615" s="2">
        <v>2526800.69</v>
      </c>
      <c r="AE615" s="2">
        <v>2526800.69</v>
      </c>
      <c r="AF615" s="2">
        <v>0</v>
      </c>
      <c r="AG615" s="14">
        <f>SUMIF('consultant-gross'!D:D,eslam.data!AQ615,'consultant-gross'!F:F)</f>
        <v>8038787.7699999958</v>
      </c>
      <c r="AH615" s="14">
        <f>SUMIF('consultant-gross'!D:D,eslam.data!AQ615,'consultant-gross'!G:G)</f>
        <v>105379097.20999999</v>
      </c>
      <c r="AI615" s="14">
        <f>SUMIF('consultant-net'!D:D,eslam.data!AQ615,'consultant-net'!F:F)</f>
        <v>7655361.3300000001</v>
      </c>
      <c r="AJ615" s="2" t="str">
        <f>VLOOKUP(A615,'eslam-to-invoicing'!A:B,2,0)</f>
        <v>MDF Factory</v>
      </c>
      <c r="AQ615" s="2" t="str">
        <f t="shared" si="98"/>
        <v>MDF Factory9</v>
      </c>
      <c r="AR615" s="2" t="str">
        <f t="shared" si="99"/>
        <v>MDF Factory9</v>
      </c>
    </row>
    <row r="616" spans="1:44" hidden="1" x14ac:dyDescent="0.3">
      <c r="A616" s="6" t="s">
        <v>73</v>
      </c>
      <c r="B616" s="34">
        <f>VLOOKUP(A616,operation!A:B,2,0)</f>
        <v>1</v>
      </c>
      <c r="C616" s="6">
        <v>10</v>
      </c>
      <c r="D616" s="25"/>
      <c r="E616" s="2">
        <v>6155129.9900000095</v>
      </c>
      <c r="F616" s="26">
        <f>_xlfn.MAXIFS('data-from-invoicing'!E:E,'data-from-invoicing'!D:D,eslam.data!AR616)</f>
        <v>7456023.4299999997</v>
      </c>
      <c r="G616" s="2">
        <f t="shared" si="96"/>
        <v>1300893.4399999902</v>
      </c>
      <c r="H616" s="2"/>
      <c r="I616" s="23"/>
      <c r="J616" s="2">
        <f>SUMIF('collection only'!D:D,eslam.data!AQ616,'collection only'!E:E)</f>
        <v>11719330.26</v>
      </c>
      <c r="K616" s="26">
        <f>SUMIF('data-from-invoicing'!D:D,eslam.data!AR616,'data-from-invoicing'!F:F)</f>
        <v>14703215.598099999</v>
      </c>
      <c r="L616" s="2">
        <f t="shared" si="97"/>
        <v>2983885.3380999994</v>
      </c>
      <c r="M616" s="2"/>
      <c r="N616" s="2">
        <v>1488562.75</v>
      </c>
      <c r="Q616" s="23"/>
      <c r="R616" s="2">
        <v>11119452.630000001</v>
      </c>
      <c r="S616" s="1">
        <v>44651</v>
      </c>
      <c r="T616" s="1">
        <v>44651</v>
      </c>
      <c r="U616" s="1">
        <v>44664</v>
      </c>
      <c r="V616">
        <v>28</v>
      </c>
      <c r="W616" s="1">
        <v>44692</v>
      </c>
      <c r="X616" s="1">
        <v>44678</v>
      </c>
      <c r="Y616" s="2">
        <v>111534227.2</v>
      </c>
      <c r="Z616" s="2">
        <v>19004034.210000001</v>
      </c>
      <c r="AF616" s="2">
        <v>0</v>
      </c>
      <c r="AG616" s="14">
        <f>SUMIF('consultant-gross'!D:D,eslam.data!AQ616,'consultant-gross'!F:F)</f>
        <v>6155129.9900000095</v>
      </c>
      <c r="AH616" s="14">
        <f>SUMIF('consultant-gross'!D:D,eslam.data!AQ616,'consultant-gross'!G:G)</f>
        <v>111534227.2</v>
      </c>
      <c r="AI616" s="14">
        <f>SUMIF('consultant-net'!D:D,eslam.data!AQ616,'consultant-net'!F:F)</f>
        <v>11119452.630000001</v>
      </c>
      <c r="AJ616" s="2" t="str">
        <f>VLOOKUP(A616,'eslam-to-invoicing'!A:B,2,0)</f>
        <v>MDF Factory</v>
      </c>
      <c r="AQ616" s="2" t="str">
        <f t="shared" si="98"/>
        <v>MDF Factory10</v>
      </c>
      <c r="AR616" s="2" t="str">
        <f t="shared" si="99"/>
        <v>MDF Factory10</v>
      </c>
    </row>
    <row r="617" spans="1:44" hidden="1" x14ac:dyDescent="0.3">
      <c r="A617" s="6" t="s">
        <v>73</v>
      </c>
      <c r="B617" s="34">
        <f>VLOOKUP(A617,operation!A:B,2,0)</f>
        <v>1</v>
      </c>
      <c r="C617" s="6">
        <v>11</v>
      </c>
      <c r="D617" s="25"/>
      <c r="E617" s="2">
        <v>9364100.799999997</v>
      </c>
      <c r="F617" s="26">
        <f>_xlfn.MAXIFS('data-from-invoicing'!E:E,'data-from-invoicing'!D:D,eslam.data!AR617)</f>
        <v>9266643.7599999998</v>
      </c>
      <c r="G617" s="2">
        <f t="shared" si="96"/>
        <v>-97457.039999997243</v>
      </c>
      <c r="H617" s="2"/>
      <c r="I617" s="23"/>
      <c r="J617" s="2">
        <f>SUMIF('collection only'!D:D,eslam.data!AQ617,'collection only'!E:E)</f>
        <v>11835349.23</v>
      </c>
      <c r="K617" s="26">
        <f>SUMIF('data-from-invoicing'!D:D,eslam.data!AR617,'data-from-invoicing'!F:F)</f>
        <v>10374106.903800001</v>
      </c>
      <c r="L617" s="2">
        <f t="shared" si="97"/>
        <v>-1461242.3261999991</v>
      </c>
      <c r="M617" s="2"/>
      <c r="N617" s="2">
        <v>3000000</v>
      </c>
      <c r="Q617" s="23"/>
      <c r="R617" s="2">
        <v>9991684.9399999995</v>
      </c>
      <c r="S617" s="1">
        <v>44681</v>
      </c>
      <c r="T617" s="1">
        <v>44681</v>
      </c>
      <c r="U617" s="1">
        <v>44679</v>
      </c>
      <c r="V617">
        <v>28</v>
      </c>
      <c r="W617" s="1">
        <v>44707</v>
      </c>
      <c r="X617" s="1">
        <v>44719</v>
      </c>
      <c r="Y617" s="2">
        <v>120898328</v>
      </c>
      <c r="Z617" s="2">
        <v>19378872</v>
      </c>
      <c r="AA617" s="2">
        <v>6694496.1699999999</v>
      </c>
      <c r="AC617" s="2">
        <v>8943366.1600000001</v>
      </c>
      <c r="AD617" s="2">
        <v>2938817.5</v>
      </c>
      <c r="AE617" s="2">
        <v>2938817.5</v>
      </c>
      <c r="AF617" s="2">
        <v>985000</v>
      </c>
      <c r="AG617" s="14">
        <f>SUMIF('consultant-gross'!D:D,eslam.data!AQ617,'consultant-gross'!F:F)</f>
        <v>9364100.799999997</v>
      </c>
      <c r="AH617" s="14">
        <f>SUMIF('consultant-gross'!D:D,eslam.data!AQ617,'consultant-gross'!G:G)</f>
        <v>120898328</v>
      </c>
      <c r="AI617" s="14">
        <f>SUMIF('consultant-net'!D:D,eslam.data!AQ617,'consultant-net'!F:F)</f>
        <v>9991684.9399999995</v>
      </c>
      <c r="AJ617" s="2" t="str">
        <f>VLOOKUP(A617,'eslam-to-invoicing'!A:B,2,0)</f>
        <v>MDF Factory</v>
      </c>
      <c r="AQ617" s="2" t="str">
        <f t="shared" si="98"/>
        <v>MDF Factory11</v>
      </c>
      <c r="AR617" s="2" t="str">
        <f t="shared" si="99"/>
        <v>MDF Factory11</v>
      </c>
    </row>
    <row r="618" spans="1:44" hidden="1" x14ac:dyDescent="0.3">
      <c r="A618" s="6" t="s">
        <v>73</v>
      </c>
      <c r="B618" s="34">
        <f>VLOOKUP(A618,operation!A:B,2,0)</f>
        <v>1</v>
      </c>
      <c r="C618" s="6">
        <v>12</v>
      </c>
      <c r="D618" s="25"/>
      <c r="E618" s="2">
        <v>27509389.270000011</v>
      </c>
      <c r="F618" s="26">
        <f>_xlfn.MAXIFS('data-from-invoicing'!E:E,'data-from-invoicing'!D:D,eslam.data!AR618)</f>
        <v>35128478.149999999</v>
      </c>
      <c r="G618" s="2">
        <f t="shared" si="96"/>
        <v>7619088.8799999878</v>
      </c>
      <c r="H618" s="2"/>
      <c r="I618" s="23"/>
      <c r="J618" s="2">
        <f>SUMIF('collection only'!D:D,eslam.data!AQ618,'collection only'!E:E)</f>
        <v>25380982.300000001</v>
      </c>
      <c r="K618" s="26">
        <f>SUMIF('data-from-invoicing'!D:D,eslam.data!AR618,'data-from-invoicing'!F:F)</f>
        <v>25882723.221099999</v>
      </c>
      <c r="L618" s="2">
        <f t="shared" si="97"/>
        <v>501740.92109999806</v>
      </c>
      <c r="M618" s="2"/>
      <c r="Q618" s="23"/>
      <c r="R618" s="2">
        <v>29337407.23</v>
      </c>
      <c r="S618" s="1">
        <v>44712</v>
      </c>
      <c r="T618" s="1">
        <v>44712</v>
      </c>
      <c r="U618" s="1">
        <v>44723</v>
      </c>
      <c r="V618">
        <v>28</v>
      </c>
      <c r="W618" s="1">
        <v>44751</v>
      </c>
      <c r="X618" s="1">
        <v>44741</v>
      </c>
      <c r="Y618" s="2">
        <v>148407717.27000001</v>
      </c>
      <c r="Z618" s="2">
        <v>21048487.960000001</v>
      </c>
      <c r="AA618" s="2">
        <v>9413326</v>
      </c>
      <c r="AC618" s="2">
        <v>14867864</v>
      </c>
      <c r="AD618" s="2">
        <v>3374171</v>
      </c>
      <c r="AE618" s="2">
        <v>3374171</v>
      </c>
      <c r="AF618" s="2">
        <v>0</v>
      </c>
      <c r="AG618" s="14">
        <f>SUMIF('consultant-gross'!D:D,eslam.data!AQ618,'consultant-gross'!F:F)</f>
        <v>27509389.270000011</v>
      </c>
      <c r="AH618" s="14">
        <f>SUMIF('consultant-gross'!D:D,eslam.data!AQ618,'consultant-gross'!G:G)</f>
        <v>148407717.27000001</v>
      </c>
      <c r="AI618" s="14">
        <f>SUMIF('consultant-net'!D:D,eslam.data!AQ618,'consultant-net'!F:F)</f>
        <v>29337407.23</v>
      </c>
      <c r="AJ618" s="2" t="str">
        <f>VLOOKUP(A618,'eslam-to-invoicing'!A:B,2,0)</f>
        <v>MDF Factory</v>
      </c>
      <c r="AQ618" s="2" t="str">
        <f t="shared" si="98"/>
        <v>MDF Factory12</v>
      </c>
      <c r="AR618" s="2" t="str">
        <f t="shared" si="99"/>
        <v>MDF Factory12</v>
      </c>
    </row>
    <row r="619" spans="1:44" hidden="1" x14ac:dyDescent="0.3">
      <c r="A619" s="6" t="s">
        <v>73</v>
      </c>
      <c r="B619" s="34">
        <f>VLOOKUP(A619,operation!A:B,2,0)</f>
        <v>1</v>
      </c>
      <c r="C619" s="6">
        <v>13</v>
      </c>
      <c r="D619" s="25"/>
      <c r="E619" s="2">
        <v>15343913.470000001</v>
      </c>
      <c r="F619" s="26">
        <f>_xlfn.MAXIFS('data-from-invoicing'!E:E,'data-from-invoicing'!D:D,eslam.data!AR619)</f>
        <v>16038148.23</v>
      </c>
      <c r="G619" s="2">
        <f t="shared" si="96"/>
        <v>694234.75999999978</v>
      </c>
      <c r="H619" s="2"/>
      <c r="I619" s="23"/>
      <c r="J619" s="2">
        <f>SUMIF('collection only'!D:D,eslam.data!AQ619,'collection only'!E:E)</f>
        <v>2351273.2200000002</v>
      </c>
      <c r="K619" s="26">
        <f>SUMIF('data-from-invoicing'!D:D,eslam.data!AR619,'data-from-invoicing'!F:F)</f>
        <v>2860119.7470999998</v>
      </c>
      <c r="L619" s="2">
        <f t="shared" si="97"/>
        <v>508846.5270999996</v>
      </c>
      <c r="M619" s="2"/>
      <c r="Q619" s="23"/>
      <c r="R619" s="2">
        <v>19866888.030000001</v>
      </c>
      <c r="S619" s="1">
        <v>44742</v>
      </c>
      <c r="T619" s="1">
        <v>44742</v>
      </c>
      <c r="U619" s="1">
        <v>44748</v>
      </c>
      <c r="V619">
        <v>28</v>
      </c>
      <c r="W619" s="1">
        <v>44776</v>
      </c>
      <c r="X619" s="1">
        <v>44780</v>
      </c>
      <c r="Y619" s="2">
        <v>163751630.74000001</v>
      </c>
      <c r="Z619" s="2">
        <v>25112316.18</v>
      </c>
      <c r="AA619" s="2">
        <v>10650525.16</v>
      </c>
      <c r="AC619" s="2">
        <v>15407262.1</v>
      </c>
      <c r="AD619" s="2">
        <v>3894039.6749999998</v>
      </c>
      <c r="AE619" s="2">
        <v>3894039.6749999998</v>
      </c>
      <c r="AF619" s="2">
        <v>1300000</v>
      </c>
      <c r="AG619" s="14">
        <f>SUMIF('consultant-gross'!D:D,eslam.data!AQ619,'consultant-gross'!F:F)</f>
        <v>15343913.469999999</v>
      </c>
      <c r="AH619" s="14">
        <f>SUMIF('consultant-gross'!D:D,eslam.data!AQ619,'consultant-gross'!G:G)</f>
        <v>163751630.74000001</v>
      </c>
      <c r="AI619" s="14">
        <f>SUMIF('consultant-net'!D:D,eslam.data!AQ619,'consultant-net'!F:F)</f>
        <v>19866888.030000001</v>
      </c>
      <c r="AJ619" s="2" t="str">
        <f>VLOOKUP(A619,'eslam-to-invoicing'!A:B,2,0)</f>
        <v>MDF Factory</v>
      </c>
      <c r="AQ619" s="2" t="str">
        <f t="shared" si="98"/>
        <v>MDF Factory13</v>
      </c>
      <c r="AR619" s="2" t="str">
        <f t="shared" si="99"/>
        <v>MDF Factory13</v>
      </c>
    </row>
    <row r="620" spans="1:44" hidden="1" x14ac:dyDescent="0.3">
      <c r="A620" s="6" t="s">
        <v>73</v>
      </c>
      <c r="B620" s="34">
        <f>VLOOKUP(A620,operation!A:B,2,0)</f>
        <v>1</v>
      </c>
      <c r="C620" s="6">
        <v>14</v>
      </c>
      <c r="D620" s="25"/>
      <c r="E620" s="2">
        <v>11905906.396753579</v>
      </c>
      <c r="F620" s="26">
        <f>_xlfn.MAXIFS('data-from-invoicing'!E:E,'data-from-invoicing'!D:D,eslam.data!AR620)</f>
        <v>12281779.549999999</v>
      </c>
      <c r="G620" s="2">
        <f t="shared" si="96"/>
        <v>375873.1532464195</v>
      </c>
      <c r="H620" s="2"/>
      <c r="I620" s="23"/>
      <c r="J620" s="2">
        <f>SUMIF('collection only'!D:D,eslam.data!AQ620,'collection only'!E:E)</f>
        <v>11219362.359999999</v>
      </c>
      <c r="K620" s="26">
        <f>SUMIF('data-from-invoicing'!D:D,eslam.data!AR620,'data-from-invoicing'!F:F)</f>
        <v>23227533.887499999</v>
      </c>
      <c r="L620" s="2">
        <f t="shared" si="97"/>
        <v>12008171.5275</v>
      </c>
      <c r="M620" s="2"/>
      <c r="Q620" s="23"/>
      <c r="R620" s="2">
        <v>11219361.663276941</v>
      </c>
      <c r="S620" s="1">
        <v>44773</v>
      </c>
      <c r="T620" s="1">
        <v>44767</v>
      </c>
      <c r="U620" s="1">
        <v>44787</v>
      </c>
      <c r="V620">
        <v>28</v>
      </c>
      <c r="W620" s="1">
        <v>44815</v>
      </c>
      <c r="X620" s="1">
        <v>44829</v>
      </c>
      <c r="Y620" s="2">
        <v>175657537.13675359</v>
      </c>
      <c r="Z620" s="2">
        <v>28064532.296287641</v>
      </c>
      <c r="AA620" s="2">
        <v>10473927.480705</v>
      </c>
      <c r="AC620" s="2">
        <v>17096495.494603131</v>
      </c>
      <c r="AD620" s="2">
        <v>4266369.8049999997</v>
      </c>
      <c r="AE620" s="2">
        <v>4266369.8049999997</v>
      </c>
      <c r="AF620" s="2">
        <v>3250000</v>
      </c>
      <c r="AG620" s="14">
        <f>SUMIF('consultant-gross'!D:D,eslam.data!AQ620,'consultant-gross'!F:F)</f>
        <v>12301138.789999992</v>
      </c>
      <c r="AH620" s="14">
        <f>SUMIF('consultant-gross'!D:D,eslam.data!AQ620,'consultant-gross'!G:G)</f>
        <v>176052769.53</v>
      </c>
      <c r="AI620" s="14">
        <f>SUMIF('consultant-net'!D:D,eslam.data!AQ620,'consultant-net'!F:F)</f>
        <v>15316196.460000001</v>
      </c>
      <c r="AJ620" s="2" t="str">
        <f>VLOOKUP(A620,'eslam-to-invoicing'!A:B,2,0)</f>
        <v>MDF Factory</v>
      </c>
      <c r="AQ620" s="2" t="str">
        <f t="shared" si="98"/>
        <v>MDF Factory14</v>
      </c>
      <c r="AR620" s="2" t="str">
        <f t="shared" si="99"/>
        <v>MDF Factory14</v>
      </c>
    </row>
    <row r="621" spans="1:44" hidden="1" x14ac:dyDescent="0.3">
      <c r="A621" s="6" t="s">
        <v>73</v>
      </c>
      <c r="B621" s="34">
        <f>VLOOKUP(A621,operation!A:B,2,0)</f>
        <v>1</v>
      </c>
      <c r="C621" s="6">
        <v>15</v>
      </c>
      <c r="D621" s="25"/>
      <c r="E621" s="2">
        <v>8651043.7332464159</v>
      </c>
      <c r="F621" s="26">
        <f>_xlfn.MAXIFS('data-from-invoicing'!E:E,'data-from-invoicing'!D:D,eslam.data!AR621)</f>
        <v>8189110.5</v>
      </c>
      <c r="G621" s="2">
        <f t="shared" si="96"/>
        <v>-461933.23324641585</v>
      </c>
      <c r="H621" s="2"/>
      <c r="I621" s="23"/>
      <c r="J621" s="2">
        <f>SUMIF('collection only'!D:D,eslam.data!AQ621,'collection only'!E:E)</f>
        <v>10812468.25</v>
      </c>
      <c r="K621" s="26">
        <f>SUMIF('data-from-invoicing'!D:D,eslam.data!AR621,'data-from-invoicing'!F:F)</f>
        <v>15790368.0492</v>
      </c>
      <c r="L621" s="2">
        <f t="shared" si="97"/>
        <v>4977899.7992000002</v>
      </c>
      <c r="M621" s="2"/>
      <c r="Q621" s="23"/>
      <c r="R621" s="2">
        <v>15409194.689999999</v>
      </c>
      <c r="S621" s="1">
        <v>44804</v>
      </c>
      <c r="T621" s="1">
        <v>44804</v>
      </c>
      <c r="U621" s="1">
        <v>44812</v>
      </c>
      <c r="V621">
        <v>28</v>
      </c>
      <c r="W621" s="1">
        <v>44840</v>
      </c>
      <c r="X621" s="1">
        <v>44843</v>
      </c>
      <c r="Y621" s="2">
        <v>184308580.87</v>
      </c>
      <c r="Z621" s="2">
        <v>33441117.050000001</v>
      </c>
      <c r="AA621" s="2">
        <v>10616746</v>
      </c>
      <c r="AC621" s="2">
        <v>16229441.880000001</v>
      </c>
      <c r="AD621" s="2">
        <v>4412077.4000000004</v>
      </c>
      <c r="AE621" s="2">
        <v>4412077.4000000004</v>
      </c>
      <c r="AF621" s="2">
        <v>1350000</v>
      </c>
      <c r="AG621" s="14">
        <f>SUMIF('consultant-gross'!D:D,eslam.data!AQ621,'consultant-gross'!F:F)</f>
        <v>8651043.7332464159</v>
      </c>
      <c r="AH621" s="14">
        <f>SUMIF('consultant-gross'!D:D,eslam.data!AQ621,'consultant-gross'!G:G)</f>
        <v>184308580.87</v>
      </c>
      <c r="AI621" s="14">
        <f>SUMIF('consultant-net'!D:D,eslam.data!AQ621,'consultant-net'!F:F)</f>
        <v>15409194.689999999</v>
      </c>
      <c r="AJ621" s="2" t="str">
        <f>VLOOKUP(A621,'eslam-to-invoicing'!A:B,2,0)</f>
        <v>MDF Factory</v>
      </c>
      <c r="AQ621" s="2" t="str">
        <f t="shared" si="98"/>
        <v>MDF Factory15</v>
      </c>
      <c r="AR621" s="2" t="str">
        <f t="shared" si="99"/>
        <v>MDF Factory15</v>
      </c>
    </row>
    <row r="622" spans="1:44" hidden="1" x14ac:dyDescent="0.3">
      <c r="A622" s="6" t="s">
        <v>73</v>
      </c>
      <c r="B622" s="34">
        <f>VLOOKUP(A622,operation!A:B,2,0)</f>
        <v>1</v>
      </c>
      <c r="C622" s="6">
        <v>16</v>
      </c>
      <c r="D622" s="25"/>
      <c r="E622" s="2">
        <v>21753082.059999999</v>
      </c>
      <c r="F622" s="26">
        <f>_xlfn.MAXIFS('data-from-invoicing'!E:E,'data-from-invoicing'!D:D,eslam.data!AR622)</f>
        <v>11688118.01</v>
      </c>
      <c r="G622" s="2">
        <f t="shared" si="96"/>
        <v>-10064964.049999999</v>
      </c>
      <c r="H622" s="2"/>
      <c r="I622" s="23"/>
      <c r="J622" s="2">
        <f>SUMIF('collection only'!D:D,eslam.data!AQ622,'collection only'!E:E)</f>
        <v>10601848.060000001</v>
      </c>
      <c r="K622" s="26">
        <f>SUMIF('data-from-invoicing'!D:D,eslam.data!AR622,'data-from-invoicing'!F:F)</f>
        <v>12827443.3694</v>
      </c>
      <c r="L622" s="2">
        <f t="shared" si="97"/>
        <v>2225595.3093999997</v>
      </c>
      <c r="M622" s="2"/>
      <c r="Q622" s="23"/>
      <c r="R622" s="2">
        <v>22014291.850000001</v>
      </c>
      <c r="S622" s="1">
        <v>44834</v>
      </c>
      <c r="T622" s="1">
        <v>44834</v>
      </c>
      <c r="U622" s="1">
        <v>44845</v>
      </c>
      <c r="V622">
        <v>28</v>
      </c>
      <c r="W622" s="1">
        <v>44873</v>
      </c>
      <c r="X622" s="1">
        <v>44871</v>
      </c>
      <c r="Y622" s="2">
        <v>206061662.93000001</v>
      </c>
      <c r="Z622" s="2">
        <v>35882692.549999997</v>
      </c>
      <c r="AA622" s="2">
        <v>10827826.68</v>
      </c>
      <c r="AC622" s="2">
        <v>16039161.029999999</v>
      </c>
      <c r="AD622" s="2">
        <v>4776541.5750000002</v>
      </c>
      <c r="AE622" s="2">
        <v>4776541.5750000002</v>
      </c>
      <c r="AF622" s="2">
        <v>3300000</v>
      </c>
      <c r="AG622" s="14">
        <f>SUMIF('consultant-gross'!D:D,eslam.data!AQ622,'consultant-gross'!F:F)</f>
        <v>21753082.060000002</v>
      </c>
      <c r="AH622" s="14">
        <f>SUMIF('consultant-gross'!D:D,eslam.data!AQ622,'consultant-gross'!G:G)</f>
        <v>206061662.93000001</v>
      </c>
      <c r="AI622" s="14">
        <f>SUMIF('consultant-net'!D:D,eslam.data!AQ622,'consultant-net'!F:F)</f>
        <v>22014291.850000001</v>
      </c>
      <c r="AJ622" s="2" t="str">
        <f>VLOOKUP(A622,'eslam-to-invoicing'!A:B,2,0)</f>
        <v>MDF Factory</v>
      </c>
      <c r="AQ622" s="2" t="str">
        <f t="shared" si="98"/>
        <v>MDF Factory16</v>
      </c>
      <c r="AR622" s="2" t="str">
        <f t="shared" si="99"/>
        <v>MDF Factory16</v>
      </c>
    </row>
    <row r="623" spans="1:44" hidden="1" x14ac:dyDescent="0.3">
      <c r="A623" s="6" t="s">
        <v>73</v>
      </c>
      <c r="B623" s="34">
        <f>VLOOKUP(A623,operation!A:B,2,0)</f>
        <v>1</v>
      </c>
      <c r="C623" s="6">
        <v>17</v>
      </c>
      <c r="D623" s="25"/>
      <c r="E623" s="2">
        <v>3503748.6999999881</v>
      </c>
      <c r="F623" s="26">
        <f>_xlfn.MAXIFS('data-from-invoicing'!E:E,'data-from-invoicing'!D:D,eslam.data!AR623)</f>
        <v>12397151.01</v>
      </c>
      <c r="G623" s="2">
        <f t="shared" si="96"/>
        <v>8893402.3100000117</v>
      </c>
      <c r="H623" s="2"/>
      <c r="I623" s="23"/>
      <c r="J623" s="2">
        <f>SUMIF('collection only'!D:D,eslam.data!AQ623,'collection only'!E:E)</f>
        <v>13701835.530000001</v>
      </c>
      <c r="K623" s="26">
        <f>SUMIF('data-from-invoicing'!D:D,eslam.data!AR623,'data-from-invoicing'!F:F)</f>
        <v>13738045.4627</v>
      </c>
      <c r="L623" s="2">
        <f t="shared" si="97"/>
        <v>36209.932699998841</v>
      </c>
      <c r="M623" s="2"/>
      <c r="Q623" s="23"/>
      <c r="R623" s="2">
        <v>15156893.210000001</v>
      </c>
      <c r="S623" s="1">
        <v>44865</v>
      </c>
      <c r="T623" s="1">
        <v>44865</v>
      </c>
      <c r="U623" s="1">
        <v>44873</v>
      </c>
      <c r="V623">
        <v>28</v>
      </c>
      <c r="W623" s="1">
        <v>44901</v>
      </c>
      <c r="X623" s="1">
        <v>44888</v>
      </c>
      <c r="Y623" s="2">
        <v>209565411.63</v>
      </c>
      <c r="Z623" s="2">
        <v>38117303.520000003</v>
      </c>
      <c r="AA623" s="2">
        <v>12364842.710000001</v>
      </c>
      <c r="AC623" s="2">
        <v>20883147.710000001</v>
      </c>
      <c r="AD623" s="2">
        <v>5114135</v>
      </c>
      <c r="AE623" s="2">
        <v>5114135</v>
      </c>
      <c r="AF623" s="2">
        <v>2890000</v>
      </c>
      <c r="AG623" s="14">
        <f>SUMIF('consultant-gross'!D:D,eslam.data!AQ623,'consultant-gross'!F:F)</f>
        <v>3503748.6999999881</v>
      </c>
      <c r="AH623" s="14">
        <f>SUMIF('consultant-gross'!D:D,eslam.data!AQ623,'consultant-gross'!G:G)</f>
        <v>209565411.63</v>
      </c>
      <c r="AI623" s="14">
        <f>SUMIF('consultant-net'!D:D,eslam.data!AQ623,'consultant-net'!F:F)</f>
        <v>15156893.210000001</v>
      </c>
      <c r="AJ623" s="2" t="str">
        <f>VLOOKUP(A623,'eslam-to-invoicing'!A:B,2,0)</f>
        <v>MDF Factory</v>
      </c>
      <c r="AQ623" s="2" t="str">
        <f t="shared" si="98"/>
        <v>MDF Factory17</v>
      </c>
      <c r="AR623" s="2" t="str">
        <f t="shared" si="99"/>
        <v>MDF Factory17</v>
      </c>
    </row>
    <row r="624" spans="1:44" hidden="1" x14ac:dyDescent="0.3">
      <c r="A624" s="6" t="s">
        <v>73</v>
      </c>
      <c r="B624" s="34">
        <f>VLOOKUP(A624,operation!A:B,2,0)</f>
        <v>1</v>
      </c>
      <c r="C624" s="6">
        <v>18</v>
      </c>
      <c r="D624" s="25"/>
      <c r="E624" s="2">
        <v>4093790.1299999952</v>
      </c>
      <c r="F624" s="26">
        <f>_xlfn.MAXIFS('data-from-invoicing'!E:E,'data-from-invoicing'!D:D,eslam.data!AR624)</f>
        <v>4222095.24</v>
      </c>
      <c r="G624" s="2">
        <f t="shared" si="96"/>
        <v>128305.11000000499</v>
      </c>
      <c r="H624" s="2"/>
      <c r="I624" s="23"/>
      <c r="J624" s="2">
        <f>SUMIF('collection only'!D:D,eslam.data!AQ624,'collection only'!E:E)</f>
        <v>3474417.48</v>
      </c>
      <c r="K624" s="26">
        <f>SUMIF('data-from-invoicing'!D:D,eslam.data!AR624,'data-from-invoicing'!F:F)</f>
        <v>8046794.6243000003</v>
      </c>
      <c r="L624" s="2">
        <f t="shared" si="97"/>
        <v>4572377.1443000007</v>
      </c>
      <c r="M624" s="2"/>
      <c r="Q624" s="23"/>
      <c r="R624" s="2">
        <v>5028798.9800000004</v>
      </c>
      <c r="S624" s="1">
        <v>44895</v>
      </c>
      <c r="T624" s="1">
        <v>44880</v>
      </c>
      <c r="U624" s="1">
        <v>44892</v>
      </c>
      <c r="V624">
        <v>28</v>
      </c>
      <c r="W624" s="1">
        <v>44920</v>
      </c>
      <c r="X624" s="1">
        <v>44906</v>
      </c>
      <c r="Y624" s="2">
        <v>213659201.75999999</v>
      </c>
      <c r="Z624" s="2">
        <v>38907634.850000001</v>
      </c>
      <c r="AA624" s="2">
        <v>12512881.83</v>
      </c>
      <c r="AC624" s="2">
        <v>19805682.68</v>
      </c>
      <c r="AD624" s="2">
        <v>5216480</v>
      </c>
      <c r="AE624" s="2">
        <v>5216480</v>
      </c>
      <c r="AF624" s="2">
        <v>2840000</v>
      </c>
      <c r="AG624" s="14">
        <f>SUMIF('consultant-gross'!D:D,eslam.data!AQ624,'consultant-gross'!F:F)</f>
        <v>4093790.1299999952</v>
      </c>
      <c r="AH624" s="14">
        <f>SUMIF('consultant-gross'!D:D,eslam.data!AQ624,'consultant-gross'!G:G)</f>
        <v>213659201.75999999</v>
      </c>
      <c r="AI624" s="14">
        <f>SUMIF('consultant-net'!D:D,eslam.data!AQ624,'consultant-net'!F:F)</f>
        <v>5028798.9800000004</v>
      </c>
      <c r="AJ624" s="2" t="str">
        <f>VLOOKUP(A624,'eslam-to-invoicing'!A:B,2,0)</f>
        <v>MDF Factory</v>
      </c>
      <c r="AQ624" s="2" t="str">
        <f t="shared" si="98"/>
        <v>MDF Factory18</v>
      </c>
      <c r="AR624" s="2" t="str">
        <f t="shared" si="99"/>
        <v>MDF Factory18</v>
      </c>
    </row>
    <row r="625" spans="1:44" hidden="1" x14ac:dyDescent="0.3">
      <c r="A625" s="6" t="s">
        <v>73</v>
      </c>
      <c r="B625" s="34">
        <f>VLOOKUP(A625,operation!A:B,2,0)</f>
        <v>1</v>
      </c>
      <c r="C625" s="6">
        <v>19</v>
      </c>
      <c r="D625" s="25"/>
      <c r="E625" s="2">
        <v>12077854.330000009</v>
      </c>
      <c r="F625" s="26">
        <f>_xlfn.MAXIFS('data-from-invoicing'!E:E,'data-from-invoicing'!D:D,eslam.data!AR625)</f>
        <v>12911250.9</v>
      </c>
      <c r="G625" s="2">
        <f t="shared" si="96"/>
        <v>833396.56999999098</v>
      </c>
      <c r="H625" s="2"/>
      <c r="I625" s="23"/>
      <c r="J625" s="2">
        <f>SUMIF('collection only'!D:D,eslam.data!AQ625,'collection only'!E:E)</f>
        <v>8855940.1600000001</v>
      </c>
      <c r="K625" s="26">
        <f>SUMIF('data-from-invoicing'!D:D,eslam.data!AR625,'data-from-invoicing'!F:F)</f>
        <v>13406399.725</v>
      </c>
      <c r="L625" s="2">
        <f t="shared" si="97"/>
        <v>4550459.5649999995</v>
      </c>
      <c r="M625" s="2"/>
      <c r="Q625" s="23"/>
      <c r="R625" s="2">
        <v>9756751.3599999994</v>
      </c>
      <c r="S625" s="1">
        <v>44895</v>
      </c>
      <c r="T625" s="1">
        <v>44895</v>
      </c>
      <c r="U625" s="1">
        <v>44907</v>
      </c>
      <c r="V625">
        <v>28</v>
      </c>
      <c r="W625" s="1">
        <v>44935</v>
      </c>
      <c r="X625" s="1">
        <v>44923</v>
      </c>
      <c r="Y625" s="2">
        <v>225737056.09</v>
      </c>
      <c r="Z625" s="2">
        <v>37074813.729999997</v>
      </c>
      <c r="AA625" s="2">
        <v>17269270.260000002</v>
      </c>
      <c r="AC625" s="2">
        <v>19805682.68</v>
      </c>
      <c r="AD625" s="2">
        <v>5518426.4000000004</v>
      </c>
      <c r="AE625" s="2">
        <v>5518426.4000000004</v>
      </c>
      <c r="AF625" s="2">
        <v>1240000</v>
      </c>
      <c r="AG625" s="14">
        <f>SUMIF('consultant-gross'!D:D,eslam.data!AQ625,'consultant-gross'!F:F)</f>
        <v>12077854.330000013</v>
      </c>
      <c r="AH625" s="14">
        <f>SUMIF('consultant-gross'!D:D,eslam.data!AQ625,'consultant-gross'!G:G)</f>
        <v>225737056.09</v>
      </c>
      <c r="AI625" s="14">
        <f>SUMIF('consultant-net'!D:D,eslam.data!AQ625,'consultant-net'!F:F)</f>
        <v>9756751.3599999994</v>
      </c>
      <c r="AJ625" s="2" t="str">
        <f>VLOOKUP(A625,'eslam-to-invoicing'!A:B,2,0)</f>
        <v>MDF Factory</v>
      </c>
      <c r="AQ625" s="2" t="str">
        <f t="shared" si="98"/>
        <v>MDF Factory19</v>
      </c>
      <c r="AR625" s="2" t="str">
        <f t="shared" si="99"/>
        <v>MDF Factory19</v>
      </c>
    </row>
    <row r="626" spans="1:44" hidden="1" x14ac:dyDescent="0.3">
      <c r="A626" s="6" t="s">
        <v>73</v>
      </c>
      <c r="B626" s="34">
        <f>VLOOKUP(A626,operation!A:B,2,0)</f>
        <v>1</v>
      </c>
      <c r="C626" s="6">
        <v>20</v>
      </c>
      <c r="D626" s="25"/>
      <c r="E626" s="2">
        <v>10662163.65000001</v>
      </c>
      <c r="F626" s="26">
        <f>_xlfn.MAXIFS('data-from-invoicing'!E:E,'data-from-invoicing'!D:D,eslam.data!AR626)</f>
        <v>10304099.23</v>
      </c>
      <c r="G626" s="2">
        <f t="shared" si="96"/>
        <v>-358064.42000000924</v>
      </c>
      <c r="H626" s="2"/>
      <c r="I626" s="23"/>
      <c r="J626" s="2">
        <f>SUMIF('collection only'!D:D,eslam.data!AQ626,'collection only'!E:E)</f>
        <v>1506264.66</v>
      </c>
      <c r="K626" s="26">
        <f>SUMIF('data-from-invoicing'!D:D,eslam.data!AR626,'data-from-invoicing'!F:F)</f>
        <v>3607979.0847</v>
      </c>
      <c r="L626" s="2">
        <f t="shared" si="97"/>
        <v>2101714.4247000003</v>
      </c>
      <c r="M626" s="2"/>
      <c r="Q626" s="23"/>
      <c r="R626" s="2">
        <v>14838164.52</v>
      </c>
      <c r="S626" s="1">
        <v>44926</v>
      </c>
      <c r="T626" s="1">
        <v>44920</v>
      </c>
      <c r="U626" s="1">
        <v>44917</v>
      </c>
      <c r="V626">
        <v>28</v>
      </c>
      <c r="W626" s="1">
        <v>44945</v>
      </c>
      <c r="X626" s="1">
        <v>44938</v>
      </c>
      <c r="Y626" s="2">
        <v>236399219.74000001</v>
      </c>
      <c r="Z626" s="2">
        <v>44141114.859999999</v>
      </c>
      <c r="AA626" s="2">
        <v>18934354.949999999</v>
      </c>
      <c r="AC626" s="2">
        <v>21551157.34</v>
      </c>
      <c r="AD626" s="2">
        <v>5784980.4950000001</v>
      </c>
      <c r="AE626" s="2">
        <v>5784980.4950000001</v>
      </c>
      <c r="AF626" s="2">
        <v>1240000</v>
      </c>
      <c r="AG626" s="14">
        <f>SUMIF('consultant-gross'!D:D,eslam.data!AQ626,'consultant-gross'!F:F)</f>
        <v>10662163.650000006</v>
      </c>
      <c r="AH626" s="14">
        <f>SUMIF('consultant-gross'!D:D,eslam.data!AQ626,'consultant-gross'!G:G)</f>
        <v>236399219.74000001</v>
      </c>
      <c r="AI626" s="14">
        <f>SUMIF('consultant-net'!D:D,eslam.data!AQ626,'consultant-net'!F:F)</f>
        <v>14838164.52</v>
      </c>
      <c r="AJ626" s="2" t="str">
        <f>VLOOKUP(A626,'eslam-to-invoicing'!A:B,2,0)</f>
        <v>MDF Factory</v>
      </c>
      <c r="AQ626" s="2" t="str">
        <f t="shared" si="98"/>
        <v>MDF Factory20</v>
      </c>
      <c r="AR626" s="2" t="str">
        <f t="shared" si="99"/>
        <v>MDF Factory20</v>
      </c>
    </row>
    <row r="627" spans="1:44" hidden="1" x14ac:dyDescent="0.3">
      <c r="A627" s="6" t="s">
        <v>73</v>
      </c>
      <c r="B627" s="34">
        <f>VLOOKUP(A627,operation!A:B,2,0)</f>
        <v>1</v>
      </c>
      <c r="C627" s="6">
        <v>21</v>
      </c>
      <c r="D627" s="25"/>
      <c r="E627" s="2">
        <v>18933899.859999981</v>
      </c>
      <c r="F627" s="26">
        <f>_xlfn.MAXIFS('data-from-invoicing'!E:E,'data-from-invoicing'!D:D,eslam.data!AR627)</f>
        <v>13626930.9</v>
      </c>
      <c r="G627" s="2">
        <f t="shared" si="96"/>
        <v>-5306968.9599999804</v>
      </c>
      <c r="H627" s="2"/>
      <c r="I627" s="23"/>
      <c r="J627" s="2">
        <f>SUMIF('collection only'!D:D,eslam.data!AQ627,'collection only'!E:E)</f>
        <v>16783340.219999999</v>
      </c>
      <c r="K627" s="26">
        <f>SUMIF('data-from-invoicing'!D:D,eslam.data!AR627,'data-from-invoicing'!F:F)</f>
        <v>7032766.6410000008</v>
      </c>
      <c r="L627" s="2">
        <f t="shared" si="97"/>
        <v>-9750573.578999998</v>
      </c>
      <c r="M627" s="2"/>
      <c r="Q627" s="23"/>
      <c r="R627" s="2">
        <v>18749752.530000001</v>
      </c>
      <c r="S627" s="1">
        <v>44957</v>
      </c>
      <c r="T627" s="1">
        <v>44938</v>
      </c>
      <c r="U627" s="1">
        <v>44945</v>
      </c>
      <c r="V627">
        <v>28</v>
      </c>
      <c r="W627" s="1">
        <v>44973</v>
      </c>
      <c r="X627" s="1">
        <v>44963</v>
      </c>
      <c r="Y627" s="2">
        <v>255333119.59999999</v>
      </c>
      <c r="Z627" s="2">
        <v>44152242.899999999</v>
      </c>
      <c r="AA627" s="2">
        <v>21222761.600000001</v>
      </c>
      <c r="AC627" s="2">
        <v>32601298.43</v>
      </c>
      <c r="AD627" s="2">
        <v>6258327.9900000002</v>
      </c>
      <c r="AE627" s="2">
        <v>6258327.9900000002</v>
      </c>
      <c r="AF627" s="2">
        <v>890000</v>
      </c>
      <c r="AG627" s="14">
        <f>SUMIF('consultant-gross'!D:D,eslam.data!AQ627,'consultant-gross'!F:F)</f>
        <v>18933899.859999985</v>
      </c>
      <c r="AH627" s="14">
        <f>SUMIF('consultant-gross'!D:D,eslam.data!AQ627,'consultant-gross'!G:G)</f>
        <v>255333119.59999999</v>
      </c>
      <c r="AI627" s="14">
        <f>SUMIF('consultant-net'!D:D,eslam.data!AQ627,'consultant-net'!F:F)</f>
        <v>18749752.530000001</v>
      </c>
      <c r="AJ627" s="2" t="str">
        <f>VLOOKUP(A627,'eslam-to-invoicing'!A:B,2,0)</f>
        <v>MDF Factory</v>
      </c>
      <c r="AQ627" s="2" t="str">
        <f t="shared" si="98"/>
        <v>MDF Factory21</v>
      </c>
      <c r="AR627" s="2" t="str">
        <f t="shared" si="99"/>
        <v>MDF Factory21</v>
      </c>
    </row>
    <row r="628" spans="1:44" hidden="1" x14ac:dyDescent="0.3">
      <c r="A628" s="6" t="s">
        <v>73</v>
      </c>
      <c r="B628" s="34">
        <f>VLOOKUP(A628,operation!A:B,2,0)</f>
        <v>1</v>
      </c>
      <c r="C628" s="6">
        <v>22</v>
      </c>
      <c r="D628" s="25"/>
      <c r="E628" s="2">
        <v>3256087.3100000019</v>
      </c>
      <c r="F628" s="26">
        <f>_xlfn.MAXIFS('data-from-invoicing'!E:E,'data-from-invoicing'!D:D,eslam.data!AR628)</f>
        <v>9440396.8300000001</v>
      </c>
      <c r="G628" s="2">
        <f t="shared" si="96"/>
        <v>6184309.5199999977</v>
      </c>
      <c r="H628" s="2"/>
      <c r="I628" s="23"/>
      <c r="J628" s="2">
        <f>SUMIF('collection only'!D:D,eslam.data!AQ628,'collection only'!E:E)</f>
        <v>9454487.2100000009</v>
      </c>
      <c r="K628" s="26">
        <f>SUMIF('data-from-invoicing'!D:D,eslam.data!AR628,'data-from-invoicing'!F:F)</f>
        <v>9336218.2730999999</v>
      </c>
      <c r="L628" s="2">
        <f t="shared" si="97"/>
        <v>-118268.93690000102</v>
      </c>
      <c r="M628" s="2"/>
      <c r="Q628" s="23"/>
      <c r="R628" s="2">
        <v>3016784.72</v>
      </c>
      <c r="S628" s="1">
        <v>44957</v>
      </c>
      <c r="T628" s="1">
        <v>44957</v>
      </c>
      <c r="U628" s="1">
        <v>44965</v>
      </c>
      <c r="V628">
        <v>28</v>
      </c>
      <c r="W628" s="1">
        <v>44993</v>
      </c>
      <c r="X628" s="1">
        <v>44982</v>
      </c>
      <c r="Y628" s="2">
        <v>258589206.91</v>
      </c>
      <c r="Z628" s="2">
        <v>44812446.869999997</v>
      </c>
      <c r="AA628" s="2">
        <v>22595375.039999999</v>
      </c>
      <c r="AB628" s="2">
        <v>400000</v>
      </c>
      <c r="AC628" s="2">
        <v>31182122.079999998</v>
      </c>
      <c r="AD628" s="2">
        <v>6339730</v>
      </c>
      <c r="AE628" s="2">
        <v>6339730</v>
      </c>
      <c r="AF628" s="2">
        <v>490000</v>
      </c>
      <c r="AG628" s="14">
        <f>SUMIF('consultant-gross'!D:D,eslam.data!AQ628,'consultant-gross'!F:F)</f>
        <v>3256087.3100000024</v>
      </c>
      <c r="AH628" s="14">
        <f>SUMIF('consultant-gross'!D:D,eslam.data!AQ628,'consultant-gross'!G:G)</f>
        <v>258589206.91</v>
      </c>
      <c r="AI628" s="14">
        <f>SUMIF('consultant-net'!D:D,eslam.data!AQ628,'consultant-net'!F:F)</f>
        <v>3016784.72</v>
      </c>
      <c r="AJ628" s="2" t="str">
        <f>VLOOKUP(A628,'eslam-to-invoicing'!A:B,2,0)</f>
        <v>MDF Factory</v>
      </c>
      <c r="AQ628" s="2" t="str">
        <f t="shared" si="98"/>
        <v>MDF Factory22</v>
      </c>
      <c r="AR628" s="2" t="str">
        <f t="shared" si="99"/>
        <v>MDF Factory22</v>
      </c>
    </row>
    <row r="629" spans="1:44" hidden="1" x14ac:dyDescent="0.3">
      <c r="A629" s="6" t="s">
        <v>73</v>
      </c>
      <c r="B629" s="34">
        <f>VLOOKUP(A629,operation!A:B,2,0)</f>
        <v>1</v>
      </c>
      <c r="C629" s="6">
        <v>23</v>
      </c>
      <c r="D629" s="25"/>
      <c r="E629" s="2">
        <v>38888289.799999982</v>
      </c>
      <c r="F629" s="26">
        <f>_xlfn.MAXIFS('data-from-invoicing'!E:E,'data-from-invoicing'!D:D,eslam.data!AR629)</f>
        <v>37280017.770000003</v>
      </c>
      <c r="G629" s="2">
        <f t="shared" si="96"/>
        <v>-1608272.0299999788</v>
      </c>
      <c r="H629" s="2"/>
      <c r="I629" s="23"/>
      <c r="J629" s="2">
        <f>SUMIF('collection only'!D:D,eslam.data!AQ629,'collection only'!E:E)</f>
        <v>10035885.59</v>
      </c>
      <c r="K629" s="26">
        <f>SUMIF('data-from-invoicing'!D:D,eslam.data!AR629,'data-from-invoicing'!F:F)</f>
        <v>14557763.9768</v>
      </c>
      <c r="L629" s="2">
        <f t="shared" si="97"/>
        <v>4521878.3868000004</v>
      </c>
      <c r="M629" s="2"/>
      <c r="Q629" s="23"/>
      <c r="R629" s="2">
        <v>26140854.32</v>
      </c>
      <c r="S629" s="1">
        <v>44985</v>
      </c>
      <c r="T629" s="1">
        <v>44985</v>
      </c>
      <c r="U629" s="1">
        <v>44990</v>
      </c>
      <c r="V629">
        <v>28</v>
      </c>
      <c r="W629" s="1">
        <v>45018</v>
      </c>
      <c r="X629" s="1">
        <v>45007</v>
      </c>
      <c r="Y629" s="2">
        <v>297477496.70999998</v>
      </c>
      <c r="Z629" s="2">
        <v>41744854.590000004</v>
      </c>
      <c r="AA629" s="2">
        <v>37403483.039999999</v>
      </c>
      <c r="AB629" s="2">
        <v>400000</v>
      </c>
      <c r="AC629" s="2">
        <v>31433209.859999999</v>
      </c>
      <c r="AD629" s="2">
        <v>7311937.4199999999</v>
      </c>
      <c r="AE629" s="2">
        <v>7311937.4199999999</v>
      </c>
      <c r="AF629" s="2">
        <v>470000</v>
      </c>
      <c r="AG629" s="14">
        <f>SUMIF('consultant-gross'!D:D,eslam.data!AQ629,'consultant-gross'!F:F)</f>
        <v>38888289.799999982</v>
      </c>
      <c r="AH629" s="14">
        <f>SUMIF('consultant-gross'!D:D,eslam.data!AQ629,'consultant-gross'!G:G)</f>
        <v>297477496.70999998</v>
      </c>
      <c r="AI629" s="14">
        <f>SUMIF('consultant-net'!D:D,eslam.data!AQ629,'consultant-net'!F:F)</f>
        <v>26140854.32</v>
      </c>
      <c r="AJ629" s="2" t="str">
        <f>VLOOKUP(A629,'eslam-to-invoicing'!A:B,2,0)</f>
        <v>MDF Factory</v>
      </c>
      <c r="AQ629" s="2" t="str">
        <f t="shared" si="98"/>
        <v>MDF Factory23</v>
      </c>
      <c r="AR629" s="2" t="str">
        <f t="shared" si="99"/>
        <v>MDF Factory23</v>
      </c>
    </row>
    <row r="630" spans="1:44" hidden="1" x14ac:dyDescent="0.3">
      <c r="A630" s="6" t="s">
        <v>73</v>
      </c>
      <c r="B630" s="34">
        <f>VLOOKUP(A630,operation!A:B,2,0)</f>
        <v>1</v>
      </c>
      <c r="C630" s="6">
        <v>24</v>
      </c>
      <c r="D630" s="25"/>
      <c r="E630" s="2">
        <v>18681389.16000003</v>
      </c>
      <c r="F630" s="26">
        <f>_xlfn.MAXIFS('data-from-invoicing'!E:E,'data-from-invoicing'!D:D,eslam.data!AR630)</f>
        <v>20265495.390000001</v>
      </c>
      <c r="G630" s="2">
        <f t="shared" si="96"/>
        <v>1584106.2299999706</v>
      </c>
      <c r="H630" s="2"/>
      <c r="I630" s="23"/>
      <c r="J630" s="2">
        <f>SUMIF('collection only'!D:D,eslam.data!AQ630,'collection only'!E:E)</f>
        <v>5923051.1699999999</v>
      </c>
      <c r="K630" s="26">
        <f>SUMIF('data-from-invoicing'!D:D,eslam.data!AR630,'data-from-invoicing'!F:F)</f>
        <v>2441794.1755999997</v>
      </c>
      <c r="L630" s="2">
        <f t="shared" si="97"/>
        <v>-3481256.9944000002</v>
      </c>
      <c r="M630" s="2"/>
      <c r="Q630" s="23"/>
      <c r="R630" s="2">
        <v>13504786.109999999</v>
      </c>
      <c r="S630" s="1">
        <v>45016</v>
      </c>
      <c r="T630" s="1">
        <v>45016</v>
      </c>
      <c r="U630" s="1">
        <v>45020</v>
      </c>
      <c r="V630">
        <v>28</v>
      </c>
      <c r="W630" s="1">
        <v>45048</v>
      </c>
      <c r="X630" s="1">
        <v>45046</v>
      </c>
      <c r="Y630" s="2">
        <v>316158885.87</v>
      </c>
      <c r="Z630" s="2">
        <v>36725913.890000001</v>
      </c>
      <c r="AA630" s="2">
        <v>48869956.890000001</v>
      </c>
      <c r="AB630" s="2">
        <v>400000</v>
      </c>
      <c r="AC630" s="2">
        <v>31459228.760000002</v>
      </c>
      <c r="AD630" s="2">
        <v>7778972.1449999996</v>
      </c>
      <c r="AE630" s="2">
        <v>7778972.1449999996</v>
      </c>
      <c r="AF630" s="2">
        <v>470000</v>
      </c>
      <c r="AG630" s="14">
        <f>SUMIF('consultant-gross'!D:D,eslam.data!AQ630,'consultant-gross'!F:F)</f>
        <v>18681389.160000026</v>
      </c>
      <c r="AH630" s="14">
        <f>SUMIF('consultant-gross'!D:D,eslam.data!AQ630,'consultant-gross'!G:G)</f>
        <v>316158885.87</v>
      </c>
      <c r="AI630" s="14">
        <f>SUMIF('consultant-net'!D:D,eslam.data!AQ630,'consultant-net'!F:F)</f>
        <v>13504786.109999999</v>
      </c>
      <c r="AJ630" s="2" t="str">
        <f>VLOOKUP(A630,'eslam-to-invoicing'!A:B,2,0)</f>
        <v>MDF Factory</v>
      </c>
      <c r="AQ630" s="2" t="str">
        <f t="shared" si="98"/>
        <v>MDF Factory24</v>
      </c>
      <c r="AR630" s="2" t="str">
        <f t="shared" si="99"/>
        <v>MDF Factory24</v>
      </c>
    </row>
    <row r="631" spans="1:44" hidden="1" x14ac:dyDescent="0.3">
      <c r="A631" s="6" t="s">
        <v>73</v>
      </c>
      <c r="B631" s="34">
        <f>VLOOKUP(A631,operation!A:B,2,0)</f>
        <v>1</v>
      </c>
      <c r="C631" s="6">
        <v>25</v>
      </c>
      <c r="D631" s="25"/>
      <c r="E631" s="2">
        <v>10484631.75999999</v>
      </c>
      <c r="F631" s="26">
        <f>_xlfn.MAXIFS('data-from-invoicing'!E:E,'data-from-invoicing'!D:D,eslam.data!AR631)</f>
        <v>10389113.75</v>
      </c>
      <c r="G631" s="2">
        <f t="shared" si="96"/>
        <v>-95518.009999990463</v>
      </c>
      <c r="H631" s="2"/>
      <c r="I631" s="23"/>
      <c r="J631" s="2">
        <f>SUMIF('collection only'!D:D,eslam.data!AQ631,'collection only'!E:E)</f>
        <v>4519315.7699999996</v>
      </c>
      <c r="K631" s="26">
        <f>SUMIF('data-from-invoicing'!D:D,eslam.data!AR631,'data-from-invoicing'!F:F)</f>
        <v>5060375.9885</v>
      </c>
      <c r="L631" s="2">
        <f t="shared" si="97"/>
        <v>541060.21850000042</v>
      </c>
      <c r="M631" s="2"/>
      <c r="Q631" s="23"/>
      <c r="R631" s="2">
        <v>14874774.09</v>
      </c>
      <c r="S631" s="1">
        <v>45046</v>
      </c>
      <c r="T631" s="1">
        <v>45046</v>
      </c>
      <c r="U631" s="1">
        <v>45054</v>
      </c>
      <c r="V631">
        <v>28</v>
      </c>
      <c r="W631" s="1">
        <v>45082</v>
      </c>
      <c r="X631" s="1">
        <v>45082</v>
      </c>
      <c r="Y631" s="2">
        <v>326643517.63</v>
      </c>
      <c r="Z631" s="2">
        <v>41744047.170000002</v>
      </c>
      <c r="AA631" s="2">
        <v>58047371.039999999</v>
      </c>
      <c r="AB631" s="2">
        <v>650000</v>
      </c>
      <c r="AC631" s="2">
        <v>31459228.760000002</v>
      </c>
      <c r="AD631" s="2">
        <v>8041087.9400000004</v>
      </c>
      <c r="AE631" s="2">
        <v>8041087.9400000004</v>
      </c>
      <c r="AF631" s="2">
        <v>400000</v>
      </c>
      <c r="AG631" s="14">
        <f>SUMIF('consultant-gross'!D:D,eslam.data!AQ631,'consultant-gross'!F:F)</f>
        <v>0</v>
      </c>
      <c r="AH631" s="14">
        <f>SUMIF('consultant-gross'!D:D,eslam.data!AQ631,'consultant-gross'!G:G)</f>
        <v>0</v>
      </c>
      <c r="AI631" s="14">
        <f>SUMIF('consultant-net'!D:D,eslam.data!AQ631,'consultant-net'!F:F)</f>
        <v>0</v>
      </c>
      <c r="AJ631" s="2" t="str">
        <f>VLOOKUP(A631,'eslam-to-invoicing'!A:B,2,0)</f>
        <v>MDF Factory</v>
      </c>
      <c r="AQ631" s="2" t="str">
        <f t="shared" si="98"/>
        <v>MDF Factory25</v>
      </c>
      <c r="AR631" s="2" t="str">
        <f t="shared" si="99"/>
        <v>MDF Factory25</v>
      </c>
    </row>
    <row r="632" spans="1:44" hidden="1" x14ac:dyDescent="0.3">
      <c r="A632" s="6" t="s">
        <v>73</v>
      </c>
      <c r="B632" s="34">
        <f>VLOOKUP(A632,operation!A:B,2,0)</f>
        <v>1</v>
      </c>
      <c r="C632" s="6">
        <v>26</v>
      </c>
      <c r="D632" s="25"/>
      <c r="E632" s="2">
        <v>21011393.059999999</v>
      </c>
      <c r="F632" s="26">
        <f>_xlfn.MAXIFS('data-from-invoicing'!E:E,'data-from-invoicing'!D:D,eslam.data!AR632)</f>
        <v>20422067.949999999</v>
      </c>
      <c r="G632" s="2">
        <f t="shared" si="96"/>
        <v>-589325.1099999994</v>
      </c>
      <c r="H632" s="2"/>
      <c r="I632" s="23"/>
      <c r="J632" s="2">
        <f>SUMIF('collection only'!D:D,eslam.data!AQ632,'collection only'!E:E)</f>
        <v>12901160.060000001</v>
      </c>
      <c r="K632" s="26">
        <f>SUMIF('data-from-invoicing'!D:D,eslam.data!AR632,'data-from-invoicing'!F:F)</f>
        <v>13730860.297</v>
      </c>
      <c r="L632" s="2">
        <f t="shared" si="97"/>
        <v>829700.23699999973</v>
      </c>
      <c r="M632" s="2"/>
      <c r="Q632" s="23"/>
      <c r="R632" s="2">
        <v>18123054.07</v>
      </c>
      <c r="S632" s="1">
        <v>45077</v>
      </c>
      <c r="T632" s="1">
        <v>45077</v>
      </c>
      <c r="U632" s="1">
        <v>45085</v>
      </c>
      <c r="V632">
        <v>28</v>
      </c>
      <c r="W632" s="1">
        <v>45113</v>
      </c>
      <c r="X632" s="1">
        <v>45098</v>
      </c>
      <c r="Y632" s="2">
        <v>347654910.69</v>
      </c>
      <c r="Z632" s="2">
        <v>39628505.18</v>
      </c>
      <c r="AA632" s="2">
        <v>73625314.200000003</v>
      </c>
      <c r="AB632" s="2">
        <v>200000</v>
      </c>
      <c r="AC632" s="2">
        <v>33225314.57</v>
      </c>
      <c r="AD632" s="2">
        <v>8566372.7650000006</v>
      </c>
      <c r="AE632" s="2">
        <v>8566372.7650000006</v>
      </c>
      <c r="AF632" s="2">
        <v>450000</v>
      </c>
      <c r="AG632" s="14">
        <f>SUMIF('consultant-gross'!D:D,eslam.data!AQ632,'consultant-gross'!F:F)</f>
        <v>21011393.060000002</v>
      </c>
      <c r="AH632" s="14">
        <f>SUMIF('consultant-gross'!D:D,eslam.data!AQ632,'consultant-gross'!G:G)</f>
        <v>347654910.69</v>
      </c>
      <c r="AI632" s="14">
        <f>SUMIF('consultant-net'!D:D,eslam.data!AQ632,'consultant-net'!F:F)</f>
        <v>18123054.07</v>
      </c>
      <c r="AJ632" s="2" t="str">
        <f>VLOOKUP(A632,'eslam-to-invoicing'!A:B,2,0)</f>
        <v>MDF Factory</v>
      </c>
      <c r="AQ632" s="2" t="str">
        <f t="shared" si="98"/>
        <v>MDF Factory26</v>
      </c>
      <c r="AR632" s="2" t="str">
        <f t="shared" si="99"/>
        <v>MDF Factory26</v>
      </c>
    </row>
    <row r="633" spans="1:44" hidden="1" x14ac:dyDescent="0.3">
      <c r="A633" s="6" t="s">
        <v>73</v>
      </c>
      <c r="B633" s="34">
        <f>VLOOKUP(A633,operation!A:B,2,0)</f>
        <v>1</v>
      </c>
      <c r="C633" s="6">
        <v>27</v>
      </c>
      <c r="D633" s="25"/>
      <c r="E633" s="2">
        <v>10160280.74000001</v>
      </c>
      <c r="F633" s="26">
        <f>_xlfn.MAXIFS('data-from-invoicing'!E:E,'data-from-invoicing'!D:D,eslam.data!AR633)</f>
        <v>7649824.3099999996</v>
      </c>
      <c r="G633" s="2">
        <f t="shared" si="96"/>
        <v>-2510456.4300000099</v>
      </c>
      <c r="H633" s="2"/>
      <c r="I633" s="23"/>
      <c r="J633" s="2">
        <f>SUMIF('collection only'!D:D,eslam.data!AQ633,'collection only'!E:E)</f>
        <v>19177600.34</v>
      </c>
      <c r="K633" s="26">
        <f>SUMIF('data-from-invoicing'!D:D,eslam.data!AR633,'data-from-invoicing'!F:F)</f>
        <v>19177600.34</v>
      </c>
      <c r="L633" s="2">
        <f t="shared" si="97"/>
        <v>0</v>
      </c>
      <c r="M633" s="2"/>
      <c r="Q633" s="23"/>
      <c r="R633" s="2">
        <v>21231778.460000001</v>
      </c>
      <c r="S633" s="1">
        <v>45107</v>
      </c>
      <c r="T633" s="1">
        <v>45107</v>
      </c>
      <c r="U633" s="1">
        <v>45103</v>
      </c>
      <c r="V633">
        <v>28</v>
      </c>
      <c r="W633" s="1">
        <v>45131</v>
      </c>
      <c r="X633" s="1">
        <v>45119</v>
      </c>
      <c r="Y633" s="2">
        <v>357815191.43000001</v>
      </c>
      <c r="Z633" s="2">
        <v>54504636.340000004</v>
      </c>
      <c r="AA633" s="2">
        <v>81071518.939999998</v>
      </c>
      <c r="AB633" s="2">
        <v>250000</v>
      </c>
      <c r="AC633" s="2">
        <v>33210812.420000002</v>
      </c>
      <c r="AD633" s="2">
        <v>8820379.7850000001</v>
      </c>
      <c r="AE633" s="2">
        <v>8820379.7850000001</v>
      </c>
      <c r="AF633" s="2">
        <v>450000</v>
      </c>
      <c r="AG633" s="14">
        <f>SUMIF('consultant-gross'!D:D,eslam.data!AQ633,'consultant-gross'!F:F)</f>
        <v>10160280.74000001</v>
      </c>
      <c r="AH633" s="14">
        <f>SUMIF('consultant-gross'!D:D,eslam.data!AQ633,'consultant-gross'!G:G)</f>
        <v>357815191.43000001</v>
      </c>
      <c r="AI633" s="14">
        <f>SUMIF('consultant-net'!D:D,eslam.data!AQ633,'consultant-net'!F:F)</f>
        <v>21231778.460000001</v>
      </c>
      <c r="AJ633" s="2" t="str">
        <f>VLOOKUP(A633,'eslam-to-invoicing'!A:B,2,0)</f>
        <v>MDF Factory</v>
      </c>
      <c r="AQ633" s="2" t="str">
        <f t="shared" si="98"/>
        <v>MDF Factory27</v>
      </c>
      <c r="AR633" s="2" t="str">
        <f t="shared" si="99"/>
        <v>MDF Factory27</v>
      </c>
    </row>
    <row r="634" spans="1:44" hidden="1" x14ac:dyDescent="0.3">
      <c r="A634" s="6" t="s">
        <v>73</v>
      </c>
      <c r="B634" s="34">
        <f>VLOOKUP(A634,operation!A:B,2,0)</f>
        <v>1</v>
      </c>
      <c r="C634" s="6">
        <v>28</v>
      </c>
      <c r="D634" s="25"/>
      <c r="E634" s="2">
        <v>4632219.7699999809</v>
      </c>
      <c r="F634" s="26">
        <f>_xlfn.MAXIFS('data-from-invoicing'!E:E,'data-from-invoicing'!D:D,eslam.data!AR634)</f>
        <v>4537395.0199999996</v>
      </c>
      <c r="G634" s="2">
        <f t="shared" si="96"/>
        <v>-94824.749999981374</v>
      </c>
      <c r="H634" s="2"/>
      <c r="I634" s="23"/>
      <c r="J634" s="2">
        <f>SUMIF('collection only'!D:D,eslam.data!AQ634,'collection only'!E:E)</f>
        <v>5380287.9900000002</v>
      </c>
      <c r="K634" s="26">
        <f>SUMIF('data-from-invoicing'!D:D,eslam.data!AR634,'data-from-invoicing'!F:F)</f>
        <v>5380287.9900000002</v>
      </c>
      <c r="L634" s="2">
        <f t="shared" si="97"/>
        <v>0</v>
      </c>
      <c r="M634" s="2"/>
      <c r="Q634" s="23"/>
      <c r="R634" s="2">
        <v>5471658.1244510412</v>
      </c>
      <c r="S634" s="1">
        <v>45138</v>
      </c>
      <c r="T634" s="1">
        <v>45122</v>
      </c>
      <c r="U634" s="1">
        <v>45125</v>
      </c>
      <c r="V634">
        <v>28</v>
      </c>
      <c r="W634" s="1">
        <v>45153</v>
      </c>
      <c r="X634" s="1">
        <v>45138</v>
      </c>
      <c r="Y634" s="2">
        <v>362447411.19999999</v>
      </c>
      <c r="Z634" s="2">
        <v>57298682.380000003</v>
      </c>
      <c r="AA634" s="2">
        <v>84101651.159999996</v>
      </c>
      <c r="AB634" s="2">
        <v>200000</v>
      </c>
      <c r="AC634" s="2">
        <v>33299495.32</v>
      </c>
      <c r="AD634" s="2">
        <v>8936185.2799999993</v>
      </c>
      <c r="AE634" s="2">
        <v>8936185.2799999993</v>
      </c>
      <c r="AF634" s="2">
        <v>500000</v>
      </c>
      <c r="AG634" s="14">
        <f>SUMIF('consultant-gross'!D:D,eslam.data!AQ634,'consultant-gross'!F:F)</f>
        <v>4632219.7699999809</v>
      </c>
      <c r="AH634" s="14">
        <f>SUMIF('consultant-gross'!D:D,eslam.data!AQ634,'consultant-gross'!G:G)</f>
        <v>362447411.19999999</v>
      </c>
      <c r="AI634" s="14">
        <f>SUMIF('consultant-net'!D:D,eslam.data!AQ634,'consultant-net'!F:F)</f>
        <v>5471658.1244510412</v>
      </c>
      <c r="AJ634" s="2" t="str">
        <f>VLOOKUP(A634,'eslam-to-invoicing'!A:B,2,0)</f>
        <v>MDF Factory</v>
      </c>
      <c r="AQ634" s="2" t="str">
        <f t="shared" si="98"/>
        <v>MDF Factory28</v>
      </c>
      <c r="AR634" s="2" t="str">
        <f t="shared" si="99"/>
        <v>MDF Factory28</v>
      </c>
    </row>
    <row r="635" spans="1:44" hidden="1" x14ac:dyDescent="0.3">
      <c r="A635" s="6" t="s">
        <v>73</v>
      </c>
      <c r="B635" s="34">
        <f>VLOOKUP(A635,operation!A:B,2,0)</f>
        <v>1</v>
      </c>
      <c r="C635" s="6">
        <v>29</v>
      </c>
      <c r="D635" s="25"/>
      <c r="E635" s="2">
        <v>7201895.8000000119</v>
      </c>
      <c r="F635" s="26">
        <f>_xlfn.MAXIFS('data-from-invoicing'!E:E,'data-from-invoicing'!D:D,eslam.data!AR635)</f>
        <v>6882776.1900000004</v>
      </c>
      <c r="G635" s="2">
        <f t="shared" si="96"/>
        <v>-319119.61000001151</v>
      </c>
      <c r="H635" s="2"/>
      <c r="I635" s="23"/>
      <c r="J635" s="2">
        <f>SUMIF('collection only'!D:D,eslam.data!AQ635,'collection only'!E:E)</f>
        <v>10038430.32</v>
      </c>
      <c r="K635" s="26">
        <f>SUMIF('data-from-invoicing'!D:D,eslam.data!AR635,'data-from-invoicing'!F:F)</f>
        <v>10041845.6384</v>
      </c>
      <c r="L635" s="2">
        <f t="shared" si="97"/>
        <v>3415.3183999992907</v>
      </c>
      <c r="M635" s="2"/>
      <c r="Q635" s="23"/>
      <c r="R635" s="2">
        <v>13138195.960000001</v>
      </c>
      <c r="S635" s="1">
        <v>45138</v>
      </c>
      <c r="T635" s="1">
        <v>45138</v>
      </c>
      <c r="U635" s="1">
        <v>45146</v>
      </c>
      <c r="V635">
        <v>28</v>
      </c>
      <c r="W635" s="1">
        <v>45174</v>
      </c>
      <c r="X635" s="1">
        <v>45179</v>
      </c>
      <c r="Y635" s="2">
        <v>369649307</v>
      </c>
      <c r="Z635" s="2">
        <v>63433973.149999999</v>
      </c>
      <c r="AA635" s="2">
        <v>88923223.930000007</v>
      </c>
      <c r="AB635" s="2">
        <v>200000</v>
      </c>
      <c r="AC635" s="2">
        <v>35138135.490000002</v>
      </c>
      <c r="AD635" s="2">
        <v>9116232.6750000007</v>
      </c>
      <c r="AE635" s="2">
        <v>9116232.6750000007</v>
      </c>
      <c r="AF635" s="2">
        <v>520000</v>
      </c>
      <c r="AG635" s="14">
        <f>SUMIF('consultant-gross'!D:D,eslam.data!AQ635,'consultant-gross'!F:F)</f>
        <v>7201895.8000000119</v>
      </c>
      <c r="AH635" s="14">
        <f>SUMIF('consultant-gross'!D:D,eslam.data!AQ635,'consultant-gross'!G:G)</f>
        <v>369649307</v>
      </c>
      <c r="AI635" s="14">
        <f>SUMIF('consultant-net'!D:D,eslam.data!AQ635,'consultant-net'!F:F)</f>
        <v>13138195.960000001</v>
      </c>
      <c r="AJ635" s="2" t="str">
        <f>VLOOKUP(A635,'eslam-to-invoicing'!A:B,2,0)</f>
        <v>MDF Factory</v>
      </c>
      <c r="AQ635" s="2" t="str">
        <f t="shared" si="98"/>
        <v>MDF Factory29</v>
      </c>
      <c r="AR635" s="2" t="str">
        <f t="shared" si="99"/>
        <v>MDF Factory29</v>
      </c>
    </row>
    <row r="636" spans="1:44" hidden="1" x14ac:dyDescent="0.3">
      <c r="A636" s="6" t="s">
        <v>73</v>
      </c>
      <c r="B636" s="34">
        <f>VLOOKUP(A636,operation!A:B,2,0)</f>
        <v>1</v>
      </c>
      <c r="C636" s="6">
        <v>30</v>
      </c>
      <c r="D636" s="25"/>
      <c r="E636" s="2">
        <v>42878737.920000017</v>
      </c>
      <c r="F636" s="26">
        <f>_xlfn.MAXIFS('data-from-invoicing'!E:E,'data-from-invoicing'!D:D,eslam.data!AR636)</f>
        <v>46563799.32</v>
      </c>
      <c r="G636" s="2">
        <f t="shared" si="96"/>
        <v>3685061.3999999836</v>
      </c>
      <c r="H636" s="2"/>
      <c r="I636" s="23"/>
      <c r="J636" s="2">
        <f>SUMIF('collection only'!D:D,eslam.data!AQ636,'collection only'!E:E)</f>
        <v>11530799.530000001</v>
      </c>
      <c r="K636" s="26">
        <f>SUMIF('data-from-invoicing'!D:D,eslam.data!AR636,'data-from-invoicing'!F:F)</f>
        <v>11554812.9428</v>
      </c>
      <c r="L636" s="2">
        <f t="shared" si="97"/>
        <v>24013.412799999118</v>
      </c>
      <c r="M636" s="2"/>
      <c r="Q636" s="23"/>
      <c r="R636" s="2">
        <v>12581507.75</v>
      </c>
      <c r="S636" s="1">
        <v>45169</v>
      </c>
      <c r="T636" s="1">
        <v>45168</v>
      </c>
      <c r="U636" s="1">
        <v>45179</v>
      </c>
      <c r="V636">
        <v>28</v>
      </c>
      <c r="W636" s="1">
        <v>45207</v>
      </c>
      <c r="X636" s="1">
        <v>45188</v>
      </c>
      <c r="Y636" s="2">
        <v>412528044.92000002</v>
      </c>
      <c r="Z636" s="2">
        <v>48447410.770000003</v>
      </c>
      <c r="AA636" s="2">
        <v>120743192.13</v>
      </c>
      <c r="AB636" s="2">
        <v>200000</v>
      </c>
      <c r="AC636" s="2">
        <v>35183358.229999997</v>
      </c>
      <c r="AD636" s="2">
        <v>10188201.125</v>
      </c>
      <c r="AE636" s="2">
        <v>10188201.125</v>
      </c>
      <c r="AF636" s="2">
        <v>550000</v>
      </c>
      <c r="AG636" s="14">
        <f>SUMIF('consultant-gross'!D:D,eslam.data!AQ636,'consultant-gross'!F:F)</f>
        <v>42878737.920000017</v>
      </c>
      <c r="AH636" s="14">
        <f>SUMIF('consultant-gross'!D:D,eslam.data!AQ636,'consultant-gross'!G:G)</f>
        <v>412528044.92000002</v>
      </c>
      <c r="AI636" s="14">
        <f>SUMIF('consultant-net'!D:D,eslam.data!AQ636,'consultant-net'!F:F)</f>
        <v>12581507.75</v>
      </c>
      <c r="AJ636" s="2" t="str">
        <f>VLOOKUP(A636,'eslam-to-invoicing'!A:B,2,0)</f>
        <v>MDF Factory</v>
      </c>
      <c r="AQ636" s="2" t="str">
        <f t="shared" si="98"/>
        <v>MDF Factory30</v>
      </c>
      <c r="AR636" s="2" t="str">
        <f t="shared" si="99"/>
        <v>MDF Factory30</v>
      </c>
    </row>
    <row r="637" spans="1:44" hidden="1" x14ac:dyDescent="0.3">
      <c r="A637" s="6" t="s">
        <v>73</v>
      </c>
      <c r="B637" s="34">
        <f>VLOOKUP(A637,operation!A:B,2,0)</f>
        <v>1</v>
      </c>
      <c r="C637" s="6">
        <v>31</v>
      </c>
      <c r="D637" s="25"/>
      <c r="E637" s="2">
        <v>26984773</v>
      </c>
      <c r="F637" s="26">
        <f>_xlfn.MAXIFS('data-from-invoicing'!E:E,'data-from-invoicing'!D:D,eslam.data!AR637)</f>
        <v>25781281.670000002</v>
      </c>
      <c r="G637" s="2">
        <f t="shared" si="96"/>
        <v>-1203491.3299999982</v>
      </c>
      <c r="H637" s="2"/>
      <c r="I637" s="23"/>
      <c r="J637" s="2">
        <f>SUMIF('collection only'!D:D,eslam.data!AQ637,'collection only'!E:E)</f>
        <v>18846610.600000001</v>
      </c>
      <c r="K637" s="26">
        <f>SUMIF('data-from-invoicing'!D:D,eslam.data!AR637,'data-from-invoicing'!F:F)</f>
        <v>18542599.6668</v>
      </c>
      <c r="L637" s="2">
        <f t="shared" si="97"/>
        <v>-304010.93320000172</v>
      </c>
      <c r="M637" s="2"/>
      <c r="Q637" s="23"/>
      <c r="R637" s="2">
        <v>20429584.530000001</v>
      </c>
      <c r="S637" s="1">
        <v>45199</v>
      </c>
      <c r="T637" s="1">
        <v>45199</v>
      </c>
      <c r="U637" s="1">
        <v>45204</v>
      </c>
      <c r="V637">
        <v>28</v>
      </c>
      <c r="W637" s="1">
        <v>45232</v>
      </c>
      <c r="X637" s="1">
        <v>45206</v>
      </c>
      <c r="Y637" s="2">
        <v>439512817.92000002</v>
      </c>
      <c r="Z637" s="2">
        <v>52299084.090000004</v>
      </c>
      <c r="AA637" s="2">
        <v>141277943.84</v>
      </c>
      <c r="AB637" s="2">
        <v>200000</v>
      </c>
      <c r="AC637" s="2">
        <v>34937145.359999999</v>
      </c>
      <c r="AD637" s="2">
        <v>10862820.449999999</v>
      </c>
      <c r="AE637" s="2">
        <v>10862820.449999999</v>
      </c>
      <c r="AF637" s="2">
        <v>250000</v>
      </c>
      <c r="AG637" s="14">
        <f>SUMIF('consultant-gross'!D:D,eslam.data!AQ637,'consultant-gross'!F:F)</f>
        <v>26984773</v>
      </c>
      <c r="AH637" s="14">
        <f>SUMIF('consultant-gross'!D:D,eslam.data!AQ637,'consultant-gross'!G:G)</f>
        <v>439512817.92000002</v>
      </c>
      <c r="AI637" s="14">
        <f>SUMIF('consultant-net'!D:D,eslam.data!AQ637,'consultant-net'!F:F)</f>
        <v>20429584.530000001</v>
      </c>
      <c r="AJ637" s="2" t="str">
        <f>VLOOKUP(A637,'eslam-to-invoicing'!A:B,2,0)</f>
        <v>MDF Factory</v>
      </c>
      <c r="AQ637" s="2" t="str">
        <f t="shared" si="98"/>
        <v>MDF Factory31</v>
      </c>
      <c r="AR637" s="2" t="str">
        <f t="shared" si="99"/>
        <v>MDF Factory31</v>
      </c>
    </row>
    <row r="638" spans="1:44" hidden="1" x14ac:dyDescent="0.3">
      <c r="A638" s="6" t="s">
        <v>73</v>
      </c>
      <c r="B638" s="6">
        <f>VLOOKUP(A638,operation!A:B,2,0)</f>
        <v>1</v>
      </c>
      <c r="C638" s="6">
        <v>32</v>
      </c>
      <c r="D638" s="25"/>
      <c r="E638" s="2">
        <v>2754000</v>
      </c>
      <c r="F638" s="26">
        <f>_xlfn.MAXIFS('data-from-invoicing'!E:E,'data-from-invoicing'!D:D,eslam.data!AR638)</f>
        <v>2754000</v>
      </c>
      <c r="G638" s="2">
        <f t="shared" si="96"/>
        <v>0</v>
      </c>
      <c r="H638" s="2"/>
      <c r="I638" s="23"/>
      <c r="J638" s="2">
        <f>SUMIF('collection only'!D:D,eslam.data!AQ638,'collection only'!E:E)</f>
        <v>2726460</v>
      </c>
      <c r="K638" s="26">
        <f>SUMIF('data-from-invoicing'!D:D,eslam.data!AR638,'data-from-invoicing'!F:F)</f>
        <v>2726460</v>
      </c>
      <c r="L638" s="2">
        <f t="shared" si="97"/>
        <v>0</v>
      </c>
      <c r="M638" s="2"/>
      <c r="Q638" s="23"/>
      <c r="R638" s="2">
        <v>2726460</v>
      </c>
      <c r="S638" s="1">
        <v>45230</v>
      </c>
      <c r="T638" s="1">
        <v>45224</v>
      </c>
      <c r="U638" s="1">
        <v>45225</v>
      </c>
      <c r="V638">
        <v>28</v>
      </c>
      <c r="W638" s="1">
        <v>45253</v>
      </c>
      <c r="X638" s="1">
        <v>45225</v>
      </c>
      <c r="Y638" s="2">
        <v>442266817.92000002</v>
      </c>
      <c r="Z638" s="2">
        <v>52299084.090000004</v>
      </c>
      <c r="AA638" s="2">
        <v>144031943.84</v>
      </c>
      <c r="AB638" s="2">
        <v>200000</v>
      </c>
      <c r="AC638" s="2">
        <v>34937145.359999999</v>
      </c>
      <c r="AD638" s="2">
        <v>10931670.449999999</v>
      </c>
      <c r="AE638" s="2">
        <v>10931670.449999999</v>
      </c>
      <c r="AF638" s="2">
        <v>250000</v>
      </c>
      <c r="AG638" s="14">
        <f>SUMIF('consultant-gross'!D:D,eslam.data!AQ638,'consultant-gross'!F:F)</f>
        <v>2754000</v>
      </c>
      <c r="AH638" s="14">
        <f>SUMIF('consultant-gross'!D:D,eslam.data!AQ638,'consultant-gross'!G:G)</f>
        <v>442266817.92000002</v>
      </c>
      <c r="AI638" s="14">
        <f>SUMIF('consultant-net'!D:D,eslam.data!AQ638,'consultant-net'!F:F)</f>
        <v>2726460</v>
      </c>
      <c r="AJ638" s="2" t="str">
        <f>VLOOKUP(A638,'eslam-to-invoicing'!A:B,2,0)</f>
        <v>MDF Factory</v>
      </c>
      <c r="AQ638" s="2" t="str">
        <f t="shared" si="98"/>
        <v>MDF Factory32</v>
      </c>
      <c r="AR638" s="2" t="str">
        <f t="shared" si="99"/>
        <v>MDF Factory32</v>
      </c>
    </row>
    <row r="639" spans="1:44" hidden="1" x14ac:dyDescent="0.3">
      <c r="A639" s="6" t="s">
        <v>73</v>
      </c>
      <c r="B639" s="34">
        <f>VLOOKUP(A639,operation!A:B,2,0)</f>
        <v>1</v>
      </c>
      <c r="C639" s="6">
        <v>33</v>
      </c>
      <c r="D639" s="25"/>
      <c r="E639" s="2">
        <v>20665276.539999962</v>
      </c>
      <c r="F639" s="26">
        <f>_xlfn.MAXIFS('data-from-invoicing'!E:E,'data-from-invoicing'!D:D,eslam.data!AR639)</f>
        <v>18965945.93</v>
      </c>
      <c r="G639" s="2">
        <f t="shared" ref="G639:G670" si="100">F639-E639</f>
        <v>-1699330.6099999622</v>
      </c>
      <c r="H639" s="2"/>
      <c r="I639" s="23"/>
      <c r="J639" s="2">
        <f>SUMIF('collection only'!D:D,eslam.data!AQ639,'collection only'!E:E)</f>
        <v>8808260.3300000001</v>
      </c>
      <c r="K639" s="26">
        <f>SUMIF('data-from-invoicing'!D:D,eslam.data!AR639,'data-from-invoicing'!F:F)</f>
        <v>10638561.7072</v>
      </c>
      <c r="L639" s="2">
        <f t="shared" ref="L639:L670" si="101">K639-J639</f>
        <v>1830301.3772</v>
      </c>
      <c r="M639" s="2"/>
      <c r="Q639" s="23"/>
      <c r="R639" s="2">
        <v>12154985.640000001</v>
      </c>
      <c r="S639" s="1">
        <v>45230</v>
      </c>
      <c r="T639" s="1">
        <v>45230</v>
      </c>
      <c r="U639" s="1">
        <v>45237</v>
      </c>
      <c r="V639">
        <v>28</v>
      </c>
      <c r="W639" s="1">
        <v>45265</v>
      </c>
      <c r="X639" s="1">
        <v>45255</v>
      </c>
      <c r="Y639" s="2">
        <v>462932094.45999998</v>
      </c>
      <c r="Z639" s="2">
        <v>52125340.590000004</v>
      </c>
      <c r="AA639" s="2">
        <v>161100913.16</v>
      </c>
      <c r="AB639" s="2">
        <v>250000</v>
      </c>
      <c r="AC639" s="2">
        <v>35201311.240000002</v>
      </c>
      <c r="AD639" s="2">
        <v>11448302</v>
      </c>
      <c r="AE639" s="2">
        <v>11448302</v>
      </c>
      <c r="AF639" s="2">
        <v>200000</v>
      </c>
      <c r="AG639" s="14">
        <f>SUMIF('consultant-gross'!D:D,eslam.data!AQ639,'consultant-gross'!F:F)</f>
        <v>20665276.539999962</v>
      </c>
      <c r="AH639" s="14">
        <f>SUMIF('consultant-gross'!D:D,eslam.data!AQ639,'consultant-gross'!G:G)</f>
        <v>462932094.45999998</v>
      </c>
      <c r="AI639" s="14">
        <f>SUMIF('consultant-net'!D:D,eslam.data!AQ639,'consultant-net'!F:F)</f>
        <v>12154985.640000001</v>
      </c>
      <c r="AJ639" s="2" t="str">
        <f>VLOOKUP(A639,'eslam-to-invoicing'!A:B,2,0)</f>
        <v>MDF Factory</v>
      </c>
      <c r="AQ639" s="2" t="str">
        <f t="shared" ref="AQ639:AQ670" si="102">A639&amp;C639</f>
        <v>MDF Factory33</v>
      </c>
      <c r="AR639" s="2" t="str">
        <f t="shared" ref="AR639:AR670" si="103">AJ639&amp;C639</f>
        <v>MDF Factory33</v>
      </c>
    </row>
    <row r="640" spans="1:44" hidden="1" x14ac:dyDescent="0.3">
      <c r="A640" s="6" t="s">
        <v>73</v>
      </c>
      <c r="B640" s="34">
        <f>VLOOKUP(A640,operation!A:B,2,0)</f>
        <v>1</v>
      </c>
      <c r="C640" s="6">
        <v>34</v>
      </c>
      <c r="D640" s="25"/>
      <c r="E640" s="2">
        <v>25469525.620000001</v>
      </c>
      <c r="F640" s="26">
        <f>_xlfn.MAXIFS('data-from-invoicing'!E:E,'data-from-invoicing'!D:D,eslam.data!AR640)</f>
        <v>27337098.5</v>
      </c>
      <c r="G640" s="2">
        <f t="shared" si="100"/>
        <v>1867572.879999999</v>
      </c>
      <c r="H640" s="2"/>
      <c r="I640" s="23"/>
      <c r="J640" s="2">
        <f>SUMIF('collection only'!D:D,eslam.data!AQ640,'collection only'!E:E)</f>
        <v>12466636.779999999</v>
      </c>
      <c r="K640" s="26">
        <f>SUMIF('data-from-invoicing'!D:D,eslam.data!AR640,'data-from-invoicing'!F:F)</f>
        <v>12636241.380000001</v>
      </c>
      <c r="L640" s="2">
        <f t="shared" si="101"/>
        <v>169604.60000000149</v>
      </c>
      <c r="M640" s="2"/>
      <c r="Q640" s="23"/>
      <c r="R640" s="2">
        <v>13093494.9</v>
      </c>
      <c r="S640" s="1">
        <v>45260</v>
      </c>
      <c r="T640" s="1">
        <v>45260</v>
      </c>
      <c r="U640" s="1">
        <v>45269</v>
      </c>
      <c r="V640">
        <v>28</v>
      </c>
      <c r="W640" s="1">
        <v>45297</v>
      </c>
      <c r="X640" s="1">
        <v>45280</v>
      </c>
      <c r="Y640" s="2">
        <v>488401620.07999998</v>
      </c>
      <c r="Z640" s="2">
        <v>49181191.789999999</v>
      </c>
      <c r="AA640" s="2">
        <v>181875990.59999999</v>
      </c>
      <c r="AB640" s="2">
        <v>250000</v>
      </c>
      <c r="AC640" s="2">
        <v>35200228.82</v>
      </c>
      <c r="AD640" s="2">
        <v>12085040.5</v>
      </c>
      <c r="AE640" s="2">
        <v>12085040.5</v>
      </c>
      <c r="AF640" s="2">
        <v>200000</v>
      </c>
      <c r="AG640" s="14">
        <f>SUMIF('consultant-gross'!D:D,eslam.data!AQ640,'consultant-gross'!F:F)</f>
        <v>25469525.620000005</v>
      </c>
      <c r="AH640" s="14">
        <f>SUMIF('consultant-gross'!D:D,eslam.data!AQ640,'consultant-gross'!G:G)</f>
        <v>488401620.07999998</v>
      </c>
      <c r="AI640" s="14">
        <f>SUMIF('consultant-net'!D:D,eslam.data!AQ640,'consultant-net'!F:F)</f>
        <v>13093494.9</v>
      </c>
      <c r="AJ640" s="2" t="str">
        <f>VLOOKUP(A640,'eslam-to-invoicing'!A:B,2,0)</f>
        <v>MDF Factory</v>
      </c>
      <c r="AQ640" s="2" t="str">
        <f t="shared" si="102"/>
        <v>MDF Factory34</v>
      </c>
      <c r="AR640" s="2" t="str">
        <f t="shared" si="103"/>
        <v>MDF Factory34</v>
      </c>
    </row>
    <row r="641" spans="1:44" hidden="1" x14ac:dyDescent="0.3">
      <c r="A641" s="6" t="s">
        <v>73</v>
      </c>
      <c r="B641" s="34">
        <f>VLOOKUP(A641,operation!A:B,2,0)</f>
        <v>1</v>
      </c>
      <c r="C641" s="6">
        <v>35</v>
      </c>
      <c r="D641" s="25"/>
      <c r="E641" s="2">
        <v>7460561</v>
      </c>
      <c r="F641" s="26">
        <f>_xlfn.MAXIFS('data-from-invoicing'!E:E,'data-from-invoicing'!D:D,eslam.data!AR641)</f>
        <v>8184195.0100000007</v>
      </c>
      <c r="G641" s="2">
        <f t="shared" si="100"/>
        <v>723634.01000000071</v>
      </c>
      <c r="H641" s="2"/>
      <c r="I641" s="23"/>
      <c r="J641" s="2">
        <f>SUMIF('collection only'!D:D,eslam.data!AQ641,'collection only'!E:E)</f>
        <v>11964736.84</v>
      </c>
      <c r="K641" s="26">
        <f>SUMIF('data-from-invoicing'!D:D,eslam.data!AR641,'data-from-invoicing'!F:F)</f>
        <v>11964736.84</v>
      </c>
      <c r="L641" s="2">
        <f t="shared" si="101"/>
        <v>0</v>
      </c>
      <c r="M641" s="2"/>
      <c r="Q641" s="23"/>
      <c r="R641" s="2">
        <v>14005346.869999999</v>
      </c>
      <c r="S641" s="1">
        <v>45291</v>
      </c>
      <c r="T641" s="1">
        <v>45291</v>
      </c>
      <c r="U641" s="1">
        <v>45291</v>
      </c>
      <c r="V641">
        <v>28</v>
      </c>
      <c r="W641" s="1">
        <v>45319</v>
      </c>
      <c r="X641" s="1">
        <v>45312</v>
      </c>
      <c r="Y641" s="2">
        <v>495862181.07999998</v>
      </c>
      <c r="Z641" s="2">
        <v>56480937.479999997</v>
      </c>
      <c r="AA641" s="2">
        <v>187067355.65000001</v>
      </c>
      <c r="AB641" s="2">
        <v>100000</v>
      </c>
      <c r="AC641" s="2">
        <v>35200149.539999999</v>
      </c>
      <c r="AD641" s="2">
        <v>12271554.525</v>
      </c>
      <c r="AE641" s="2">
        <v>12271554.525</v>
      </c>
      <c r="AF641" s="2">
        <v>350000</v>
      </c>
      <c r="AG641" s="14">
        <f>SUMIF('consultant-gross'!D:D,eslam.data!AQ641,'consultant-gross'!F:F)</f>
        <v>7460561</v>
      </c>
      <c r="AH641" s="14">
        <f>SUMIF('consultant-gross'!D:D,eslam.data!AQ641,'consultant-gross'!G:G)</f>
        <v>495862181.07999998</v>
      </c>
      <c r="AI641" s="14">
        <f>SUMIF('consultant-net'!D:D,eslam.data!AQ641,'consultant-net'!F:F)</f>
        <v>14005346.869999999</v>
      </c>
      <c r="AJ641" s="2" t="str">
        <f>VLOOKUP(A641,'eslam-to-invoicing'!A:B,2,0)</f>
        <v>MDF Factory</v>
      </c>
      <c r="AQ641" s="2" t="str">
        <f t="shared" si="102"/>
        <v>MDF Factory35</v>
      </c>
      <c r="AR641" s="2" t="str">
        <f t="shared" si="103"/>
        <v>MDF Factory35</v>
      </c>
    </row>
    <row r="642" spans="1:44" hidden="1" x14ac:dyDescent="0.3">
      <c r="A642" s="6" t="s">
        <v>73</v>
      </c>
      <c r="B642" s="34">
        <f>VLOOKUP(A642,operation!A:B,2,0)</f>
        <v>1</v>
      </c>
      <c r="C642" s="6">
        <v>36</v>
      </c>
      <c r="D642" s="25"/>
      <c r="E642" s="2">
        <v>24220349.75</v>
      </c>
      <c r="F642" s="26">
        <f>_xlfn.MAXIFS('data-from-invoicing'!E:E,'data-from-invoicing'!D:D,eslam.data!AR642)</f>
        <v>24401575.219999999</v>
      </c>
      <c r="G642" s="2">
        <f t="shared" si="100"/>
        <v>181225.46999999881</v>
      </c>
      <c r="H642" s="2"/>
      <c r="I642" s="23"/>
      <c r="J642" s="2">
        <f>SUMIF('collection only'!D:D,eslam.data!AQ642,'collection only'!E:E)</f>
        <v>10194821.77</v>
      </c>
      <c r="K642" s="26">
        <f>SUMIF('data-from-invoicing'!D:D,eslam.data!AR642,'data-from-invoicing'!F:F)</f>
        <v>10167393.038799999</v>
      </c>
      <c r="L642" s="2">
        <f t="shared" si="101"/>
        <v>-27428.731200000271</v>
      </c>
      <c r="M642" s="2"/>
      <c r="Q642" s="23"/>
      <c r="R642" s="2">
        <v>12150509.060000001</v>
      </c>
      <c r="S642" s="1">
        <v>45322</v>
      </c>
      <c r="T642" s="1">
        <v>45322</v>
      </c>
      <c r="U642" s="1">
        <v>45328</v>
      </c>
      <c r="V642">
        <v>28</v>
      </c>
      <c r="W642" s="1">
        <v>45356</v>
      </c>
      <c r="X642" s="1">
        <v>45350</v>
      </c>
      <c r="Y642" s="2">
        <v>520082530.82999998</v>
      </c>
      <c r="Z642" s="2">
        <v>52738337.770000003</v>
      </c>
      <c r="AA642" s="2">
        <v>208687659.78</v>
      </c>
      <c r="AB642" s="2">
        <v>200000</v>
      </c>
      <c r="AC642" s="2">
        <v>35240386.140000001</v>
      </c>
      <c r="AD642" s="2">
        <v>12877063.27</v>
      </c>
      <c r="AE642" s="2">
        <v>12877063.27</v>
      </c>
      <c r="AF642" s="2">
        <v>220000</v>
      </c>
      <c r="AG642" s="14">
        <f>SUMIF('consultant-gross'!D:D,eslam.data!AQ642,'consultant-gross'!F:F)</f>
        <v>24220349.75</v>
      </c>
      <c r="AH642" s="14">
        <f>SUMIF('consultant-gross'!D:D,eslam.data!AQ642,'consultant-gross'!G:G)</f>
        <v>520082530.82999998</v>
      </c>
      <c r="AI642" s="14">
        <f>SUMIF('consultant-net'!D:D,eslam.data!AQ642,'consultant-net'!F:F)</f>
        <v>12150509.060000001</v>
      </c>
      <c r="AJ642" s="2" t="str">
        <f>VLOOKUP(A642,'eslam-to-invoicing'!A:B,2,0)</f>
        <v>MDF Factory</v>
      </c>
      <c r="AQ642" s="2" t="str">
        <f t="shared" si="102"/>
        <v>MDF Factory36</v>
      </c>
      <c r="AR642" s="2" t="str">
        <f t="shared" si="103"/>
        <v>MDF Factory36</v>
      </c>
    </row>
    <row r="643" spans="1:44" hidden="1" x14ac:dyDescent="0.3">
      <c r="A643" s="6" t="s">
        <v>73</v>
      </c>
      <c r="B643" s="34">
        <f>VLOOKUP(A643,operation!A:B,2,0)</f>
        <v>1</v>
      </c>
      <c r="C643" s="6">
        <v>37</v>
      </c>
      <c r="D643" s="25"/>
      <c r="E643" s="2">
        <v>18799337.86000007</v>
      </c>
      <c r="F643" s="26">
        <f>_xlfn.MAXIFS('data-from-invoicing'!E:E,'data-from-invoicing'!D:D,eslam.data!AR643)</f>
        <v>18482561.460000001</v>
      </c>
      <c r="G643" s="2">
        <f t="shared" si="100"/>
        <v>-316776.40000006929</v>
      </c>
      <c r="H643" s="2"/>
      <c r="I643" s="23"/>
      <c r="J643" s="2">
        <f>SUMIF('collection only'!D:D,eslam.data!AQ643,'collection only'!E:E)</f>
        <v>4465149.3899999997</v>
      </c>
      <c r="K643" s="26">
        <f>SUMIF('data-from-invoicing'!D:D,eslam.data!AR643,'data-from-invoicing'!F:F)</f>
        <v>4465149.3899999997</v>
      </c>
      <c r="L643" s="2">
        <f t="shared" si="101"/>
        <v>0</v>
      </c>
      <c r="M643" s="2"/>
      <c r="Q643" s="23"/>
      <c r="R643" s="2">
        <v>7449862.8600000003</v>
      </c>
      <c r="S643" s="1">
        <v>45351</v>
      </c>
      <c r="T643" s="1">
        <v>45351</v>
      </c>
      <c r="U643" s="1">
        <v>45362</v>
      </c>
      <c r="V643">
        <v>28</v>
      </c>
      <c r="W643" s="1">
        <v>45390</v>
      </c>
      <c r="X643" s="1">
        <v>45384</v>
      </c>
      <c r="Y643" s="2">
        <v>538881868.69000006</v>
      </c>
      <c r="Z643" s="2">
        <v>47546890.759999998</v>
      </c>
      <c r="AA643" s="2">
        <v>225598759.06999999</v>
      </c>
      <c r="AB643" s="2">
        <v>1500000</v>
      </c>
      <c r="AC643" s="2">
        <v>35240386.140000001</v>
      </c>
      <c r="AD643" s="2">
        <v>13347046.715</v>
      </c>
      <c r="AE643" s="2">
        <v>13347046.715</v>
      </c>
      <c r="AF643" s="2">
        <v>700000</v>
      </c>
      <c r="AG643" s="14">
        <f>SUMIF('consultant-gross'!D:D,eslam.data!AQ643,'consultant-gross'!F:F)</f>
        <v>18799337.860000074</v>
      </c>
      <c r="AH643" s="14">
        <f>SUMIF('consultant-gross'!D:D,eslam.data!AQ643,'consultant-gross'!G:G)</f>
        <v>538881868.69000006</v>
      </c>
      <c r="AI643" s="14">
        <f>SUMIF('consultant-net'!D:D,eslam.data!AQ643,'consultant-net'!F:F)</f>
        <v>7449862.8600000003</v>
      </c>
      <c r="AJ643" s="2" t="str">
        <f>VLOOKUP(A643,'eslam-to-invoicing'!A:B,2,0)</f>
        <v>MDF Factory</v>
      </c>
      <c r="AQ643" s="2" t="str">
        <f t="shared" si="102"/>
        <v>MDF Factory37</v>
      </c>
      <c r="AR643" s="2" t="str">
        <f t="shared" si="103"/>
        <v>MDF Factory37</v>
      </c>
    </row>
    <row r="644" spans="1:44" hidden="1" x14ac:dyDescent="0.3">
      <c r="A644" s="6" t="s">
        <v>73</v>
      </c>
      <c r="B644" s="34">
        <f>VLOOKUP(A644,operation!A:B,2,0)</f>
        <v>1</v>
      </c>
      <c r="C644" s="6">
        <v>38</v>
      </c>
      <c r="D644" s="25"/>
      <c r="E644" s="2">
        <v>25264630.56999993</v>
      </c>
      <c r="F644" s="26">
        <f>_xlfn.MAXIFS('data-from-invoicing'!E:E,'data-from-invoicing'!D:D,eslam.data!AR644)</f>
        <v>25020067.649999995</v>
      </c>
      <c r="G644" s="2">
        <f t="shared" si="100"/>
        <v>-244562.91999993473</v>
      </c>
      <c r="H644" s="2"/>
      <c r="I644" s="23"/>
      <c r="J644" s="2">
        <f>SUMIF('collection only'!D:D,eslam.data!AQ644,'collection only'!E:E)</f>
        <v>9539881.6500000004</v>
      </c>
      <c r="K644" s="26">
        <f>SUMIF('data-from-invoicing'!D:D,eslam.data!AR644,'data-from-invoicing'!F:F)</f>
        <v>9539881.6500000004</v>
      </c>
      <c r="L644" s="2">
        <f t="shared" si="101"/>
        <v>0</v>
      </c>
      <c r="M644" s="2"/>
      <c r="Q644" s="23"/>
      <c r="R644" s="2">
        <v>10129299.69014072</v>
      </c>
      <c r="S644" s="1">
        <v>45382</v>
      </c>
      <c r="T644" s="1">
        <v>45382</v>
      </c>
      <c r="U644" s="1">
        <v>45390</v>
      </c>
      <c r="V644">
        <v>28</v>
      </c>
      <c r="W644" s="1">
        <v>45418</v>
      </c>
      <c r="X644" s="1">
        <v>45406</v>
      </c>
      <c r="Y644" s="2">
        <v>564146499.25999999</v>
      </c>
      <c r="Z644" s="2">
        <v>42828938.170000002</v>
      </c>
      <c r="AA644" s="2">
        <v>247874489.5</v>
      </c>
      <c r="AB644" s="2">
        <v>200000</v>
      </c>
      <c r="AC644" s="2">
        <v>35240386.140000001</v>
      </c>
      <c r="AD644" s="2">
        <v>13978662.48</v>
      </c>
      <c r="AE644" s="2">
        <v>13978662.48</v>
      </c>
      <c r="AF644" s="2">
        <v>253450</v>
      </c>
      <c r="AG644" s="14">
        <f>SUMIF('consultant-gross'!D:D,eslam.data!AQ644,'consultant-gross'!F:F)</f>
        <v>25264630.569999933</v>
      </c>
      <c r="AH644" s="14">
        <f>SUMIF('consultant-gross'!D:D,eslam.data!AQ644,'consultant-gross'!G:G)</f>
        <v>564146499.25999999</v>
      </c>
      <c r="AI644" s="14">
        <f>SUMIF('consultant-net'!D:D,eslam.data!AQ644,'consultant-net'!F:F)</f>
        <v>10129299.690140724</v>
      </c>
      <c r="AJ644" s="2" t="str">
        <f>VLOOKUP(A644,'eslam-to-invoicing'!A:B,2,0)</f>
        <v>MDF Factory</v>
      </c>
      <c r="AQ644" s="2" t="str">
        <f t="shared" si="102"/>
        <v>MDF Factory38</v>
      </c>
      <c r="AR644" s="2" t="str">
        <f t="shared" si="103"/>
        <v>MDF Factory38</v>
      </c>
    </row>
    <row r="645" spans="1:44" hidden="1" x14ac:dyDescent="0.3">
      <c r="A645" s="6" t="s">
        <v>73</v>
      </c>
      <c r="B645" s="34">
        <f>VLOOKUP(A645,operation!A:B,2,0)</f>
        <v>1</v>
      </c>
      <c r="C645" s="6">
        <v>39</v>
      </c>
      <c r="D645" s="25"/>
      <c r="E645" s="2">
        <v>17461783.470000029</v>
      </c>
      <c r="F645" s="26">
        <f>_xlfn.MAXIFS('data-from-invoicing'!E:E,'data-from-invoicing'!D:D,eslam.data!AR645)</f>
        <v>17738610.899999999</v>
      </c>
      <c r="G645" s="2">
        <f t="shared" si="100"/>
        <v>276827.4299999699</v>
      </c>
      <c r="H645" s="2"/>
      <c r="I645" s="23"/>
      <c r="J645" s="2">
        <f>SUMIF('collection only'!D:D,eslam.data!AQ645,'collection only'!E:E)</f>
        <v>6984174.9199999999</v>
      </c>
      <c r="K645" s="26">
        <f>SUMIF('data-from-invoicing'!D:D,eslam.data!AR645,'data-from-invoicing'!F:F)</f>
        <v>6984174.9199999999</v>
      </c>
      <c r="L645" s="2">
        <f t="shared" si="101"/>
        <v>0</v>
      </c>
      <c r="M645" s="2"/>
      <c r="Q645" s="23"/>
      <c r="R645" s="2">
        <v>7951387.2800000003</v>
      </c>
      <c r="S645" s="1">
        <v>45412</v>
      </c>
      <c r="T645" s="1">
        <v>45412</v>
      </c>
      <c r="U645" s="1">
        <v>45419</v>
      </c>
      <c r="V645">
        <v>28</v>
      </c>
      <c r="W645" s="1">
        <v>45447</v>
      </c>
      <c r="X645" s="1">
        <v>45434</v>
      </c>
      <c r="Y645" s="2">
        <v>581608282.73000002</v>
      </c>
      <c r="Z645" s="2">
        <v>39702840.210000001</v>
      </c>
      <c r="AA645" s="2">
        <v>261893208.84</v>
      </c>
      <c r="AB645" s="2">
        <v>200000</v>
      </c>
      <c r="AC645" s="2">
        <v>35240386.140000001</v>
      </c>
      <c r="AD645" s="2">
        <v>14415207</v>
      </c>
      <c r="AE645" s="2">
        <v>14415207</v>
      </c>
      <c r="AF645" s="2">
        <v>253450</v>
      </c>
      <c r="AG645" s="14">
        <f>SUMIF('consultant-gross'!D:D,eslam.data!AQ645,'consultant-gross'!F:F)</f>
        <v>17461783.470000029</v>
      </c>
      <c r="AH645" s="14">
        <f>SUMIF('consultant-gross'!D:D,eslam.data!AQ645,'consultant-gross'!G:G)</f>
        <v>581608282.73000002</v>
      </c>
      <c r="AI645" s="14">
        <f>SUMIF('consultant-net'!D:D,eslam.data!AQ645,'consultant-net'!F:F)</f>
        <v>7951387.2800000003</v>
      </c>
      <c r="AJ645" s="2" t="str">
        <f>VLOOKUP(A645,'eslam-to-invoicing'!A:B,2,0)</f>
        <v>MDF Factory</v>
      </c>
      <c r="AQ645" s="2" t="str">
        <f t="shared" si="102"/>
        <v>MDF Factory39</v>
      </c>
      <c r="AR645" s="2" t="str">
        <f t="shared" si="103"/>
        <v>MDF Factory39</v>
      </c>
    </row>
    <row r="646" spans="1:44" hidden="1" x14ac:dyDescent="0.3">
      <c r="A646" s="6" t="s">
        <v>73</v>
      </c>
      <c r="B646" s="34">
        <f>VLOOKUP(A646,operation!A:B,2,0)</f>
        <v>1</v>
      </c>
      <c r="C646" s="6">
        <v>40</v>
      </c>
      <c r="D646" s="25"/>
      <c r="E646" s="2">
        <v>-0.73000001907348633</v>
      </c>
      <c r="F646" s="26">
        <f>_xlfn.MAXIFS('data-from-invoicing'!E:E,'data-from-invoicing'!D:D,eslam.data!AR646)</f>
        <v>759488.56</v>
      </c>
      <c r="G646" s="2">
        <f t="shared" si="100"/>
        <v>759489.29000001913</v>
      </c>
      <c r="H646" s="2"/>
      <c r="I646" s="23"/>
      <c r="J646" s="2">
        <f>SUMIF('collection only'!D:D,eslam.data!AQ646,'collection only'!E:E)</f>
        <v>13054639.6</v>
      </c>
      <c r="K646" s="26">
        <f>SUMIF('data-from-invoicing'!D:D,eslam.data!AR646,'data-from-invoicing'!F:F)</f>
        <v>14022964.76</v>
      </c>
      <c r="L646" s="2">
        <f t="shared" si="101"/>
        <v>968325.16000000015</v>
      </c>
      <c r="M646" s="2"/>
      <c r="Q646" s="23"/>
      <c r="R646" s="2">
        <v>13055049.84</v>
      </c>
      <c r="S646" s="1">
        <v>45412</v>
      </c>
      <c r="T646" s="1">
        <v>45412</v>
      </c>
      <c r="U646" s="1">
        <v>45438</v>
      </c>
      <c r="V646">
        <v>28</v>
      </c>
      <c r="W646" s="1">
        <v>45466</v>
      </c>
      <c r="X646" s="1">
        <v>45455</v>
      </c>
      <c r="Y646" s="2">
        <v>581608282</v>
      </c>
      <c r="Z646" s="2">
        <v>39702840</v>
      </c>
      <c r="AA646" s="2">
        <v>261893208</v>
      </c>
      <c r="AC646" s="2">
        <v>35240386</v>
      </c>
      <c r="AD646" s="2">
        <v>6101647</v>
      </c>
      <c r="AF646" s="2">
        <v>453450</v>
      </c>
      <c r="AG646" s="14">
        <f>SUMIF('consultant-gross'!D:D,eslam.data!AQ646,'consultant-gross'!F:F)</f>
        <v>0</v>
      </c>
      <c r="AH646" s="14">
        <f>SUMIF('consultant-gross'!D:D,eslam.data!AQ646,'consultant-gross'!G:G)</f>
        <v>0</v>
      </c>
      <c r="AI646" s="14">
        <f>SUMIF('consultant-net'!D:D,eslam.data!AQ646,'consultant-net'!F:F)</f>
        <v>0</v>
      </c>
      <c r="AJ646" s="2" t="str">
        <f>VLOOKUP(A646,'eslam-to-invoicing'!A:B,2,0)</f>
        <v>MDF Factory</v>
      </c>
      <c r="AQ646" s="2" t="str">
        <f t="shared" si="102"/>
        <v>MDF Factory40</v>
      </c>
      <c r="AR646" s="2" t="str">
        <f t="shared" si="103"/>
        <v>MDF Factory40</v>
      </c>
    </row>
    <row r="647" spans="1:44" hidden="1" x14ac:dyDescent="0.3">
      <c r="A647" s="6" t="s">
        <v>73</v>
      </c>
      <c r="B647" s="34">
        <f>VLOOKUP(A647,operation!A:B,2,0)</f>
        <v>1</v>
      </c>
      <c r="C647" s="6">
        <v>41</v>
      </c>
      <c r="D647" s="25"/>
      <c r="E647" s="2">
        <v>26553112.480000019</v>
      </c>
      <c r="F647" s="26">
        <f>_xlfn.MAXIFS('data-from-invoicing'!E:E,'data-from-invoicing'!D:D,eslam.data!AR647)</f>
        <v>12031521.119999999</v>
      </c>
      <c r="G647" s="2">
        <f t="shared" si="100"/>
        <v>-14521591.36000002</v>
      </c>
      <c r="H647" s="2"/>
      <c r="I647" s="23"/>
      <c r="J647" s="2">
        <f>SUMIF('collection only'!D:D,eslam.data!AQ647,'collection only'!E:E)</f>
        <v>8347962.7000000002</v>
      </c>
      <c r="K647" s="26">
        <f>SUMIF('data-from-invoicing'!D:D,eslam.data!AR647,'data-from-invoicing'!F:F)</f>
        <v>7229637.5347999996</v>
      </c>
      <c r="L647" s="2">
        <f t="shared" si="101"/>
        <v>-1118325.1652000006</v>
      </c>
      <c r="M647" s="2"/>
      <c r="Q647" s="23"/>
      <c r="R647" s="2">
        <v>25000718.68</v>
      </c>
      <c r="S647" s="1">
        <v>45443</v>
      </c>
      <c r="T647" s="1">
        <v>45443</v>
      </c>
      <c r="U647" s="1">
        <v>45449</v>
      </c>
      <c r="V647">
        <v>28</v>
      </c>
      <c r="W647" s="1">
        <v>45477</v>
      </c>
      <c r="X647" s="1">
        <v>45456</v>
      </c>
      <c r="Y647" s="2">
        <v>608161394.48000002</v>
      </c>
      <c r="Z647" s="2">
        <v>40071589.729999997</v>
      </c>
      <c r="AA647" s="2">
        <v>273875725.24000001</v>
      </c>
      <c r="AC647" s="2">
        <v>35240386.140000001</v>
      </c>
      <c r="AD647" s="2">
        <v>7033092.8550000004</v>
      </c>
      <c r="AE647" s="2">
        <v>7033092.8550000004</v>
      </c>
      <c r="AF647" s="2">
        <v>303450</v>
      </c>
      <c r="AG647" s="14">
        <f>SUMIF('consultant-gross'!D:D,eslam.data!AQ647,'consultant-gross'!F:F)</f>
        <v>0</v>
      </c>
      <c r="AH647" s="14">
        <f>SUMIF('consultant-gross'!D:D,eslam.data!AQ647,'consultant-gross'!G:G)</f>
        <v>0</v>
      </c>
      <c r="AI647" s="14">
        <f>SUMIF('consultant-net'!D:D,eslam.data!AQ647,'consultant-net'!F:F)</f>
        <v>0</v>
      </c>
      <c r="AJ647" s="2" t="str">
        <f>VLOOKUP(A647,'eslam-to-invoicing'!A:B,2,0)</f>
        <v>MDF Factory</v>
      </c>
      <c r="AQ647" s="2" t="str">
        <f t="shared" si="102"/>
        <v>MDF Factory41</v>
      </c>
      <c r="AR647" s="2" t="str">
        <f t="shared" si="103"/>
        <v>MDF Factory41</v>
      </c>
    </row>
    <row r="648" spans="1:44" hidden="1" x14ac:dyDescent="0.3">
      <c r="A648" s="6" t="s">
        <v>73</v>
      </c>
      <c r="B648" s="34">
        <f>VLOOKUP(A648,operation!A:B,2,0)</f>
        <v>1</v>
      </c>
      <c r="C648" s="6">
        <v>42</v>
      </c>
      <c r="D648" s="25"/>
      <c r="E648" s="2">
        <v>750284.19999992847</v>
      </c>
      <c r="F648" s="26">
        <f>_xlfn.MAXIFS('data-from-invoicing'!E:E,'data-from-invoicing'!D:D,eslam.data!AR648)</f>
        <v>19536964.219999999</v>
      </c>
      <c r="G648" s="2">
        <f t="shared" si="100"/>
        <v>18786680.02000007</v>
      </c>
      <c r="H648" s="2"/>
      <c r="I648" s="23"/>
      <c r="J648" s="2">
        <f>SUMIF('collection only'!D:D,eslam.data!AQ648,'collection only'!E:E)</f>
        <v>7602001.04</v>
      </c>
      <c r="K648" s="26">
        <f>SUMIF('data-from-invoicing'!D:D,eslam.data!AR648,'data-from-invoicing'!F:F)</f>
        <v>7602001.04</v>
      </c>
      <c r="L648" s="2">
        <f t="shared" si="101"/>
        <v>0</v>
      </c>
      <c r="M648" s="2"/>
      <c r="Q648" s="23"/>
      <c r="R648" s="2">
        <v>7547918.7000000002</v>
      </c>
      <c r="S648" s="1">
        <v>45473</v>
      </c>
      <c r="T648" s="1">
        <v>45473</v>
      </c>
      <c r="U648" s="1">
        <v>45480</v>
      </c>
      <c r="V648">
        <v>28</v>
      </c>
      <c r="W648" s="1">
        <v>45508</v>
      </c>
      <c r="X648" s="1">
        <v>45497</v>
      </c>
      <c r="Y648" s="2">
        <v>608911678.67999995</v>
      </c>
      <c r="Z648" s="2">
        <v>33497125</v>
      </c>
      <c r="AA648" s="2">
        <v>289636214</v>
      </c>
      <c r="AC648" s="2">
        <v>35240386</v>
      </c>
      <c r="AD648" s="2">
        <v>7100876.5</v>
      </c>
      <c r="AE648" s="2">
        <v>7100876.5</v>
      </c>
      <c r="AF648" s="2">
        <v>453450</v>
      </c>
      <c r="AG648" s="14">
        <f>SUMIF('consultant-gross'!D:D,eslam.data!AQ648,'consultant-gross'!F:F)</f>
        <v>750284.19999992847</v>
      </c>
      <c r="AH648" s="14">
        <f>SUMIF('consultant-gross'!D:D,eslam.data!AQ648,'consultant-gross'!G:G)</f>
        <v>608911678.67999995</v>
      </c>
      <c r="AI648" s="14">
        <f>SUMIF('consultant-net'!D:D,eslam.data!AQ648,'consultant-net'!F:F)</f>
        <v>7547918.7000000002</v>
      </c>
      <c r="AJ648" s="2" t="str">
        <f>VLOOKUP(A648,'eslam-to-invoicing'!A:B,2,0)</f>
        <v>MDF Factory</v>
      </c>
      <c r="AQ648" s="2" t="str">
        <f t="shared" si="102"/>
        <v>MDF Factory42</v>
      </c>
      <c r="AR648" s="2" t="str">
        <f t="shared" si="103"/>
        <v>MDF Factory42</v>
      </c>
    </row>
    <row r="649" spans="1:44" hidden="1" x14ac:dyDescent="0.3">
      <c r="A649" s="6" t="s">
        <v>73</v>
      </c>
      <c r="B649" s="34">
        <f>VLOOKUP(A649,operation!A:B,2,0)</f>
        <v>1</v>
      </c>
      <c r="C649" s="6">
        <v>43</v>
      </c>
      <c r="D649" s="25"/>
      <c r="E649" s="2">
        <v>11210135.320000051</v>
      </c>
      <c r="F649" s="26">
        <f>_xlfn.MAXIFS('data-from-invoicing'!E:E,'data-from-invoicing'!D:D,eslam.data!AR649)</f>
        <v>0</v>
      </c>
      <c r="G649" s="2">
        <f t="shared" si="100"/>
        <v>-11210135.320000051</v>
      </c>
      <c r="H649" s="2"/>
      <c r="I649" s="23"/>
      <c r="J649" s="2">
        <f>SUMIF('collection only'!D:D,eslam.data!AQ649,'collection only'!E:E)</f>
        <v>45999180</v>
      </c>
      <c r="K649" s="26">
        <f>SUMIF('data-from-invoicing'!D:D,eslam.data!AR649,'data-from-invoicing'!F:F)</f>
        <v>0</v>
      </c>
      <c r="L649" s="2">
        <f t="shared" si="101"/>
        <v>-45999180</v>
      </c>
      <c r="M649" s="2"/>
      <c r="Q649" s="23"/>
      <c r="R649" s="2">
        <v>57977475.460000001</v>
      </c>
      <c r="S649" s="1">
        <v>45504</v>
      </c>
      <c r="T649" s="1">
        <v>45504</v>
      </c>
      <c r="U649" s="1">
        <v>45510</v>
      </c>
      <c r="V649">
        <v>28</v>
      </c>
      <c r="W649" s="1">
        <v>45538</v>
      </c>
      <c r="X649" s="1">
        <v>45525</v>
      </c>
      <c r="Y649" s="2">
        <v>620121814</v>
      </c>
      <c r="Z649" s="2">
        <v>31321429</v>
      </c>
      <c r="AA649" s="2">
        <v>299419159</v>
      </c>
      <c r="AC649" s="2">
        <v>35243045</v>
      </c>
      <c r="AD649" s="2">
        <v>7887682</v>
      </c>
      <c r="AE649" s="2">
        <v>7887682</v>
      </c>
      <c r="AF649" s="2">
        <v>553450</v>
      </c>
      <c r="AG649" s="14">
        <f>SUMIF('consultant-gross'!D:D,eslam.data!AQ649,'consultant-gross'!F:F)</f>
        <v>11210135.320000052</v>
      </c>
      <c r="AH649" s="14">
        <f>SUMIF('consultant-gross'!D:D,eslam.data!AQ649,'consultant-gross'!G:G)</f>
        <v>620121814</v>
      </c>
      <c r="AI649" s="14">
        <f>SUMIF('consultant-net'!D:D,eslam.data!AQ649,'consultant-net'!F:F)</f>
        <v>57977475.460000001</v>
      </c>
      <c r="AJ649" s="2" t="str">
        <f>VLOOKUP(A649,'eslam-to-invoicing'!A:B,2,0)</f>
        <v>MDF Factory</v>
      </c>
      <c r="AQ649" s="2" t="str">
        <f t="shared" si="102"/>
        <v>MDF Factory43</v>
      </c>
      <c r="AR649" s="2" t="str">
        <f t="shared" si="103"/>
        <v>MDF Factory43</v>
      </c>
    </row>
    <row r="650" spans="1:44" hidden="1" x14ac:dyDescent="0.3">
      <c r="A650" s="6" t="s">
        <v>73</v>
      </c>
      <c r="B650" s="34">
        <f>VLOOKUP(A650,operation!A:B,2,0)</f>
        <v>1</v>
      </c>
      <c r="C650" s="6">
        <v>44</v>
      </c>
      <c r="D650" s="25"/>
      <c r="E650" s="2">
        <v>10205950.60000002</v>
      </c>
      <c r="F650" s="26">
        <f>_xlfn.MAXIFS('data-from-invoicing'!E:E,'data-from-invoicing'!D:D,eslam.data!AR650)</f>
        <v>0</v>
      </c>
      <c r="G650" s="2">
        <f t="shared" si="100"/>
        <v>-10205950.60000002</v>
      </c>
      <c r="H650" s="2"/>
      <c r="I650" s="23"/>
      <c r="J650" s="2">
        <f>SUMIF('collection only'!D:D,eslam.data!AQ650,'collection only'!E:E)</f>
        <v>0</v>
      </c>
      <c r="K650" s="26">
        <f>SUMIF('data-from-invoicing'!D:D,eslam.data!AR650,'data-from-invoicing'!F:F)</f>
        <v>0</v>
      </c>
      <c r="L650" s="2">
        <f t="shared" si="101"/>
        <v>0</v>
      </c>
      <c r="M650" s="2"/>
      <c r="Q650" s="23"/>
      <c r="R650" s="2">
        <v>13417821.66</v>
      </c>
      <c r="S650" s="1">
        <v>45535</v>
      </c>
      <c r="T650" s="1">
        <v>45535</v>
      </c>
      <c r="U650" s="1">
        <v>45540</v>
      </c>
      <c r="V650">
        <v>28</v>
      </c>
      <c r="W650" s="1">
        <v>45568</v>
      </c>
      <c r="X650" s="1">
        <v>45561</v>
      </c>
      <c r="Y650" s="2">
        <v>630327764.60000002</v>
      </c>
      <c r="Z650" s="2">
        <v>30187176.606168691</v>
      </c>
      <c r="AA650" s="2">
        <v>308819628.40902478</v>
      </c>
      <c r="AC650" s="2">
        <v>35266531.133720517</v>
      </c>
      <c r="AD650" s="2">
        <v>15775364.249</v>
      </c>
      <c r="AF650" s="2">
        <v>4593450</v>
      </c>
      <c r="AG650" s="14">
        <f>SUMIF('consultant-gross'!D:D,eslam.data!AQ650,'consultant-gross'!F:F)</f>
        <v>10205950.600000024</v>
      </c>
      <c r="AH650" s="14">
        <f>SUMIF('consultant-gross'!D:D,eslam.data!AQ650,'consultant-gross'!G:G)</f>
        <v>630327764.60000002</v>
      </c>
      <c r="AI650" s="14">
        <f>SUMIF('consultant-net'!D:D,eslam.data!AQ650,'consultant-net'!F:F)</f>
        <v>13417821.66</v>
      </c>
      <c r="AJ650" s="2" t="str">
        <f>VLOOKUP(A650,'eslam-to-invoicing'!A:B,2,0)</f>
        <v>MDF Factory</v>
      </c>
      <c r="AQ650" s="2" t="str">
        <f t="shared" si="102"/>
        <v>MDF Factory44</v>
      </c>
      <c r="AR650" s="2" t="str">
        <f t="shared" si="103"/>
        <v>MDF Factory44</v>
      </c>
    </row>
    <row r="651" spans="1:44" hidden="1" x14ac:dyDescent="0.3">
      <c r="A651" s="6" t="s">
        <v>73</v>
      </c>
      <c r="B651" s="34">
        <f>VLOOKUP(A651,operation!A:B,2,0)</f>
        <v>1</v>
      </c>
      <c r="C651" s="6">
        <v>45</v>
      </c>
      <c r="D651" s="25"/>
      <c r="E651" s="2">
        <v>16259922.79999995</v>
      </c>
      <c r="F651" s="26">
        <f>_xlfn.MAXIFS('data-from-invoicing'!E:E,'data-from-invoicing'!D:D,eslam.data!AR651)</f>
        <v>0</v>
      </c>
      <c r="G651" s="2">
        <f t="shared" si="100"/>
        <v>-16259922.79999995</v>
      </c>
      <c r="H651" s="2"/>
      <c r="I651" s="23"/>
      <c r="J651" s="2">
        <f>SUMIF('collection only'!D:D,eslam.data!AQ651,'collection only'!E:E)</f>
        <v>0</v>
      </c>
      <c r="K651" s="26">
        <f>SUMIF('data-from-invoicing'!D:D,eslam.data!AR651,'data-from-invoicing'!F:F)</f>
        <v>0</v>
      </c>
      <c r="L651" s="2">
        <f t="shared" si="101"/>
        <v>0</v>
      </c>
      <c r="M651" s="2"/>
      <c r="Q651" s="23"/>
      <c r="R651" s="2">
        <v>21518034.219999999</v>
      </c>
      <c r="S651" s="1">
        <v>45565</v>
      </c>
      <c r="T651" s="1">
        <v>45565</v>
      </c>
      <c r="U651" s="1">
        <v>45575</v>
      </c>
      <c r="V651">
        <v>28</v>
      </c>
      <c r="W651" s="1">
        <v>45603</v>
      </c>
      <c r="X651" s="1">
        <v>45600</v>
      </c>
      <c r="Y651" s="2">
        <v>646587687.39999998</v>
      </c>
      <c r="Z651" s="2">
        <v>21616659</v>
      </c>
      <c r="AA651" s="2">
        <v>325129806</v>
      </c>
      <c r="AC651" s="2">
        <v>34015260</v>
      </c>
      <c r="AD651" s="2">
        <v>15775364</v>
      </c>
      <c r="AF651" s="2">
        <v>3833450</v>
      </c>
      <c r="AG651" s="14">
        <f>SUMIF('consultant-gross'!D:D,eslam.data!AQ651,'consultant-gross'!F:F)</f>
        <v>16259922.799999952</v>
      </c>
      <c r="AH651" s="14">
        <f>SUMIF('consultant-gross'!D:D,eslam.data!AQ651,'consultant-gross'!G:G)</f>
        <v>646587687.39999998</v>
      </c>
      <c r="AI651" s="14">
        <f>SUMIF('consultant-net'!D:D,eslam.data!AQ651,'consultant-net'!F:F)</f>
        <v>21518034.219999999</v>
      </c>
      <c r="AJ651" s="2" t="str">
        <f>VLOOKUP(A651,'eslam-to-invoicing'!A:B,2,0)</f>
        <v>MDF Factory</v>
      </c>
      <c r="AQ651" s="2" t="str">
        <f t="shared" si="102"/>
        <v>MDF Factory45</v>
      </c>
      <c r="AR651" s="2" t="str">
        <f t="shared" si="103"/>
        <v>MDF Factory45</v>
      </c>
    </row>
    <row r="652" spans="1:44" hidden="1" x14ac:dyDescent="0.3">
      <c r="A652" s="6" t="s">
        <v>80</v>
      </c>
      <c r="B652" s="34">
        <f>VLOOKUP(A652,operation!A:B,2,0)</f>
        <v>1</v>
      </c>
      <c r="C652" s="6">
        <v>1</v>
      </c>
      <c r="D652" s="25"/>
      <c r="E652" s="2">
        <v>474511.19</v>
      </c>
      <c r="F652" s="26">
        <f>_xlfn.MAXIFS('data-from-invoicing'!E:E,'data-from-invoicing'!D:D,eslam.data!AR652)</f>
        <v>2418808.5699999998</v>
      </c>
      <c r="G652" s="2">
        <f t="shared" si="100"/>
        <v>1944297.38</v>
      </c>
      <c r="H652" s="2"/>
      <c r="I652" s="23"/>
      <c r="J652" s="2">
        <f>SUMIF('collection only'!D:D,eslam.data!AQ652,'collection only'!E:E)</f>
        <v>479255</v>
      </c>
      <c r="K652" s="26">
        <f>SUMIF('data-from-invoicing'!D:D,eslam.data!AR652,'data-from-invoicing'!F:F)</f>
        <v>7639890.6465999996</v>
      </c>
      <c r="L652" s="2">
        <f t="shared" si="101"/>
        <v>7160635.6465999996</v>
      </c>
      <c r="M652" s="2"/>
      <c r="Q652" s="23"/>
      <c r="R652" s="2">
        <v>487660.4</v>
      </c>
      <c r="S652" s="1">
        <v>44592</v>
      </c>
      <c r="T652" s="1">
        <v>44577</v>
      </c>
      <c r="U652" s="1">
        <v>44577</v>
      </c>
      <c r="V652">
        <v>28</v>
      </c>
      <c r="W652" s="1">
        <v>44605</v>
      </c>
      <c r="X652" s="1">
        <v>44577</v>
      </c>
      <c r="Y652" s="2">
        <v>474511.19</v>
      </c>
      <c r="AF652" s="2">
        <v>0</v>
      </c>
      <c r="AG652" s="14">
        <f>SUMIF('consultant-gross'!D:D,eslam.data!AQ652,'consultant-gross'!F:F)</f>
        <v>0</v>
      </c>
      <c r="AH652" s="14">
        <f>SUMIF('consultant-gross'!D:D,eslam.data!AQ652,'consultant-gross'!G:G)</f>
        <v>0</v>
      </c>
      <c r="AI652" s="14">
        <f>SUMIF('consultant-net'!D:D,eslam.data!AQ652,'consultant-net'!F:F)</f>
        <v>0</v>
      </c>
      <c r="AJ652" s="2" t="str">
        <f>VLOOKUP(A652,'eslam-to-invoicing'!A:B,2,0)</f>
        <v>MDF Factory</v>
      </c>
      <c r="AQ652" s="2" t="str">
        <f t="shared" si="102"/>
        <v>MDF Factory - Equip.1</v>
      </c>
      <c r="AR652" s="2" t="str">
        <f t="shared" si="103"/>
        <v>MDF Factory1</v>
      </c>
    </row>
    <row r="653" spans="1:44" hidden="1" x14ac:dyDescent="0.3">
      <c r="A653" s="6" t="s">
        <v>80</v>
      </c>
      <c r="B653" s="34">
        <f>VLOOKUP(A653,operation!A:B,2,0)</f>
        <v>1</v>
      </c>
      <c r="C653" s="6">
        <v>2</v>
      </c>
      <c r="D653" s="25"/>
      <c r="E653" s="2">
        <v>2969783.71</v>
      </c>
      <c r="F653" s="26">
        <f>_xlfn.MAXIFS('data-from-invoicing'!E:E,'data-from-invoicing'!D:D,eslam.data!AR653)</f>
        <v>6157903.8099999996</v>
      </c>
      <c r="G653" s="2">
        <f t="shared" si="100"/>
        <v>3188120.0999999996</v>
      </c>
      <c r="H653" s="2"/>
      <c r="I653" s="23"/>
      <c r="J653" s="2">
        <f>SUMIF('collection only'!D:D,eslam.data!AQ653,'collection only'!E:E)</f>
        <v>2957905.39</v>
      </c>
      <c r="K653" s="26">
        <f>SUMIF('data-from-invoicing'!D:D,eslam.data!AR653,'data-from-invoicing'!F:F)</f>
        <v>10804321.9583</v>
      </c>
      <c r="L653" s="2">
        <f t="shared" si="101"/>
        <v>7846416.5682999995</v>
      </c>
      <c r="M653" s="2"/>
      <c r="Q653" s="23"/>
      <c r="R653" s="2">
        <v>2999481.54</v>
      </c>
      <c r="S653" s="1">
        <v>44592</v>
      </c>
      <c r="T653" s="1">
        <v>44577</v>
      </c>
      <c r="U653" s="1">
        <v>44577</v>
      </c>
      <c r="V653">
        <v>28</v>
      </c>
      <c r="W653" s="1">
        <v>44605</v>
      </c>
      <c r="X653" s="1">
        <v>44579</v>
      </c>
      <c r="Y653" s="2">
        <v>3444294.9</v>
      </c>
      <c r="AF653" s="2">
        <v>0</v>
      </c>
      <c r="AG653" s="14">
        <f>SUMIF('consultant-gross'!D:D,eslam.data!AQ653,'consultant-gross'!F:F)</f>
        <v>0</v>
      </c>
      <c r="AH653" s="14">
        <f>SUMIF('consultant-gross'!D:D,eslam.data!AQ653,'consultant-gross'!G:G)</f>
        <v>0</v>
      </c>
      <c r="AI653" s="14">
        <f>SUMIF('consultant-net'!D:D,eslam.data!AQ653,'consultant-net'!F:F)</f>
        <v>0</v>
      </c>
      <c r="AJ653" s="2" t="str">
        <f>VLOOKUP(A653,'eslam-to-invoicing'!A:B,2,0)</f>
        <v>MDF Factory</v>
      </c>
      <c r="AQ653" s="2" t="str">
        <f t="shared" si="102"/>
        <v>MDF Factory - Equip.2</v>
      </c>
      <c r="AR653" s="2" t="str">
        <f t="shared" si="103"/>
        <v>MDF Factory2</v>
      </c>
    </row>
    <row r="654" spans="1:44" hidden="1" x14ac:dyDescent="0.3">
      <c r="A654" s="6" t="s">
        <v>80</v>
      </c>
      <c r="B654" s="34">
        <f>VLOOKUP(A654,operation!A:B,2,0)</f>
        <v>1</v>
      </c>
      <c r="C654" s="6">
        <v>3</v>
      </c>
      <c r="D654" s="25"/>
      <c r="E654" s="2">
        <v>2443276.13</v>
      </c>
      <c r="F654" s="26">
        <f>_xlfn.MAXIFS('data-from-invoicing'!E:E,'data-from-invoicing'!D:D,eslam.data!AR654)</f>
        <v>9210979.0099999998</v>
      </c>
      <c r="G654" s="2">
        <f t="shared" si="100"/>
        <v>6767702.8799999999</v>
      </c>
      <c r="H654" s="2"/>
      <c r="I654" s="23"/>
      <c r="J654" s="2">
        <f>SUMIF('collection only'!D:D,eslam.data!AQ654,'collection only'!E:E)</f>
        <v>2467707.5</v>
      </c>
      <c r="K654" s="26">
        <f>SUMIF('data-from-invoicing'!D:D,eslam.data!AR654,'data-from-invoicing'!F:F)</f>
        <v>11956077.466699999</v>
      </c>
      <c r="L654" s="2">
        <f t="shared" si="101"/>
        <v>9488369.9666999988</v>
      </c>
      <c r="M654" s="2"/>
      <c r="Q654" s="23"/>
      <c r="R654" s="2">
        <v>2478572.15</v>
      </c>
      <c r="S654" s="1">
        <v>44592</v>
      </c>
      <c r="T654" s="1">
        <v>44607</v>
      </c>
      <c r="U654" s="1">
        <v>44614</v>
      </c>
      <c r="V654">
        <v>28</v>
      </c>
      <c r="W654" s="1">
        <v>44642</v>
      </c>
      <c r="X654" s="1">
        <v>44621</v>
      </c>
      <c r="Y654" s="2">
        <v>5887571.0300000003</v>
      </c>
      <c r="AF654" s="2">
        <v>0</v>
      </c>
      <c r="AG654" s="14">
        <f>SUMIF('consultant-gross'!D:D,eslam.data!AQ654,'consultant-gross'!F:F)</f>
        <v>0</v>
      </c>
      <c r="AH654" s="14">
        <f>SUMIF('consultant-gross'!D:D,eslam.data!AQ654,'consultant-gross'!G:G)</f>
        <v>0</v>
      </c>
      <c r="AI654" s="14">
        <f>SUMIF('consultant-net'!D:D,eslam.data!AQ654,'consultant-net'!F:F)</f>
        <v>0</v>
      </c>
      <c r="AJ654" s="2" t="str">
        <f>VLOOKUP(A654,'eslam-to-invoicing'!A:B,2,0)</f>
        <v>MDF Factory</v>
      </c>
      <c r="AQ654" s="2" t="str">
        <f t="shared" si="102"/>
        <v>MDF Factory - Equip.3</v>
      </c>
      <c r="AR654" s="2" t="str">
        <f t="shared" si="103"/>
        <v>MDF Factory3</v>
      </c>
    </row>
    <row r="655" spans="1:44" hidden="1" x14ac:dyDescent="0.3">
      <c r="A655" s="6" t="s">
        <v>80</v>
      </c>
      <c r="B655" s="34">
        <f>VLOOKUP(A655,operation!A:B,2,0)</f>
        <v>1</v>
      </c>
      <c r="C655" s="6">
        <v>4</v>
      </c>
      <c r="D655" s="25"/>
      <c r="F655" s="26">
        <f>_xlfn.MAXIFS('data-from-invoicing'!E:E,'data-from-invoicing'!D:D,eslam.data!AR655)</f>
        <v>9184332.6099999994</v>
      </c>
      <c r="G655" s="2">
        <f t="shared" si="100"/>
        <v>9184332.6099999994</v>
      </c>
      <c r="H655" s="2"/>
      <c r="I655" s="23"/>
      <c r="J655" s="2">
        <f>SUMIF('collection only'!D:D,eslam.data!AQ655,'collection only'!E:E)</f>
        <v>2118826</v>
      </c>
      <c r="K655" s="26">
        <f>SUMIF('data-from-invoicing'!D:D,eslam.data!AR655,'data-from-invoicing'!F:F)</f>
        <v>11048205.3073</v>
      </c>
      <c r="L655" s="2">
        <f t="shared" si="101"/>
        <v>8929379.3072999995</v>
      </c>
      <c r="M655" s="2"/>
      <c r="Q655" s="23"/>
      <c r="S655" s="1">
        <v>44651</v>
      </c>
      <c r="T655" s="1">
        <v>44635</v>
      </c>
      <c r="U655" s="1">
        <v>44649</v>
      </c>
      <c r="V655">
        <v>28</v>
      </c>
      <c r="W655" s="1">
        <v>44677</v>
      </c>
      <c r="AF655" s="2">
        <v>0</v>
      </c>
      <c r="AG655" s="14">
        <f>SUMIF('consultant-gross'!D:D,eslam.data!AQ655,'consultant-gross'!F:F)</f>
        <v>0</v>
      </c>
      <c r="AH655" s="14">
        <f>SUMIF('consultant-gross'!D:D,eslam.data!AQ655,'consultant-gross'!G:G)</f>
        <v>0</v>
      </c>
      <c r="AI655" s="14">
        <f>SUMIF('consultant-net'!D:D,eslam.data!AQ655,'consultant-net'!F:F)</f>
        <v>0</v>
      </c>
      <c r="AJ655" s="2" t="str">
        <f>VLOOKUP(A655,'eslam-to-invoicing'!A:B,2,0)</f>
        <v>MDF Factory</v>
      </c>
      <c r="AQ655" s="2" t="str">
        <f t="shared" si="102"/>
        <v>MDF Factory - Equip.4</v>
      </c>
      <c r="AR655" s="2" t="str">
        <f t="shared" si="103"/>
        <v>MDF Factory4</v>
      </c>
    </row>
    <row r="656" spans="1:44" hidden="1" x14ac:dyDescent="0.3">
      <c r="A656" s="6" t="s">
        <v>80</v>
      </c>
      <c r="B656" s="34">
        <f>VLOOKUP(A656,operation!A:B,2,0)</f>
        <v>1</v>
      </c>
      <c r="C656" s="6">
        <v>5</v>
      </c>
      <c r="D656" s="25"/>
      <c r="F656" s="26">
        <f>_xlfn.MAXIFS('data-from-invoicing'!E:E,'data-from-invoicing'!D:D,eslam.data!AR656)</f>
        <v>23254260.420000002</v>
      </c>
      <c r="G656" s="2">
        <f t="shared" si="100"/>
        <v>23254260.420000002</v>
      </c>
      <c r="H656" s="2"/>
      <c r="I656" s="23"/>
      <c r="J656" s="2">
        <f>SUMIF('collection only'!D:D,eslam.data!AQ656,'collection only'!E:E)</f>
        <v>2067056</v>
      </c>
      <c r="K656" s="26">
        <f>SUMIF('data-from-invoicing'!D:D,eslam.data!AR656,'data-from-invoicing'!F:F)</f>
        <v>26370472.863600001</v>
      </c>
      <c r="L656" s="2">
        <f t="shared" si="101"/>
        <v>24303416.863600001</v>
      </c>
      <c r="M656" s="2"/>
      <c r="Q656" s="23"/>
      <c r="S656" s="1">
        <v>44681</v>
      </c>
      <c r="T656" s="1">
        <v>44666</v>
      </c>
      <c r="U656" s="1">
        <v>44675</v>
      </c>
      <c r="V656">
        <v>28</v>
      </c>
      <c r="W656" s="1">
        <v>44703</v>
      </c>
      <c r="AF656" s="2">
        <v>0</v>
      </c>
      <c r="AG656" s="14">
        <f>SUMIF('consultant-gross'!D:D,eslam.data!AQ656,'consultant-gross'!F:F)</f>
        <v>0</v>
      </c>
      <c r="AH656" s="14">
        <f>SUMIF('consultant-gross'!D:D,eslam.data!AQ656,'consultant-gross'!G:G)</f>
        <v>0</v>
      </c>
      <c r="AI656" s="14">
        <f>SUMIF('consultant-net'!D:D,eslam.data!AQ656,'consultant-net'!F:F)</f>
        <v>0</v>
      </c>
      <c r="AJ656" s="2" t="str">
        <f>VLOOKUP(A656,'eslam-to-invoicing'!A:B,2,0)</f>
        <v>MDF Factory</v>
      </c>
      <c r="AQ656" s="2" t="str">
        <f t="shared" si="102"/>
        <v>MDF Factory - Equip.5</v>
      </c>
      <c r="AR656" s="2" t="str">
        <f t="shared" si="103"/>
        <v>MDF Factory5</v>
      </c>
    </row>
    <row r="657" spans="1:44" hidden="1" x14ac:dyDescent="0.3">
      <c r="A657" s="6" t="s">
        <v>80</v>
      </c>
      <c r="B657" s="34">
        <f>VLOOKUP(A657,operation!A:B,2,0)</f>
        <v>1</v>
      </c>
      <c r="C657" s="6">
        <v>6</v>
      </c>
      <c r="D657" s="25"/>
      <c r="F657" s="26">
        <f>_xlfn.MAXIFS('data-from-invoicing'!E:E,'data-from-invoicing'!D:D,eslam.data!AR657)</f>
        <v>17710147.670000002</v>
      </c>
      <c r="G657" s="2">
        <f t="shared" si="100"/>
        <v>17710147.670000002</v>
      </c>
      <c r="H657" s="2"/>
      <c r="I657" s="23"/>
      <c r="J657" s="2">
        <f>SUMIF('collection only'!D:D,eslam.data!AQ657,'collection only'!E:E)</f>
        <v>569764</v>
      </c>
      <c r="K657" s="26">
        <f>SUMIF('data-from-invoicing'!D:D,eslam.data!AR657,'data-from-invoicing'!F:F)</f>
        <v>20230205.967699997</v>
      </c>
      <c r="L657" s="2">
        <f t="shared" si="101"/>
        <v>19660441.967699997</v>
      </c>
      <c r="M657" s="2"/>
      <c r="Q657" s="23"/>
      <c r="S657" s="1">
        <v>44712</v>
      </c>
      <c r="T657" s="1">
        <v>44696</v>
      </c>
      <c r="U657" s="1">
        <v>44705</v>
      </c>
      <c r="V657">
        <v>28</v>
      </c>
      <c r="W657" s="1">
        <v>44733</v>
      </c>
      <c r="AF657" s="2">
        <v>0</v>
      </c>
      <c r="AG657" s="14">
        <f>SUMIF('consultant-gross'!D:D,eslam.data!AQ657,'consultant-gross'!F:F)</f>
        <v>0</v>
      </c>
      <c r="AH657" s="14">
        <f>SUMIF('consultant-gross'!D:D,eslam.data!AQ657,'consultant-gross'!G:G)</f>
        <v>0</v>
      </c>
      <c r="AI657" s="14">
        <f>SUMIF('consultant-net'!D:D,eslam.data!AQ657,'consultant-net'!F:F)</f>
        <v>0</v>
      </c>
      <c r="AJ657" s="2" t="str">
        <f>VLOOKUP(A657,'eslam-to-invoicing'!A:B,2,0)</f>
        <v>MDF Factory</v>
      </c>
      <c r="AQ657" s="2" t="str">
        <f t="shared" si="102"/>
        <v>MDF Factory - Equip.6</v>
      </c>
      <c r="AR657" s="2" t="str">
        <f t="shared" si="103"/>
        <v>MDF Factory6</v>
      </c>
    </row>
    <row r="658" spans="1:44" hidden="1" x14ac:dyDescent="0.3">
      <c r="A658" s="6" t="s">
        <v>80</v>
      </c>
      <c r="B658" s="34">
        <f>VLOOKUP(A658,operation!A:B,2,0)</f>
        <v>1</v>
      </c>
      <c r="C658" s="6">
        <v>7</v>
      </c>
      <c r="D658" s="25"/>
      <c r="F658" s="26">
        <f>_xlfn.MAXIFS('data-from-invoicing'!E:E,'data-from-invoicing'!D:D,eslam.data!AR658)</f>
        <v>15382008.960000001</v>
      </c>
      <c r="G658" s="2">
        <f t="shared" si="100"/>
        <v>15382008.960000001</v>
      </c>
      <c r="H658" s="2"/>
      <c r="I658" s="23"/>
      <c r="J658" s="2">
        <f>SUMIF('collection only'!D:D,eslam.data!AQ658,'collection only'!E:E)</f>
        <v>795032</v>
      </c>
      <c r="K658" s="26">
        <f>SUMIF('data-from-invoicing'!D:D,eslam.data!AR658,'data-from-invoicing'!F:F)</f>
        <v>15247412.6383</v>
      </c>
      <c r="L658" s="2">
        <f t="shared" si="101"/>
        <v>14452380.6383</v>
      </c>
      <c r="M658" s="2"/>
      <c r="Q658" s="23"/>
      <c r="S658" s="1">
        <v>44742</v>
      </c>
      <c r="T658" s="1">
        <v>44727</v>
      </c>
      <c r="U658" s="1">
        <v>44733</v>
      </c>
      <c r="V658">
        <v>28</v>
      </c>
      <c r="W658" s="1">
        <v>44761</v>
      </c>
      <c r="AF658" s="2">
        <v>0</v>
      </c>
      <c r="AG658" s="14">
        <f>SUMIF('consultant-gross'!D:D,eslam.data!AQ658,'consultant-gross'!F:F)</f>
        <v>0</v>
      </c>
      <c r="AH658" s="14">
        <f>SUMIF('consultant-gross'!D:D,eslam.data!AQ658,'consultant-gross'!G:G)</f>
        <v>0</v>
      </c>
      <c r="AI658" s="14">
        <f>SUMIF('consultant-net'!D:D,eslam.data!AQ658,'consultant-net'!F:F)</f>
        <v>0</v>
      </c>
      <c r="AJ658" s="2" t="str">
        <f>VLOOKUP(A658,'eslam-to-invoicing'!A:B,2,0)</f>
        <v>MDF Factory</v>
      </c>
      <c r="AQ658" s="2" t="str">
        <f t="shared" si="102"/>
        <v>MDF Factory - Equip.7</v>
      </c>
      <c r="AR658" s="2" t="str">
        <f t="shared" si="103"/>
        <v>MDF Factory7</v>
      </c>
    </row>
    <row r="659" spans="1:44" hidden="1" x14ac:dyDescent="0.3">
      <c r="A659" s="6" t="s">
        <v>80</v>
      </c>
      <c r="B659" s="34">
        <f>VLOOKUP(A659,operation!A:B,2,0)</f>
        <v>1</v>
      </c>
      <c r="C659" s="6">
        <v>8</v>
      </c>
      <c r="D659" s="25"/>
      <c r="E659" s="2">
        <v>340101.33999999991</v>
      </c>
      <c r="F659" s="26">
        <f>_xlfn.MAXIFS('data-from-invoicing'!E:E,'data-from-invoicing'!D:D,eslam.data!AR659)</f>
        <v>7024663.54</v>
      </c>
      <c r="G659" s="2">
        <f t="shared" si="100"/>
        <v>6684562.2000000002</v>
      </c>
      <c r="H659" s="2"/>
      <c r="I659" s="23"/>
      <c r="J659" s="2">
        <f>SUMIF('collection only'!D:D,eslam.data!AQ659,'collection only'!E:E)</f>
        <v>322760</v>
      </c>
      <c r="K659" s="26">
        <f>SUMIF('data-from-invoicing'!D:D,eslam.data!AR659,'data-from-invoicing'!F:F)</f>
        <v>13514522.741600001</v>
      </c>
      <c r="L659" s="2">
        <f t="shared" si="101"/>
        <v>13191762.741600001</v>
      </c>
      <c r="M659" s="2"/>
      <c r="Q659" s="23"/>
      <c r="R659" s="2">
        <v>324002.34999999998</v>
      </c>
      <c r="S659" s="1">
        <v>44773</v>
      </c>
      <c r="T659" s="1">
        <v>44757</v>
      </c>
      <c r="U659" s="1">
        <v>44767</v>
      </c>
      <c r="V659">
        <v>28</v>
      </c>
      <c r="W659" s="1">
        <v>44795</v>
      </c>
      <c r="X659" s="1">
        <v>44775</v>
      </c>
      <c r="Y659" s="2">
        <v>11819751.779999999</v>
      </c>
      <c r="AF659" s="2">
        <v>0</v>
      </c>
      <c r="AG659" s="14">
        <f>SUMIF('consultant-gross'!D:D,eslam.data!AQ659,'consultant-gross'!F:F)</f>
        <v>340101.33999999985</v>
      </c>
      <c r="AH659" s="14">
        <f>SUMIF('consultant-gross'!D:D,eslam.data!AQ659,'consultant-gross'!G:G)</f>
        <v>11819751.779999999</v>
      </c>
      <c r="AI659" s="14">
        <f>SUMIF('consultant-net'!D:D,eslam.data!AQ659,'consultant-net'!F:F)</f>
        <v>324002.34999999998</v>
      </c>
      <c r="AJ659" s="2" t="str">
        <f>VLOOKUP(A659,'eslam-to-invoicing'!A:B,2,0)</f>
        <v>MDF Factory</v>
      </c>
      <c r="AQ659" s="2" t="str">
        <f t="shared" si="102"/>
        <v>MDF Factory - Equip.8</v>
      </c>
      <c r="AR659" s="2" t="str">
        <f t="shared" si="103"/>
        <v>MDF Factory8</v>
      </c>
    </row>
    <row r="660" spans="1:44" hidden="1" x14ac:dyDescent="0.3">
      <c r="A660" s="6" t="s">
        <v>80</v>
      </c>
      <c r="B660" s="34">
        <f>VLOOKUP(A660,operation!A:B,2,0)</f>
        <v>1</v>
      </c>
      <c r="C660" s="6">
        <v>9</v>
      </c>
      <c r="D660" s="25"/>
      <c r="F660" s="26">
        <f>_xlfn.MAXIFS('data-from-invoicing'!E:E,'data-from-invoicing'!D:D,eslam.data!AR660)</f>
        <v>6053905.5100000007</v>
      </c>
      <c r="G660" s="2">
        <f t="shared" si="100"/>
        <v>6053905.5100000007</v>
      </c>
      <c r="H660" s="2"/>
      <c r="I660" s="23"/>
      <c r="J660" s="2">
        <f>SUMIF('collection only'!D:D,eslam.data!AQ660,'collection only'!E:E)</f>
        <v>1546900</v>
      </c>
      <c r="K660" s="26">
        <f>SUMIF('data-from-invoicing'!D:D,eslam.data!AR660,'data-from-invoicing'!F:F)</f>
        <v>8739856.8749000002</v>
      </c>
      <c r="L660" s="2">
        <f t="shared" si="101"/>
        <v>7192956.8749000002</v>
      </c>
      <c r="M660" s="2"/>
      <c r="Q660" s="23"/>
      <c r="S660" s="1">
        <v>44804</v>
      </c>
      <c r="T660" s="1">
        <v>44788</v>
      </c>
      <c r="U660" s="1">
        <v>44802</v>
      </c>
      <c r="V660">
        <v>28</v>
      </c>
      <c r="W660" s="1">
        <v>44830</v>
      </c>
      <c r="AF660" s="2">
        <v>0</v>
      </c>
      <c r="AG660" s="14">
        <f>SUMIF('consultant-gross'!D:D,eslam.data!AQ660,'consultant-gross'!F:F)</f>
        <v>0</v>
      </c>
      <c r="AH660" s="14">
        <f>SUMIF('consultant-gross'!D:D,eslam.data!AQ660,'consultant-gross'!G:G)</f>
        <v>0</v>
      </c>
      <c r="AI660" s="14">
        <f>SUMIF('consultant-net'!D:D,eslam.data!AQ660,'consultant-net'!F:F)</f>
        <v>0</v>
      </c>
      <c r="AJ660" s="2" t="str">
        <f>VLOOKUP(A660,'eslam-to-invoicing'!A:B,2,0)</f>
        <v>MDF Factory</v>
      </c>
      <c r="AQ660" s="2" t="str">
        <f t="shared" si="102"/>
        <v>MDF Factory - Equip.9</v>
      </c>
      <c r="AR660" s="2" t="str">
        <f t="shared" si="103"/>
        <v>MDF Factory9</v>
      </c>
    </row>
    <row r="661" spans="1:44" hidden="1" x14ac:dyDescent="0.3">
      <c r="A661" s="6" t="s">
        <v>80</v>
      </c>
      <c r="B661" s="34">
        <f>VLOOKUP(A661,operation!A:B,2,0)</f>
        <v>1</v>
      </c>
      <c r="C661" s="6">
        <v>10</v>
      </c>
      <c r="D661" s="25"/>
      <c r="F661" s="26">
        <f>_xlfn.MAXIFS('data-from-invoicing'!E:E,'data-from-invoicing'!D:D,eslam.data!AR661)</f>
        <v>7456023.4299999997</v>
      </c>
      <c r="G661" s="2">
        <f t="shared" si="100"/>
        <v>7456023.4299999997</v>
      </c>
      <c r="H661" s="2"/>
      <c r="I661" s="23"/>
      <c r="J661" s="2">
        <f>SUMIF('collection only'!D:D,eslam.data!AQ661,'collection only'!E:E)</f>
        <v>362327.85</v>
      </c>
      <c r="K661" s="26">
        <f>SUMIF('data-from-invoicing'!D:D,eslam.data!AR661,'data-from-invoicing'!F:F)</f>
        <v>14703215.598099999</v>
      </c>
      <c r="L661" s="2">
        <f t="shared" si="101"/>
        <v>14340887.7481</v>
      </c>
      <c r="M661" s="2"/>
      <c r="Q661" s="23"/>
      <c r="S661" s="1">
        <v>44834</v>
      </c>
      <c r="T661" s="1">
        <v>44819</v>
      </c>
      <c r="U661" s="1">
        <v>44824</v>
      </c>
      <c r="V661">
        <v>28</v>
      </c>
      <c r="W661" s="1">
        <v>44852</v>
      </c>
      <c r="AF661" s="2">
        <v>0</v>
      </c>
      <c r="AG661" s="14">
        <f>SUMIF('consultant-gross'!D:D,eslam.data!AQ661,'consultant-gross'!F:F)</f>
        <v>0</v>
      </c>
      <c r="AH661" s="14">
        <f>SUMIF('consultant-gross'!D:D,eslam.data!AQ661,'consultant-gross'!G:G)</f>
        <v>0</v>
      </c>
      <c r="AI661" s="14">
        <f>SUMIF('consultant-net'!D:D,eslam.data!AQ661,'consultant-net'!F:F)</f>
        <v>0</v>
      </c>
      <c r="AJ661" s="2" t="str">
        <f>VLOOKUP(A661,'eslam-to-invoicing'!A:B,2,0)</f>
        <v>MDF Factory</v>
      </c>
      <c r="AQ661" s="2" t="str">
        <f t="shared" si="102"/>
        <v>MDF Factory - Equip.10</v>
      </c>
      <c r="AR661" s="2" t="str">
        <f t="shared" si="103"/>
        <v>MDF Factory10</v>
      </c>
    </row>
    <row r="662" spans="1:44" hidden="1" x14ac:dyDescent="0.3">
      <c r="A662" s="6" t="s">
        <v>80</v>
      </c>
      <c r="B662" s="34">
        <f>VLOOKUP(A662,operation!A:B,2,0)</f>
        <v>1</v>
      </c>
      <c r="C662" s="6">
        <v>11</v>
      </c>
      <c r="D662" s="25"/>
      <c r="F662" s="26">
        <f>_xlfn.MAXIFS('data-from-invoicing'!E:E,'data-from-invoicing'!D:D,eslam.data!AR662)</f>
        <v>9266643.7599999998</v>
      </c>
      <c r="G662" s="2">
        <f t="shared" si="100"/>
        <v>9266643.7599999998</v>
      </c>
      <c r="H662" s="2"/>
      <c r="I662" s="23"/>
      <c r="J662" s="2">
        <f>SUMIF('collection only'!D:D,eslam.data!AQ662,'collection only'!E:E)</f>
        <v>115740.16</v>
      </c>
      <c r="K662" s="26">
        <f>SUMIF('data-from-invoicing'!D:D,eslam.data!AR662,'data-from-invoicing'!F:F)</f>
        <v>10374106.903800001</v>
      </c>
      <c r="L662" s="2">
        <f t="shared" si="101"/>
        <v>10258366.743800001</v>
      </c>
      <c r="M662" s="2"/>
      <c r="Q662" s="23"/>
      <c r="S662" s="1">
        <v>44865</v>
      </c>
      <c r="T662" s="1">
        <v>44849</v>
      </c>
      <c r="U662" s="1">
        <v>44866</v>
      </c>
      <c r="V662">
        <v>28</v>
      </c>
      <c r="W662" s="1">
        <v>44894</v>
      </c>
      <c r="AF662" s="2">
        <v>0</v>
      </c>
      <c r="AG662" s="14">
        <f>SUMIF('consultant-gross'!D:D,eslam.data!AQ662,'consultant-gross'!F:F)</f>
        <v>0</v>
      </c>
      <c r="AH662" s="14">
        <f>SUMIF('consultant-gross'!D:D,eslam.data!AQ662,'consultant-gross'!G:G)</f>
        <v>0</v>
      </c>
      <c r="AI662" s="14">
        <f>SUMIF('consultant-net'!D:D,eslam.data!AQ662,'consultant-net'!F:F)</f>
        <v>0</v>
      </c>
      <c r="AJ662" s="2" t="str">
        <f>VLOOKUP(A662,'eslam-to-invoicing'!A:B,2,0)</f>
        <v>MDF Factory</v>
      </c>
      <c r="AQ662" s="2" t="str">
        <f t="shared" si="102"/>
        <v>MDF Factory - Equip.11</v>
      </c>
      <c r="AR662" s="2" t="str">
        <f t="shared" si="103"/>
        <v>MDF Factory11</v>
      </c>
    </row>
    <row r="663" spans="1:44" hidden="1" x14ac:dyDescent="0.3">
      <c r="A663" s="6" t="s">
        <v>80</v>
      </c>
      <c r="B663" s="34">
        <f>VLOOKUP(A663,operation!A:B,2,0)</f>
        <v>1</v>
      </c>
      <c r="C663" s="6">
        <v>12</v>
      </c>
      <c r="D663" s="25"/>
      <c r="F663" s="26">
        <f>_xlfn.MAXIFS('data-from-invoicing'!E:E,'data-from-invoicing'!D:D,eslam.data!AR663)</f>
        <v>35128478.149999999</v>
      </c>
      <c r="G663" s="2">
        <f t="shared" si="100"/>
        <v>35128478.149999999</v>
      </c>
      <c r="H663" s="2"/>
      <c r="I663" s="23"/>
      <c r="J663" s="2">
        <f>SUMIF('collection only'!D:D,eslam.data!AQ663,'collection only'!E:E)</f>
        <v>617997.99</v>
      </c>
      <c r="K663" s="26">
        <f>SUMIF('data-from-invoicing'!D:D,eslam.data!AR663,'data-from-invoicing'!F:F)</f>
        <v>25882723.221099999</v>
      </c>
      <c r="L663" s="2">
        <f t="shared" si="101"/>
        <v>25264725.2311</v>
      </c>
      <c r="M663" s="2"/>
      <c r="Q663" s="23"/>
      <c r="S663" s="1">
        <v>44895</v>
      </c>
      <c r="T663" s="1">
        <v>44880</v>
      </c>
      <c r="U663" s="1">
        <v>44895</v>
      </c>
      <c r="V663">
        <v>28</v>
      </c>
      <c r="W663" s="1">
        <v>44923</v>
      </c>
      <c r="AF663" s="2">
        <v>0</v>
      </c>
      <c r="AG663" s="14">
        <f>SUMIF('consultant-gross'!D:D,eslam.data!AQ663,'consultant-gross'!F:F)</f>
        <v>0</v>
      </c>
      <c r="AH663" s="14">
        <f>SUMIF('consultant-gross'!D:D,eslam.data!AQ663,'consultant-gross'!G:G)</f>
        <v>0</v>
      </c>
      <c r="AI663" s="14">
        <f>SUMIF('consultant-net'!D:D,eslam.data!AQ663,'consultant-net'!F:F)</f>
        <v>0</v>
      </c>
      <c r="AJ663" s="2" t="str">
        <f>VLOOKUP(A663,'eslam-to-invoicing'!A:B,2,0)</f>
        <v>MDF Factory</v>
      </c>
      <c r="AQ663" s="2" t="str">
        <f t="shared" si="102"/>
        <v>MDF Factory - Equip.12</v>
      </c>
      <c r="AR663" s="2" t="str">
        <f t="shared" si="103"/>
        <v>MDF Factory12</v>
      </c>
    </row>
    <row r="664" spans="1:44" hidden="1" x14ac:dyDescent="0.3">
      <c r="A664" s="6" t="s">
        <v>80</v>
      </c>
      <c r="B664" s="34">
        <f>VLOOKUP(A664,operation!A:B,2,0)</f>
        <v>1</v>
      </c>
      <c r="C664" s="6">
        <v>13</v>
      </c>
      <c r="D664" s="25"/>
      <c r="F664" s="26">
        <f>_xlfn.MAXIFS('data-from-invoicing'!E:E,'data-from-invoicing'!D:D,eslam.data!AR664)</f>
        <v>16038148.23</v>
      </c>
      <c r="G664" s="2">
        <f t="shared" si="100"/>
        <v>16038148.23</v>
      </c>
      <c r="H664" s="2"/>
      <c r="I664" s="23"/>
      <c r="J664" s="2">
        <f>SUMIF('collection only'!D:D,eslam.data!AQ664,'collection only'!E:E)</f>
        <v>1033353.65</v>
      </c>
      <c r="K664" s="26">
        <f>SUMIF('data-from-invoicing'!D:D,eslam.data!AR664,'data-from-invoicing'!F:F)</f>
        <v>2860119.7470999998</v>
      </c>
      <c r="L664" s="2">
        <f t="shared" si="101"/>
        <v>1826766.0970999999</v>
      </c>
      <c r="M664" s="2"/>
      <c r="Q664" s="23"/>
      <c r="S664" s="1">
        <v>44926</v>
      </c>
      <c r="T664" s="1">
        <v>44910</v>
      </c>
      <c r="U664" s="1">
        <v>44930</v>
      </c>
      <c r="V664">
        <v>28</v>
      </c>
      <c r="W664" s="1">
        <v>44958</v>
      </c>
      <c r="AF664" s="2">
        <v>0</v>
      </c>
      <c r="AG664" s="14">
        <f>SUMIF('consultant-gross'!D:D,eslam.data!AQ664,'consultant-gross'!F:F)</f>
        <v>0</v>
      </c>
      <c r="AH664" s="14">
        <f>SUMIF('consultant-gross'!D:D,eslam.data!AQ664,'consultant-gross'!G:G)</f>
        <v>0</v>
      </c>
      <c r="AI664" s="14">
        <f>SUMIF('consultant-net'!D:D,eslam.data!AQ664,'consultant-net'!F:F)</f>
        <v>0</v>
      </c>
      <c r="AJ664" s="2" t="str">
        <f>VLOOKUP(A664,'eslam-to-invoicing'!A:B,2,0)</f>
        <v>MDF Factory</v>
      </c>
      <c r="AQ664" s="2" t="str">
        <f t="shared" si="102"/>
        <v>MDF Factory - Equip.13</v>
      </c>
      <c r="AR664" s="2" t="str">
        <f t="shared" si="103"/>
        <v>MDF Factory13</v>
      </c>
    </row>
    <row r="665" spans="1:44" hidden="1" x14ac:dyDescent="0.3">
      <c r="A665" s="6" t="s">
        <v>80</v>
      </c>
      <c r="B665" s="34">
        <f>VLOOKUP(A665,operation!A:B,2,0)</f>
        <v>1</v>
      </c>
      <c r="C665" s="6">
        <v>14</v>
      </c>
      <c r="D665" s="25"/>
      <c r="F665" s="26">
        <f>_xlfn.MAXIFS('data-from-invoicing'!E:E,'data-from-invoicing'!D:D,eslam.data!AR665)</f>
        <v>12281779.549999999</v>
      </c>
      <c r="G665" s="2">
        <f t="shared" si="100"/>
        <v>12281779.549999999</v>
      </c>
      <c r="H665" s="2"/>
      <c r="I665" s="23"/>
      <c r="J665" s="2">
        <f>SUMIF('collection only'!D:D,eslam.data!AQ665,'collection only'!E:E)</f>
        <v>1342515</v>
      </c>
      <c r="K665" s="26">
        <f>SUMIF('data-from-invoicing'!D:D,eslam.data!AR665,'data-from-invoicing'!F:F)</f>
        <v>23227533.887499999</v>
      </c>
      <c r="L665" s="2">
        <f t="shared" si="101"/>
        <v>21885018.887499999</v>
      </c>
      <c r="M665" s="2"/>
      <c r="Q665" s="23"/>
      <c r="S665" s="1">
        <v>44957</v>
      </c>
      <c r="T665" s="1">
        <v>44941</v>
      </c>
      <c r="U665" s="1">
        <v>44962</v>
      </c>
      <c r="V665">
        <v>28</v>
      </c>
      <c r="W665" s="1">
        <v>44990</v>
      </c>
      <c r="AF665" s="2">
        <v>0</v>
      </c>
      <c r="AG665" s="14">
        <f>SUMIF('consultant-gross'!D:D,eslam.data!AQ665,'consultant-gross'!F:F)</f>
        <v>0</v>
      </c>
      <c r="AH665" s="14">
        <f>SUMIF('consultant-gross'!D:D,eslam.data!AQ665,'consultant-gross'!G:G)</f>
        <v>0</v>
      </c>
      <c r="AI665" s="14">
        <f>SUMIF('consultant-net'!D:D,eslam.data!AQ665,'consultant-net'!F:F)</f>
        <v>0</v>
      </c>
      <c r="AJ665" s="2" t="str">
        <f>VLOOKUP(A665,'eslam-to-invoicing'!A:B,2,0)</f>
        <v>MDF Factory</v>
      </c>
      <c r="AQ665" s="2" t="str">
        <f t="shared" si="102"/>
        <v>MDF Factory - Equip.14</v>
      </c>
      <c r="AR665" s="2" t="str">
        <f t="shared" si="103"/>
        <v>MDF Factory14</v>
      </c>
    </row>
    <row r="666" spans="1:44" hidden="1" x14ac:dyDescent="0.3">
      <c r="A666" s="6" t="s">
        <v>80</v>
      </c>
      <c r="B666" s="34">
        <f>VLOOKUP(A666,operation!A:B,2,0)</f>
        <v>1</v>
      </c>
      <c r="C666" s="6">
        <v>15</v>
      </c>
      <c r="D666" s="25"/>
      <c r="F666" s="26">
        <f>_xlfn.MAXIFS('data-from-invoicing'!E:E,'data-from-invoicing'!D:D,eslam.data!AR666)</f>
        <v>8189110.5</v>
      </c>
      <c r="G666" s="2">
        <f t="shared" si="100"/>
        <v>8189110.5</v>
      </c>
      <c r="H666" s="2"/>
      <c r="I666" s="23"/>
      <c r="J666" s="2">
        <f>SUMIF('collection only'!D:D,eslam.data!AQ666,'collection only'!E:E)</f>
        <v>1508230</v>
      </c>
      <c r="K666" s="26">
        <f>SUMIF('data-from-invoicing'!D:D,eslam.data!AR666,'data-from-invoicing'!F:F)</f>
        <v>15790368.0492</v>
      </c>
      <c r="L666" s="2">
        <f t="shared" si="101"/>
        <v>14282138.0492</v>
      </c>
      <c r="M666" s="2"/>
      <c r="Q666" s="23"/>
      <c r="S666" s="1">
        <v>44985</v>
      </c>
      <c r="T666" s="1">
        <v>44972</v>
      </c>
      <c r="U666" s="1">
        <v>44990</v>
      </c>
      <c r="V666">
        <v>28</v>
      </c>
      <c r="W666" s="1">
        <v>45018</v>
      </c>
      <c r="AF666" s="2">
        <v>0</v>
      </c>
      <c r="AG666" s="14">
        <f>SUMIF('consultant-gross'!D:D,eslam.data!AQ666,'consultant-gross'!F:F)</f>
        <v>0</v>
      </c>
      <c r="AH666" s="14">
        <f>SUMIF('consultant-gross'!D:D,eslam.data!AQ666,'consultant-gross'!G:G)</f>
        <v>0</v>
      </c>
      <c r="AI666" s="14">
        <f>SUMIF('consultant-net'!D:D,eslam.data!AQ666,'consultant-net'!F:F)</f>
        <v>0</v>
      </c>
      <c r="AJ666" s="2" t="str">
        <f>VLOOKUP(A666,'eslam-to-invoicing'!A:B,2,0)</f>
        <v>MDF Factory</v>
      </c>
      <c r="AQ666" s="2" t="str">
        <f t="shared" si="102"/>
        <v>MDF Factory - Equip.15</v>
      </c>
      <c r="AR666" s="2" t="str">
        <f t="shared" si="103"/>
        <v>MDF Factory15</v>
      </c>
    </row>
    <row r="667" spans="1:44" hidden="1" x14ac:dyDescent="0.3">
      <c r="A667" s="6" t="s">
        <v>80</v>
      </c>
      <c r="B667" s="34">
        <f>VLOOKUP(A667,operation!A:B,2,0)</f>
        <v>1</v>
      </c>
      <c r="C667" s="6">
        <v>16</v>
      </c>
      <c r="D667" s="25"/>
      <c r="F667" s="26">
        <f>_xlfn.MAXIFS('data-from-invoicing'!E:E,'data-from-invoicing'!D:D,eslam.data!AR667)</f>
        <v>11688118.01</v>
      </c>
      <c r="G667" s="2">
        <f t="shared" si="100"/>
        <v>11688118.01</v>
      </c>
      <c r="H667" s="2"/>
      <c r="I667" s="23"/>
      <c r="J667" s="2">
        <f>SUMIF('collection only'!D:D,eslam.data!AQ667,'collection only'!E:E)</f>
        <v>963455.46</v>
      </c>
      <c r="K667" s="26">
        <f>SUMIF('data-from-invoicing'!D:D,eslam.data!AR667,'data-from-invoicing'!F:F)</f>
        <v>12827443.3694</v>
      </c>
      <c r="L667" s="2">
        <f t="shared" si="101"/>
        <v>11863987.909400001</v>
      </c>
      <c r="M667" s="2"/>
      <c r="Q667" s="23"/>
      <c r="S667" s="1">
        <v>45016</v>
      </c>
      <c r="T667" s="1">
        <v>45000</v>
      </c>
      <c r="U667" s="1">
        <v>45019</v>
      </c>
      <c r="V667">
        <v>28</v>
      </c>
      <c r="W667" s="1">
        <v>45047</v>
      </c>
      <c r="AF667" s="2">
        <v>0</v>
      </c>
      <c r="AG667" s="14">
        <f>SUMIF('consultant-gross'!D:D,eslam.data!AQ667,'consultant-gross'!F:F)</f>
        <v>0</v>
      </c>
      <c r="AH667" s="14">
        <f>SUMIF('consultant-gross'!D:D,eslam.data!AQ667,'consultant-gross'!G:G)</f>
        <v>0</v>
      </c>
      <c r="AI667" s="14">
        <f>SUMIF('consultant-net'!D:D,eslam.data!AQ667,'consultant-net'!F:F)</f>
        <v>0</v>
      </c>
      <c r="AJ667" s="2" t="str">
        <f>VLOOKUP(A667,'eslam-to-invoicing'!A:B,2,0)</f>
        <v>MDF Factory</v>
      </c>
      <c r="AQ667" s="2" t="str">
        <f t="shared" si="102"/>
        <v>MDF Factory - Equip.16</v>
      </c>
      <c r="AR667" s="2" t="str">
        <f t="shared" si="103"/>
        <v>MDF Factory16</v>
      </c>
    </row>
    <row r="668" spans="1:44" hidden="1" x14ac:dyDescent="0.3">
      <c r="A668" s="6" t="s">
        <v>80</v>
      </c>
      <c r="B668" s="34">
        <f>VLOOKUP(A668,operation!A:B,2,0)</f>
        <v>1</v>
      </c>
      <c r="C668" s="6">
        <v>17</v>
      </c>
      <c r="D668" s="25"/>
      <c r="F668" s="26">
        <f>_xlfn.MAXIFS('data-from-invoicing'!E:E,'data-from-invoicing'!D:D,eslam.data!AR668)</f>
        <v>12397151.01</v>
      </c>
      <c r="G668" s="2">
        <f t="shared" si="100"/>
        <v>12397151.01</v>
      </c>
      <c r="H668" s="2"/>
      <c r="I668" s="23"/>
      <c r="J668" s="2">
        <f>SUMIF('collection only'!D:D,eslam.data!AQ668,'collection only'!E:E)</f>
        <v>359356.67</v>
      </c>
      <c r="K668" s="26">
        <f>SUMIF('data-from-invoicing'!D:D,eslam.data!AR668,'data-from-invoicing'!F:F)</f>
        <v>13738045.4627</v>
      </c>
      <c r="L668" s="2">
        <f t="shared" si="101"/>
        <v>13378688.7927</v>
      </c>
      <c r="M668" s="2"/>
      <c r="Q668" s="23"/>
      <c r="S668" s="1">
        <v>45077</v>
      </c>
      <c r="T668" s="1">
        <v>45092</v>
      </c>
      <c r="U668" s="1">
        <v>45095</v>
      </c>
      <c r="V668">
        <v>28</v>
      </c>
      <c r="W668" s="1">
        <v>45123</v>
      </c>
      <c r="AF668" s="2">
        <v>0</v>
      </c>
      <c r="AG668" s="14">
        <f>SUMIF('consultant-gross'!D:D,eslam.data!AQ668,'consultant-gross'!F:F)</f>
        <v>0</v>
      </c>
      <c r="AH668" s="14">
        <f>SUMIF('consultant-gross'!D:D,eslam.data!AQ668,'consultant-gross'!G:G)</f>
        <v>0</v>
      </c>
      <c r="AI668" s="14">
        <f>SUMIF('consultant-net'!D:D,eslam.data!AQ668,'consultant-net'!F:F)</f>
        <v>0</v>
      </c>
      <c r="AJ668" s="2" t="str">
        <f>VLOOKUP(A668,'eslam-to-invoicing'!A:B,2,0)</f>
        <v>MDF Factory</v>
      </c>
      <c r="AQ668" s="2" t="str">
        <f t="shared" si="102"/>
        <v>MDF Factory - Equip.17</v>
      </c>
      <c r="AR668" s="2" t="str">
        <f t="shared" si="103"/>
        <v>MDF Factory17</v>
      </c>
    </row>
    <row r="669" spans="1:44" hidden="1" x14ac:dyDescent="0.3">
      <c r="A669" s="6" t="s">
        <v>80</v>
      </c>
      <c r="B669" s="34">
        <f>VLOOKUP(A669,operation!A:B,2,0)</f>
        <v>1</v>
      </c>
      <c r="C669" s="6">
        <v>18</v>
      </c>
      <c r="D669" s="25"/>
      <c r="F669" s="26">
        <f>_xlfn.MAXIFS('data-from-invoicing'!E:E,'data-from-invoicing'!D:D,eslam.data!AR669)</f>
        <v>4222095.24</v>
      </c>
      <c r="G669" s="2">
        <f t="shared" si="100"/>
        <v>4222095.24</v>
      </c>
      <c r="H669" s="2"/>
      <c r="I669" s="23"/>
      <c r="J669" s="2">
        <f>SUMIF('collection only'!D:D,eslam.data!AQ669,'collection only'!E:E)</f>
        <v>536737.62</v>
      </c>
      <c r="K669" s="26">
        <f>SUMIF('data-from-invoicing'!D:D,eslam.data!AR669,'data-from-invoicing'!F:F)</f>
        <v>8046794.6243000003</v>
      </c>
      <c r="L669" s="2">
        <f t="shared" si="101"/>
        <v>7510057.0043000001</v>
      </c>
      <c r="M669" s="2"/>
      <c r="Q669" s="23"/>
      <c r="S669" s="1">
        <v>45107</v>
      </c>
      <c r="T669" s="1">
        <v>45122</v>
      </c>
      <c r="U669" s="1">
        <v>45125</v>
      </c>
      <c r="V669">
        <v>28</v>
      </c>
      <c r="W669" s="1">
        <v>45153</v>
      </c>
      <c r="AF669" s="2">
        <v>0</v>
      </c>
      <c r="AG669" s="14">
        <f>SUMIF('consultant-gross'!D:D,eslam.data!AQ669,'consultant-gross'!F:F)</f>
        <v>0</v>
      </c>
      <c r="AH669" s="14">
        <f>SUMIF('consultant-gross'!D:D,eslam.data!AQ669,'consultant-gross'!G:G)</f>
        <v>0</v>
      </c>
      <c r="AI669" s="14">
        <f>SUMIF('consultant-net'!D:D,eslam.data!AQ669,'consultant-net'!F:F)</f>
        <v>0</v>
      </c>
      <c r="AJ669" s="2" t="str">
        <f>VLOOKUP(A669,'eslam-to-invoicing'!A:B,2,0)</f>
        <v>MDF Factory</v>
      </c>
      <c r="AQ669" s="2" t="str">
        <f t="shared" si="102"/>
        <v>MDF Factory - Equip.18</v>
      </c>
      <c r="AR669" s="2" t="str">
        <f t="shared" si="103"/>
        <v>MDF Factory18</v>
      </c>
    </row>
    <row r="670" spans="1:44" hidden="1" x14ac:dyDescent="0.3">
      <c r="A670" s="6" t="s">
        <v>80</v>
      </c>
      <c r="B670" s="34">
        <f>VLOOKUP(A670,operation!A:B,2,0)</f>
        <v>1</v>
      </c>
      <c r="C670" s="6">
        <v>19</v>
      </c>
      <c r="D670" s="25"/>
      <c r="E670" s="2">
        <v>461776.48999999842</v>
      </c>
      <c r="F670" s="26">
        <f>_xlfn.MAXIFS('data-from-invoicing'!E:E,'data-from-invoicing'!D:D,eslam.data!AR670)</f>
        <v>12911250.9</v>
      </c>
      <c r="G670" s="2">
        <f t="shared" si="100"/>
        <v>12449474.410000002</v>
      </c>
      <c r="H670" s="2"/>
      <c r="I670" s="23"/>
      <c r="J670" s="2">
        <f>SUMIF('collection only'!D:D,eslam.data!AQ670,'collection only'!E:E)</f>
        <v>1190791</v>
      </c>
      <c r="K670" s="26">
        <f>SUMIF('data-from-invoicing'!D:D,eslam.data!AR670,'data-from-invoicing'!F:F)</f>
        <v>13406399.725</v>
      </c>
      <c r="L670" s="2">
        <f t="shared" si="101"/>
        <v>12215608.725</v>
      </c>
      <c r="M670" s="2"/>
      <c r="Q670" s="23"/>
      <c r="R670" s="2">
        <v>1199203.75</v>
      </c>
      <c r="S670" s="1">
        <v>45169</v>
      </c>
      <c r="T670" s="1">
        <v>45168</v>
      </c>
      <c r="U670" s="1">
        <v>45178</v>
      </c>
      <c r="V670">
        <v>28</v>
      </c>
      <c r="W670" s="1">
        <v>45206</v>
      </c>
      <c r="X670" s="1">
        <v>45201</v>
      </c>
      <c r="Y670" s="2">
        <v>21352041.899999999</v>
      </c>
      <c r="AF670" s="2">
        <v>0</v>
      </c>
      <c r="AG670" s="14">
        <f>SUMIF('consultant-gross'!D:D,eslam.data!AQ670,'consultant-gross'!F:F)</f>
        <v>0</v>
      </c>
      <c r="AH670" s="14">
        <f>SUMIF('consultant-gross'!D:D,eslam.data!AQ670,'consultant-gross'!G:G)</f>
        <v>0</v>
      </c>
      <c r="AI670" s="14">
        <f>SUMIF('consultant-net'!D:D,eslam.data!AQ670,'consultant-net'!F:F)</f>
        <v>0</v>
      </c>
      <c r="AJ670" s="2" t="str">
        <f>VLOOKUP(A670,'eslam-to-invoicing'!A:B,2,0)</f>
        <v>MDF Factory</v>
      </c>
      <c r="AQ670" s="2" t="str">
        <f t="shared" si="102"/>
        <v>MDF Factory - Equip.19</v>
      </c>
      <c r="AR670" s="2" t="str">
        <f t="shared" si="103"/>
        <v>MDF Factory19</v>
      </c>
    </row>
    <row r="671" spans="1:44" hidden="1" x14ac:dyDescent="0.3">
      <c r="A671" s="6" t="s">
        <v>80</v>
      </c>
      <c r="B671" s="34">
        <f>VLOOKUP(A671,operation!A:B,2,0)</f>
        <v>1</v>
      </c>
      <c r="C671" s="6">
        <v>20</v>
      </c>
      <c r="D671" s="25"/>
      <c r="F671" s="26">
        <f>_xlfn.MAXIFS('data-from-invoicing'!E:E,'data-from-invoicing'!D:D,eslam.data!AR671)</f>
        <v>10304099.23</v>
      </c>
      <c r="G671" s="2">
        <f t="shared" ref="G671:G698" si="104">F671-E671</f>
        <v>10304099.23</v>
      </c>
      <c r="H671" s="2"/>
      <c r="I671" s="23"/>
      <c r="J671" s="2">
        <f>SUMIF('collection only'!D:D,eslam.data!AQ671,'collection only'!E:E)</f>
        <v>606416.12</v>
      </c>
      <c r="K671" s="26">
        <f>SUMIF('data-from-invoicing'!D:D,eslam.data!AR671,'data-from-invoicing'!F:F)</f>
        <v>3607979.0847</v>
      </c>
      <c r="L671" s="2">
        <f t="shared" ref="L671:L698" si="105">K671-J671</f>
        <v>3001562.9646999999</v>
      </c>
      <c r="M671" s="2"/>
      <c r="Q671" s="23"/>
      <c r="S671" s="1">
        <v>45199</v>
      </c>
      <c r="T671" s="1">
        <v>45199</v>
      </c>
      <c r="U671" s="1">
        <v>45215</v>
      </c>
      <c r="V671">
        <v>28</v>
      </c>
      <c r="W671" s="1">
        <v>45243</v>
      </c>
      <c r="AF671" s="2">
        <v>0</v>
      </c>
      <c r="AG671" s="14">
        <f>SUMIF('consultant-gross'!D:D,eslam.data!AQ671,'consultant-gross'!F:F)</f>
        <v>0</v>
      </c>
      <c r="AH671" s="14">
        <f>SUMIF('consultant-gross'!D:D,eslam.data!AQ671,'consultant-gross'!G:G)</f>
        <v>0</v>
      </c>
      <c r="AI671" s="14">
        <f>SUMIF('consultant-net'!D:D,eslam.data!AQ671,'consultant-net'!F:F)</f>
        <v>0</v>
      </c>
      <c r="AJ671" s="2" t="str">
        <f>VLOOKUP(A671,'eslam-to-invoicing'!A:B,2,0)</f>
        <v>MDF Factory</v>
      </c>
      <c r="AQ671" s="2" t="str">
        <f t="shared" ref="AQ671:AQ698" si="106">A671&amp;C671</f>
        <v>MDF Factory - Equip.20</v>
      </c>
      <c r="AR671" s="2" t="str">
        <f t="shared" ref="AR671:AR698" si="107">AJ671&amp;C671</f>
        <v>MDF Factory20</v>
      </c>
    </row>
    <row r="672" spans="1:44" hidden="1" x14ac:dyDescent="0.3">
      <c r="A672" s="6" t="s">
        <v>80</v>
      </c>
      <c r="B672" s="34">
        <f>VLOOKUP(A672,operation!A:B,2,0)</f>
        <v>1</v>
      </c>
      <c r="C672" s="6">
        <v>21</v>
      </c>
      <c r="D672" s="25"/>
      <c r="E672" s="2">
        <v>540952.41000000015</v>
      </c>
      <c r="F672" s="26">
        <f>_xlfn.MAXIFS('data-from-invoicing'!E:E,'data-from-invoicing'!D:D,eslam.data!AR672)</f>
        <v>13626930.9</v>
      </c>
      <c r="G672" s="2">
        <f t="shared" si="104"/>
        <v>13085978.49</v>
      </c>
      <c r="H672" s="2"/>
      <c r="I672" s="23"/>
      <c r="J672" s="2">
        <f>SUMIF('collection only'!D:D,eslam.data!AQ672,'collection only'!E:E)</f>
        <v>600370.17000000004</v>
      </c>
      <c r="K672" s="26">
        <f>SUMIF('data-from-invoicing'!D:D,eslam.data!AR672,'data-from-invoicing'!F:F)</f>
        <v>7032766.6410000008</v>
      </c>
      <c r="L672" s="2">
        <f t="shared" si="105"/>
        <v>6432396.4710000008</v>
      </c>
      <c r="M672" s="2"/>
      <c r="Q672" s="23"/>
      <c r="R672" s="2">
        <v>592013.93000000005</v>
      </c>
      <c r="S672" s="1">
        <v>45291</v>
      </c>
      <c r="T672" s="1">
        <v>45280</v>
      </c>
      <c r="U672" s="1">
        <v>45285</v>
      </c>
      <c r="V672">
        <v>28</v>
      </c>
      <c r="W672" s="1">
        <v>45313</v>
      </c>
      <c r="X672" s="1">
        <v>45328</v>
      </c>
      <c r="Y672" s="2">
        <v>22578347.52</v>
      </c>
      <c r="AF672" s="2">
        <v>0</v>
      </c>
      <c r="AG672" s="14">
        <f>SUMIF('consultant-gross'!D:D,eslam.data!AQ672,'consultant-gross'!F:F)</f>
        <v>540952.41000000015</v>
      </c>
      <c r="AH672" s="14">
        <f>SUMIF('consultant-gross'!D:D,eslam.data!AQ672,'consultant-gross'!G:G)</f>
        <v>22578347.52</v>
      </c>
      <c r="AI672" s="14">
        <f>SUMIF('consultant-net'!D:D,eslam.data!AQ672,'consultant-net'!F:F)</f>
        <v>592013.93000000005</v>
      </c>
      <c r="AJ672" s="2" t="str">
        <f>VLOOKUP(A672,'eslam-to-invoicing'!A:B,2,0)</f>
        <v>MDF Factory</v>
      </c>
      <c r="AQ672" s="2" t="str">
        <f t="shared" si="106"/>
        <v>MDF Factory - Equip.21</v>
      </c>
      <c r="AR672" s="2" t="str">
        <f t="shared" si="107"/>
        <v>MDF Factory21</v>
      </c>
    </row>
    <row r="673" spans="1:44" hidden="1" x14ac:dyDescent="0.3">
      <c r="A673" s="6" t="s">
        <v>80</v>
      </c>
      <c r="B673" s="34">
        <f>VLOOKUP(A673,operation!A:B,2,0)</f>
        <v>1</v>
      </c>
      <c r="C673" s="6">
        <v>22</v>
      </c>
      <c r="D673" s="25"/>
      <c r="F673" s="26">
        <f>_xlfn.MAXIFS('data-from-invoicing'!E:E,'data-from-invoicing'!D:D,eslam.data!AR673)</f>
        <v>9440396.8300000001</v>
      </c>
      <c r="G673" s="2">
        <f t="shared" si="104"/>
        <v>9440396.8300000001</v>
      </c>
      <c r="H673" s="2"/>
      <c r="I673" s="23"/>
      <c r="J673" s="2">
        <f>SUMIF('collection only'!D:D,eslam.data!AQ673,'collection only'!E:E)</f>
        <v>205199.38</v>
      </c>
      <c r="K673" s="26">
        <f>SUMIF('data-from-invoicing'!D:D,eslam.data!AR673,'data-from-invoicing'!F:F)</f>
        <v>9336218.2730999999</v>
      </c>
      <c r="L673" s="2">
        <f t="shared" si="105"/>
        <v>9131018.8930999991</v>
      </c>
      <c r="M673" s="2"/>
      <c r="Q673" s="23"/>
      <c r="S673" s="1">
        <v>45382</v>
      </c>
      <c r="T673" s="1">
        <v>45382</v>
      </c>
      <c r="U673" s="1">
        <v>45382</v>
      </c>
      <c r="V673">
        <v>28</v>
      </c>
      <c r="W673" s="1">
        <v>45410</v>
      </c>
      <c r="AF673" s="2">
        <v>0</v>
      </c>
      <c r="AG673" s="14">
        <f>SUMIF('consultant-gross'!D:D,eslam.data!AQ673,'consultant-gross'!F:F)</f>
        <v>0</v>
      </c>
      <c r="AH673" s="14">
        <f>SUMIF('consultant-gross'!D:D,eslam.data!AQ673,'consultant-gross'!G:G)</f>
        <v>0</v>
      </c>
      <c r="AI673" s="14">
        <f>SUMIF('consultant-net'!D:D,eslam.data!AQ673,'consultant-net'!F:F)</f>
        <v>0</v>
      </c>
      <c r="AJ673" s="2" t="str">
        <f>VLOOKUP(A673,'eslam-to-invoicing'!A:B,2,0)</f>
        <v>MDF Factory</v>
      </c>
      <c r="AQ673" s="2" t="str">
        <f t="shared" si="106"/>
        <v>MDF Factory - Equip.22</v>
      </c>
      <c r="AR673" s="2" t="str">
        <f t="shared" si="107"/>
        <v>MDF Factory22</v>
      </c>
    </row>
    <row r="674" spans="1:44" hidden="1" x14ac:dyDescent="0.3">
      <c r="A674" s="6" t="s">
        <v>80</v>
      </c>
      <c r="B674" s="34">
        <f>VLOOKUP(A674,operation!A:B,2,0)</f>
        <v>1</v>
      </c>
      <c r="C674" s="6">
        <v>23</v>
      </c>
      <c r="D674" s="25"/>
      <c r="E674" s="2">
        <v>539934.96000000089</v>
      </c>
      <c r="F674" s="26">
        <f>_xlfn.MAXIFS('data-from-invoicing'!E:E,'data-from-invoicing'!D:D,eslam.data!AR674)</f>
        <v>37280017.770000003</v>
      </c>
      <c r="G674" s="2">
        <f t="shared" si="104"/>
        <v>36740082.810000002</v>
      </c>
      <c r="H674" s="2"/>
      <c r="I674" s="23"/>
      <c r="J674" s="2">
        <f>SUMIF('collection only'!D:D,eslam.data!AQ674,'collection only'!E:E)</f>
        <v>545334.31000000006</v>
      </c>
      <c r="K674" s="26">
        <f>SUMIF('data-from-invoicing'!D:D,eslam.data!AR674,'data-from-invoicing'!F:F)</f>
        <v>14557763.9768</v>
      </c>
      <c r="L674" s="2">
        <f t="shared" si="105"/>
        <v>14012429.6668</v>
      </c>
      <c r="M674" s="2"/>
      <c r="Q674" s="23"/>
      <c r="R674" s="2">
        <v>638068.17000000004</v>
      </c>
      <c r="S674" s="1">
        <v>45412</v>
      </c>
      <c r="T674" s="1">
        <v>45397</v>
      </c>
      <c r="U674" s="1">
        <v>45414</v>
      </c>
      <c r="V674">
        <v>28</v>
      </c>
      <c r="W674" s="1">
        <v>45442</v>
      </c>
      <c r="X674" s="1">
        <v>45420</v>
      </c>
      <c r="Y674" s="2">
        <v>23413265.890000001</v>
      </c>
      <c r="AF674" s="2">
        <v>0</v>
      </c>
      <c r="AG674" s="14">
        <f>SUMIF('consultant-gross'!D:D,eslam.data!AQ674,'consultant-gross'!F:F)</f>
        <v>0</v>
      </c>
      <c r="AH674" s="14">
        <f>SUMIF('consultant-gross'!D:D,eslam.data!AQ674,'consultant-gross'!G:G)</f>
        <v>0</v>
      </c>
      <c r="AI674" s="14">
        <f>SUMIF('consultant-net'!D:D,eslam.data!AQ674,'consultant-net'!F:F)</f>
        <v>0</v>
      </c>
      <c r="AJ674" s="2" t="str">
        <f>VLOOKUP(A674,'eslam-to-invoicing'!A:B,2,0)</f>
        <v>MDF Factory</v>
      </c>
      <c r="AQ674" s="2" t="str">
        <f t="shared" si="106"/>
        <v>MDF Factory - Equip.23</v>
      </c>
      <c r="AR674" s="2" t="str">
        <f t="shared" si="107"/>
        <v>MDF Factory23</v>
      </c>
    </row>
    <row r="675" spans="1:44" hidden="1" x14ac:dyDescent="0.3">
      <c r="A675" s="6" t="s">
        <v>80</v>
      </c>
      <c r="B675" s="34">
        <f>VLOOKUP(A675,operation!A:B,2,0)</f>
        <v>1</v>
      </c>
      <c r="C675" s="6">
        <v>24</v>
      </c>
      <c r="D675" s="25"/>
      <c r="E675" s="2">
        <v>250311</v>
      </c>
      <c r="F675" s="26">
        <f>_xlfn.MAXIFS('data-from-invoicing'!E:E,'data-from-invoicing'!D:D,eslam.data!AR675)</f>
        <v>20265495.390000001</v>
      </c>
      <c r="G675" s="2">
        <f t="shared" si="104"/>
        <v>20015184.390000001</v>
      </c>
      <c r="H675" s="2"/>
      <c r="I675" s="23"/>
      <c r="J675" s="2">
        <f>SUMIF('collection only'!D:D,eslam.data!AQ675,'collection only'!E:E)</f>
        <v>345289.58</v>
      </c>
      <c r="K675" s="26">
        <f>SUMIF('data-from-invoicing'!D:D,eslam.data!AR675,'data-from-invoicing'!F:F)</f>
        <v>2441794.1755999997</v>
      </c>
      <c r="L675" s="2">
        <f t="shared" si="105"/>
        <v>2096504.5955999997</v>
      </c>
      <c r="M675" s="2"/>
      <c r="Q675" s="23"/>
      <c r="R675" s="2">
        <v>252814.11</v>
      </c>
      <c r="S675" s="1">
        <v>45412</v>
      </c>
      <c r="T675" s="1">
        <v>45397</v>
      </c>
      <c r="U675" s="1">
        <v>45420</v>
      </c>
      <c r="V675">
        <v>28</v>
      </c>
      <c r="W675" s="1">
        <v>45448</v>
      </c>
      <c r="X675" s="1">
        <v>45433</v>
      </c>
      <c r="Y675" s="2">
        <v>23663576.890000001</v>
      </c>
      <c r="AF675" s="2">
        <v>0</v>
      </c>
      <c r="AG675" s="14">
        <f>SUMIF('consultant-gross'!D:D,eslam.data!AQ675,'consultant-gross'!F:F)</f>
        <v>0</v>
      </c>
      <c r="AH675" s="14">
        <f>SUMIF('consultant-gross'!D:D,eslam.data!AQ675,'consultant-gross'!G:G)</f>
        <v>0</v>
      </c>
      <c r="AI675" s="14">
        <f>SUMIF('consultant-net'!D:D,eslam.data!AQ675,'consultant-net'!F:F)</f>
        <v>0</v>
      </c>
      <c r="AJ675" s="2" t="str">
        <f>VLOOKUP(A675,'eslam-to-invoicing'!A:B,2,0)</f>
        <v>MDF Factory</v>
      </c>
      <c r="AQ675" s="2" t="str">
        <f t="shared" si="106"/>
        <v>MDF Factory - Equip.24</v>
      </c>
      <c r="AR675" s="2" t="str">
        <f t="shared" si="107"/>
        <v>MDF Factory24</v>
      </c>
    </row>
    <row r="676" spans="1:44" hidden="1" x14ac:dyDescent="0.3">
      <c r="A676" s="6" t="s">
        <v>80</v>
      </c>
      <c r="B676" s="34">
        <f>VLOOKUP(A676,operation!A:B,2,0)</f>
        <v>1</v>
      </c>
      <c r="C676" s="6">
        <v>25</v>
      </c>
      <c r="D676" s="25"/>
      <c r="E676" s="2">
        <v>631287.82999999821</v>
      </c>
      <c r="F676" s="26">
        <f>_xlfn.MAXIFS('data-from-invoicing'!E:E,'data-from-invoicing'!D:D,eslam.data!AR676)</f>
        <v>10389113.75</v>
      </c>
      <c r="G676" s="2">
        <f t="shared" si="104"/>
        <v>9757825.9200000018</v>
      </c>
      <c r="H676" s="2"/>
      <c r="I676" s="23"/>
      <c r="J676" s="2">
        <f>SUMIF('collection only'!D:D,eslam.data!AQ676,'collection only'!E:E)</f>
        <v>637190.72</v>
      </c>
      <c r="K676" s="26">
        <f>SUMIF('data-from-invoicing'!D:D,eslam.data!AR676,'data-from-invoicing'!F:F)</f>
        <v>5060375.9885</v>
      </c>
      <c r="L676" s="2">
        <f t="shared" si="105"/>
        <v>4423185.2685000002</v>
      </c>
      <c r="M676" s="2"/>
      <c r="Q676" s="23"/>
      <c r="R676" s="2">
        <v>637600.71</v>
      </c>
      <c r="S676" s="1">
        <v>45473</v>
      </c>
      <c r="T676" s="1">
        <v>45473</v>
      </c>
      <c r="U676" s="1">
        <v>45469</v>
      </c>
      <c r="V676">
        <v>28</v>
      </c>
      <c r="W676" s="1">
        <v>45497</v>
      </c>
      <c r="X676" s="1">
        <v>45474</v>
      </c>
      <c r="Y676" s="2">
        <v>24294864.719999999</v>
      </c>
      <c r="AF676" s="2">
        <v>0</v>
      </c>
      <c r="AG676" s="14">
        <f>SUMIF('consultant-gross'!D:D,eslam.data!AQ676,'consultant-gross'!F:F)</f>
        <v>0</v>
      </c>
      <c r="AH676" s="14">
        <f>SUMIF('consultant-gross'!D:D,eslam.data!AQ676,'consultant-gross'!G:G)</f>
        <v>0</v>
      </c>
      <c r="AI676" s="14">
        <f>SUMIF('consultant-net'!D:D,eslam.data!AQ676,'consultant-net'!F:F)</f>
        <v>0</v>
      </c>
      <c r="AJ676" s="2" t="str">
        <f>VLOOKUP(A676,'eslam-to-invoicing'!A:B,2,0)</f>
        <v>MDF Factory</v>
      </c>
      <c r="AQ676" s="2" t="str">
        <f t="shared" si="106"/>
        <v>MDF Factory - Equip.25</v>
      </c>
      <c r="AR676" s="2" t="str">
        <f t="shared" si="107"/>
        <v>MDF Factory25</v>
      </c>
    </row>
    <row r="677" spans="1:44" hidden="1" x14ac:dyDescent="0.3">
      <c r="A677" s="6" t="s">
        <v>80</v>
      </c>
      <c r="B677" s="34">
        <f>VLOOKUP(A677,operation!A:B,2,0)</f>
        <v>1</v>
      </c>
      <c r="C677" s="6">
        <v>26</v>
      </c>
      <c r="D677" s="25"/>
      <c r="E677" s="2">
        <v>1237289.100000001</v>
      </c>
      <c r="F677" s="26">
        <f>_xlfn.MAXIFS('data-from-invoicing'!E:E,'data-from-invoicing'!D:D,eslam.data!AR677)</f>
        <v>20422067.949999999</v>
      </c>
      <c r="G677" s="2">
        <f t="shared" si="104"/>
        <v>19184778.849999998</v>
      </c>
      <c r="H677" s="2"/>
      <c r="I677" s="23"/>
      <c r="J677" s="2">
        <f>SUMIF('collection only'!D:D,eslam.data!AQ677,'collection only'!E:E)</f>
        <v>0</v>
      </c>
      <c r="K677" s="26">
        <f>SUMIF('data-from-invoicing'!D:D,eslam.data!AR677,'data-from-invoicing'!F:F)</f>
        <v>13730860.297</v>
      </c>
      <c r="L677" s="2">
        <f t="shared" si="105"/>
        <v>13730860.297</v>
      </c>
      <c r="M677" s="2"/>
      <c r="Q677" s="23"/>
      <c r="R677" s="2">
        <v>1250071.98</v>
      </c>
      <c r="S677" s="1">
        <v>45535</v>
      </c>
      <c r="T677" s="1">
        <v>45519</v>
      </c>
      <c r="U677" s="1">
        <v>45536</v>
      </c>
      <c r="V677">
        <v>28</v>
      </c>
      <c r="W677" s="1">
        <v>45564</v>
      </c>
      <c r="X677" s="1">
        <v>45567</v>
      </c>
      <c r="Y677" s="2">
        <v>25532153.82</v>
      </c>
      <c r="AF677" s="2">
        <v>0</v>
      </c>
      <c r="AG677" s="14">
        <f>SUMIF('consultant-gross'!D:D,eslam.data!AQ677,'consultant-gross'!F:F)</f>
        <v>0</v>
      </c>
      <c r="AH677" s="14">
        <f>SUMIF('consultant-gross'!D:D,eslam.data!AQ677,'consultant-gross'!G:G)</f>
        <v>0</v>
      </c>
      <c r="AI677" s="14">
        <f>SUMIF('consultant-net'!D:D,eslam.data!AQ677,'consultant-net'!F:F)</f>
        <v>0</v>
      </c>
      <c r="AJ677" s="2" t="str">
        <f>VLOOKUP(A677,'eslam-to-invoicing'!A:B,2,0)</f>
        <v>MDF Factory</v>
      </c>
      <c r="AQ677" s="2" t="str">
        <f t="shared" si="106"/>
        <v>MDF Factory - Equip.26</v>
      </c>
      <c r="AR677" s="2" t="str">
        <f t="shared" si="107"/>
        <v>MDF Factory26</v>
      </c>
    </row>
    <row r="678" spans="1:44" hidden="1" x14ac:dyDescent="0.3">
      <c r="A678" s="6" t="s">
        <v>80</v>
      </c>
      <c r="B678" s="34">
        <f>VLOOKUP(A678,operation!A:B,2,0)</f>
        <v>1</v>
      </c>
      <c r="C678" s="6">
        <v>27</v>
      </c>
      <c r="D678" s="25"/>
      <c r="E678" s="2">
        <v>20666.660000000149</v>
      </c>
      <c r="F678" s="26">
        <f>_xlfn.MAXIFS('data-from-invoicing'!E:E,'data-from-invoicing'!D:D,eslam.data!AR678)</f>
        <v>7649824.3099999996</v>
      </c>
      <c r="G678" s="2">
        <f t="shared" si="104"/>
        <v>7629157.6499999994</v>
      </c>
      <c r="H678" s="2"/>
      <c r="I678" s="23"/>
      <c r="J678" s="2">
        <f>SUMIF('collection only'!D:D,eslam.data!AQ678,'collection only'!E:E)</f>
        <v>0</v>
      </c>
      <c r="K678" s="26">
        <f>SUMIF('data-from-invoicing'!D:D,eslam.data!AR678,'data-from-invoicing'!F:F)</f>
        <v>19177600.34</v>
      </c>
      <c r="L678" s="2">
        <f t="shared" si="105"/>
        <v>19177600.34</v>
      </c>
      <c r="M678" s="2"/>
      <c r="Q678" s="23"/>
      <c r="R678" s="2">
        <v>2574782</v>
      </c>
      <c r="S678" s="1">
        <v>45565</v>
      </c>
      <c r="T678" s="1">
        <v>45565</v>
      </c>
      <c r="U678" s="1">
        <v>45565</v>
      </c>
      <c r="V678">
        <v>28</v>
      </c>
      <c r="W678" s="1">
        <v>45593</v>
      </c>
      <c r="X678" s="1">
        <v>45582</v>
      </c>
      <c r="Y678" s="2">
        <v>25552820.48</v>
      </c>
      <c r="AF678" s="2">
        <v>0</v>
      </c>
      <c r="AG678" s="14">
        <f>SUMIF('consultant-gross'!D:D,eslam.data!AQ678,'consultant-gross'!F:F)</f>
        <v>0</v>
      </c>
      <c r="AH678" s="14">
        <f>SUMIF('consultant-gross'!D:D,eslam.data!AQ678,'consultant-gross'!G:G)</f>
        <v>0</v>
      </c>
      <c r="AI678" s="14">
        <f>SUMIF('consultant-net'!D:D,eslam.data!AQ678,'consultant-net'!F:F)</f>
        <v>0</v>
      </c>
      <c r="AJ678" s="2" t="str">
        <f>VLOOKUP(A678,'eslam-to-invoicing'!A:B,2,0)</f>
        <v>MDF Factory</v>
      </c>
      <c r="AQ678" s="2" t="str">
        <f t="shared" si="106"/>
        <v>MDF Factory - Equip.27</v>
      </c>
      <c r="AR678" s="2" t="str">
        <f t="shared" si="107"/>
        <v>MDF Factory27</v>
      </c>
    </row>
    <row r="679" spans="1:44" hidden="1" x14ac:dyDescent="0.3">
      <c r="A679" s="6" t="s">
        <v>88</v>
      </c>
      <c r="B679" s="34">
        <f>VLOOKUP(A679,operation!A:B,2,0)</f>
        <v>1</v>
      </c>
      <c r="C679" s="6">
        <v>1</v>
      </c>
      <c r="D679" s="25"/>
      <c r="F679" s="26">
        <f>_xlfn.MAXIFS('data-from-invoicing'!E:E,'data-from-invoicing'!D:D,eslam.data!AR679)</f>
        <v>2418808.5699999998</v>
      </c>
      <c r="G679" s="2">
        <f t="shared" si="104"/>
        <v>2418808.5699999998</v>
      </c>
      <c r="H679" s="2"/>
      <c r="I679" s="23"/>
      <c r="J679" s="2">
        <f>SUMIF('collection only'!D:D,eslam.data!AQ679,'collection only'!E:E)</f>
        <v>920351.25</v>
      </c>
      <c r="K679" s="26">
        <f>SUMIF('data-from-invoicing'!D:D,eslam.data!AR679,'data-from-invoicing'!F:F)</f>
        <v>7639890.6465999996</v>
      </c>
      <c r="L679" s="2">
        <f t="shared" si="105"/>
        <v>6719539.3965999996</v>
      </c>
      <c r="M679" s="2"/>
      <c r="Q679" s="23"/>
      <c r="S679" s="1">
        <v>44620</v>
      </c>
      <c r="T679" s="1">
        <v>44607</v>
      </c>
      <c r="U679" s="1">
        <v>44623</v>
      </c>
      <c r="V679">
        <v>28</v>
      </c>
      <c r="W679" s="1">
        <v>44651</v>
      </c>
      <c r="AF679" s="2">
        <v>0</v>
      </c>
      <c r="AG679" s="14">
        <f>SUMIF('consultant-gross'!D:D,eslam.data!AQ679,'consultant-gross'!F:F)</f>
        <v>0</v>
      </c>
      <c r="AH679" s="14">
        <f>SUMIF('consultant-gross'!D:D,eslam.data!AQ679,'consultant-gross'!G:G)</f>
        <v>0</v>
      </c>
      <c r="AI679" s="14">
        <f>SUMIF('consultant-net'!D:D,eslam.data!AQ679,'consultant-net'!F:F)</f>
        <v>0</v>
      </c>
      <c r="AJ679" s="2" t="str">
        <f>VLOOKUP(A679,'eslam-to-invoicing'!A:B,2,0)</f>
        <v>MDF Factory</v>
      </c>
      <c r="AQ679" s="2" t="str">
        <f t="shared" si="106"/>
        <v>MDF Factory - Local Fabrication1</v>
      </c>
      <c r="AR679" s="2" t="str">
        <f t="shared" si="107"/>
        <v>MDF Factory1</v>
      </c>
    </row>
    <row r="680" spans="1:44" hidden="1" x14ac:dyDescent="0.3">
      <c r="A680" s="6" t="s">
        <v>88</v>
      </c>
      <c r="B680" s="34">
        <f>VLOOKUP(A680,operation!A:B,2,0)</f>
        <v>1</v>
      </c>
      <c r="C680" s="6">
        <v>2</v>
      </c>
      <c r="D680" s="25"/>
      <c r="F680" s="26">
        <f>_xlfn.MAXIFS('data-from-invoicing'!E:E,'data-from-invoicing'!D:D,eslam.data!AR680)</f>
        <v>6157903.8099999996</v>
      </c>
      <c r="G680" s="2">
        <f t="shared" si="104"/>
        <v>6157903.8099999996</v>
      </c>
      <c r="H680" s="2"/>
      <c r="I680" s="23"/>
      <c r="J680" s="2">
        <f>SUMIF('collection only'!D:D,eslam.data!AQ680,'collection only'!E:E)</f>
        <v>711105.4</v>
      </c>
      <c r="K680" s="26">
        <f>SUMIF('data-from-invoicing'!D:D,eslam.data!AR680,'data-from-invoicing'!F:F)</f>
        <v>10804321.9583</v>
      </c>
      <c r="L680" s="2">
        <f t="shared" si="105"/>
        <v>10093216.5583</v>
      </c>
      <c r="M680" s="2"/>
      <c r="Q680" s="23"/>
      <c r="S680" s="1">
        <v>44651</v>
      </c>
      <c r="T680" s="1">
        <v>44635</v>
      </c>
      <c r="U680" s="1">
        <v>44641</v>
      </c>
      <c r="V680">
        <v>28</v>
      </c>
      <c r="W680" s="1">
        <v>44669</v>
      </c>
      <c r="AF680" s="2">
        <v>0</v>
      </c>
      <c r="AG680" s="14">
        <f>SUMIF('consultant-gross'!D:D,eslam.data!AQ680,'consultant-gross'!F:F)</f>
        <v>0</v>
      </c>
      <c r="AH680" s="14">
        <f>SUMIF('consultant-gross'!D:D,eslam.data!AQ680,'consultant-gross'!G:G)</f>
        <v>0</v>
      </c>
      <c r="AI680" s="14">
        <f>SUMIF('consultant-net'!D:D,eslam.data!AQ680,'consultant-net'!F:F)</f>
        <v>0</v>
      </c>
      <c r="AJ680" s="2" t="str">
        <f>VLOOKUP(A680,'eslam-to-invoicing'!A:B,2,0)</f>
        <v>MDF Factory</v>
      </c>
      <c r="AQ680" s="2" t="str">
        <f t="shared" si="106"/>
        <v>MDF Factory - Local Fabrication2</v>
      </c>
      <c r="AR680" s="2" t="str">
        <f t="shared" si="107"/>
        <v>MDF Factory2</v>
      </c>
    </row>
    <row r="681" spans="1:44" hidden="1" x14ac:dyDescent="0.3">
      <c r="A681" s="6" t="s">
        <v>88</v>
      </c>
      <c r="B681" s="34">
        <f>VLOOKUP(A681,operation!A:B,2,0)</f>
        <v>1</v>
      </c>
      <c r="C681" s="6">
        <v>3</v>
      </c>
      <c r="D681" s="25"/>
      <c r="E681" s="2">
        <v>1275030.4099999999</v>
      </c>
      <c r="F681" s="26">
        <f>_xlfn.MAXIFS('data-from-invoicing'!E:E,'data-from-invoicing'!D:D,eslam.data!AR681)</f>
        <v>9210979.0099999998</v>
      </c>
      <c r="G681" s="2">
        <f t="shared" si="104"/>
        <v>7935948.5999999996</v>
      </c>
      <c r="H681" s="2"/>
      <c r="I681" s="23"/>
      <c r="J681" s="2">
        <f>SUMIF('collection only'!D:D,eslam.data!AQ681,'collection only'!E:E)</f>
        <v>897908</v>
      </c>
      <c r="K681" s="26">
        <f>SUMIF('data-from-invoicing'!D:D,eslam.data!AR681,'data-from-invoicing'!F:F)</f>
        <v>11956077.466699999</v>
      </c>
      <c r="L681" s="2">
        <f t="shared" si="105"/>
        <v>11058169.466699999</v>
      </c>
      <c r="M681" s="2"/>
      <c r="Q681" s="23"/>
      <c r="R681" s="2">
        <v>926763.57</v>
      </c>
      <c r="S681" s="1">
        <v>44651</v>
      </c>
      <c r="T681" s="1">
        <v>44661</v>
      </c>
      <c r="U681" s="1">
        <v>44664</v>
      </c>
      <c r="V681">
        <v>28</v>
      </c>
      <c r="W681" s="1">
        <v>44692</v>
      </c>
      <c r="X681" s="1">
        <v>44691</v>
      </c>
      <c r="Y681" s="2">
        <v>7663208.0700000003</v>
      </c>
      <c r="AD681" s="2">
        <v>330996.91499999998</v>
      </c>
      <c r="AE681" s="2">
        <v>330996.91499999998</v>
      </c>
      <c r="AF681" s="2">
        <v>0</v>
      </c>
      <c r="AG681" s="14">
        <f>SUMIF('consultant-gross'!D:D,eslam.data!AQ681,'consultant-gross'!F:F)</f>
        <v>0</v>
      </c>
      <c r="AH681" s="14">
        <f>SUMIF('consultant-gross'!D:D,eslam.data!AQ681,'consultant-gross'!G:G)</f>
        <v>0</v>
      </c>
      <c r="AI681" s="14">
        <f>SUMIF('consultant-net'!D:D,eslam.data!AQ681,'consultant-net'!F:F)</f>
        <v>0</v>
      </c>
      <c r="AJ681" s="2" t="str">
        <f>VLOOKUP(A681,'eslam-to-invoicing'!A:B,2,0)</f>
        <v>MDF Factory</v>
      </c>
      <c r="AQ681" s="2" t="str">
        <f t="shared" si="106"/>
        <v>MDF Factory - Local Fabrication3</v>
      </c>
      <c r="AR681" s="2" t="str">
        <f t="shared" si="107"/>
        <v>MDF Factory3</v>
      </c>
    </row>
    <row r="682" spans="1:44" hidden="1" x14ac:dyDescent="0.3">
      <c r="A682" s="6" t="s">
        <v>88</v>
      </c>
      <c r="B682" s="34">
        <f>VLOOKUP(A682,operation!A:B,2,0)</f>
        <v>1</v>
      </c>
      <c r="C682" s="6">
        <v>4</v>
      </c>
      <c r="D682" s="25"/>
      <c r="F682" s="26">
        <f>_xlfn.MAXIFS('data-from-invoicing'!E:E,'data-from-invoicing'!D:D,eslam.data!AR682)</f>
        <v>9184332.6099999994</v>
      </c>
      <c r="G682" s="2">
        <f t="shared" si="104"/>
        <v>9184332.6099999994</v>
      </c>
      <c r="H682" s="2"/>
      <c r="I682" s="23"/>
      <c r="J682" s="2">
        <f>SUMIF('collection only'!D:D,eslam.data!AQ682,'collection only'!E:E)</f>
        <v>667444</v>
      </c>
      <c r="K682" s="26">
        <f>SUMIF('data-from-invoicing'!D:D,eslam.data!AR682,'data-from-invoicing'!F:F)</f>
        <v>11048205.3073</v>
      </c>
      <c r="L682" s="2">
        <f t="shared" si="105"/>
        <v>10380761.3073</v>
      </c>
      <c r="M682" s="2"/>
      <c r="Q682" s="23"/>
      <c r="S682" s="1">
        <v>44712</v>
      </c>
      <c r="T682" s="1">
        <v>44696</v>
      </c>
      <c r="U682" s="1">
        <v>44707</v>
      </c>
      <c r="V682">
        <v>28</v>
      </c>
      <c r="W682" s="1">
        <v>44735</v>
      </c>
      <c r="AF682" s="2">
        <v>0</v>
      </c>
      <c r="AG682" s="14">
        <f>SUMIF('consultant-gross'!D:D,eslam.data!AQ682,'consultant-gross'!F:F)</f>
        <v>0</v>
      </c>
      <c r="AH682" s="14">
        <f>SUMIF('consultant-gross'!D:D,eslam.data!AQ682,'consultant-gross'!G:G)</f>
        <v>0</v>
      </c>
      <c r="AI682" s="14">
        <f>SUMIF('consultant-net'!D:D,eslam.data!AQ682,'consultant-net'!F:F)</f>
        <v>0</v>
      </c>
      <c r="AJ682" s="2" t="str">
        <f>VLOOKUP(A682,'eslam-to-invoicing'!A:B,2,0)</f>
        <v>MDF Factory</v>
      </c>
      <c r="AQ682" s="2" t="str">
        <f t="shared" si="106"/>
        <v>MDF Factory - Local Fabrication4</v>
      </c>
      <c r="AR682" s="2" t="str">
        <f t="shared" si="107"/>
        <v>MDF Factory4</v>
      </c>
    </row>
    <row r="683" spans="1:44" hidden="1" x14ac:dyDescent="0.3">
      <c r="A683" s="6" t="s">
        <v>88</v>
      </c>
      <c r="B683" s="34">
        <f>VLOOKUP(A683,operation!A:B,2,0)</f>
        <v>1</v>
      </c>
      <c r="C683" s="6">
        <v>5</v>
      </c>
      <c r="D683" s="25"/>
      <c r="E683" s="2">
        <v>3437985.57</v>
      </c>
      <c r="F683" s="26">
        <f>_xlfn.MAXIFS('data-from-invoicing'!E:E,'data-from-invoicing'!D:D,eslam.data!AR683)</f>
        <v>23254260.420000002</v>
      </c>
      <c r="G683" s="2">
        <f t="shared" si="104"/>
        <v>19816274.850000001</v>
      </c>
      <c r="H683" s="2"/>
      <c r="I683" s="23"/>
      <c r="J683" s="2">
        <f>SUMIF('collection only'!D:D,eslam.data!AQ683,'collection only'!E:E)</f>
        <v>2517907.41</v>
      </c>
      <c r="K683" s="26">
        <f>SUMIF('data-from-invoicing'!D:D,eslam.data!AR683,'data-from-invoicing'!F:F)</f>
        <v>26370472.863600001</v>
      </c>
      <c r="L683" s="2">
        <f t="shared" si="105"/>
        <v>23852565.453600001</v>
      </c>
      <c r="M683" s="2"/>
      <c r="Q683" s="23"/>
      <c r="R683" s="2">
        <v>2517906.9300000002</v>
      </c>
      <c r="S683" s="1">
        <v>44742</v>
      </c>
      <c r="T683" s="1">
        <v>44727</v>
      </c>
      <c r="U683" s="1">
        <v>44733</v>
      </c>
      <c r="V683">
        <v>28</v>
      </c>
      <c r="W683" s="1">
        <v>44761</v>
      </c>
      <c r="X683" s="1">
        <v>44732</v>
      </c>
      <c r="Y683" s="2">
        <v>11948651.83</v>
      </c>
      <c r="AD683" s="2">
        <v>597432.59</v>
      </c>
      <c r="AE683" s="2">
        <v>597432.59</v>
      </c>
      <c r="AF683" s="2">
        <v>45737</v>
      </c>
      <c r="AG683" s="14">
        <f>SUMIF('consultant-gross'!D:D,eslam.data!AQ683,'consultant-gross'!F:F)</f>
        <v>0</v>
      </c>
      <c r="AH683" s="14">
        <f>SUMIF('consultant-gross'!D:D,eslam.data!AQ683,'consultant-gross'!G:G)</f>
        <v>0</v>
      </c>
      <c r="AI683" s="14">
        <f>SUMIF('consultant-net'!D:D,eslam.data!AQ683,'consultant-net'!F:F)</f>
        <v>0</v>
      </c>
      <c r="AJ683" s="2" t="str">
        <f>VLOOKUP(A683,'eslam-to-invoicing'!A:B,2,0)</f>
        <v>MDF Factory</v>
      </c>
      <c r="AQ683" s="2" t="str">
        <f t="shared" si="106"/>
        <v>MDF Factory - Local Fabrication5</v>
      </c>
      <c r="AR683" s="2" t="str">
        <f t="shared" si="107"/>
        <v>MDF Factory5</v>
      </c>
    </row>
    <row r="684" spans="1:44" hidden="1" x14ac:dyDescent="0.3">
      <c r="A684" s="6" t="s">
        <v>88</v>
      </c>
      <c r="B684" s="34">
        <f>VLOOKUP(A684,operation!A:B,2,0)</f>
        <v>1</v>
      </c>
      <c r="C684" s="6">
        <v>6</v>
      </c>
      <c r="D684" s="25"/>
      <c r="E684" s="2">
        <v>1016613.323349649</v>
      </c>
      <c r="F684" s="26">
        <f>_xlfn.MAXIFS('data-from-invoicing'!E:E,'data-from-invoicing'!D:D,eslam.data!AR684)</f>
        <v>17710147.670000002</v>
      </c>
      <c r="G684" s="2">
        <f t="shared" si="104"/>
        <v>16693534.346650353</v>
      </c>
      <c r="H684" s="2"/>
      <c r="I684" s="23"/>
      <c r="J684" s="2">
        <f>SUMIF('collection only'!D:D,eslam.data!AQ684,'collection only'!E:E)</f>
        <v>737043.71</v>
      </c>
      <c r="K684" s="26">
        <f>SUMIF('data-from-invoicing'!D:D,eslam.data!AR684,'data-from-invoicing'!F:F)</f>
        <v>20230205.967699997</v>
      </c>
      <c r="L684" s="2">
        <f t="shared" si="105"/>
        <v>19493162.257699996</v>
      </c>
      <c r="M684" s="2"/>
      <c r="Q684" s="23"/>
      <c r="R684" s="2">
        <v>737044.17198644951</v>
      </c>
      <c r="S684" s="1">
        <v>44773</v>
      </c>
      <c r="T684" s="1">
        <v>44757</v>
      </c>
      <c r="U684" s="1">
        <v>44784</v>
      </c>
      <c r="V684">
        <v>28</v>
      </c>
      <c r="W684" s="1">
        <v>44812</v>
      </c>
      <c r="X684" s="1">
        <v>44826</v>
      </c>
      <c r="Y684" s="2">
        <v>12965265.153349649</v>
      </c>
      <c r="AF684" s="2">
        <v>0</v>
      </c>
      <c r="AG684" s="14">
        <f>SUMIF('consultant-gross'!D:D,eslam.data!AQ684,'consultant-gross'!F:F)</f>
        <v>0</v>
      </c>
      <c r="AH684" s="14">
        <f>SUMIF('consultant-gross'!D:D,eslam.data!AQ684,'consultant-gross'!G:G)</f>
        <v>0</v>
      </c>
      <c r="AI684" s="14">
        <f>SUMIF('consultant-net'!D:D,eslam.data!AQ684,'consultant-net'!F:F)</f>
        <v>0</v>
      </c>
      <c r="AJ684" s="2" t="str">
        <f>VLOOKUP(A684,'eslam-to-invoicing'!A:B,2,0)</f>
        <v>MDF Factory</v>
      </c>
      <c r="AQ684" s="2" t="str">
        <f t="shared" si="106"/>
        <v>MDF Factory - Local Fabrication6</v>
      </c>
      <c r="AR684" s="2" t="str">
        <f t="shared" si="107"/>
        <v>MDF Factory6</v>
      </c>
    </row>
    <row r="685" spans="1:44" hidden="1" x14ac:dyDescent="0.3">
      <c r="A685" s="6" t="s">
        <v>88</v>
      </c>
      <c r="B685" s="34">
        <f>VLOOKUP(A685,operation!A:B,2,0)</f>
        <v>1</v>
      </c>
      <c r="C685" s="6">
        <v>7</v>
      </c>
      <c r="D685" s="25"/>
      <c r="E685" s="2">
        <v>2281868.7948662732</v>
      </c>
      <c r="F685" s="26">
        <f>_xlfn.MAXIFS('data-from-invoicing'!E:E,'data-from-invoicing'!D:D,eslam.data!AR685)</f>
        <v>15382008.960000001</v>
      </c>
      <c r="G685" s="2">
        <f t="shared" si="104"/>
        <v>13100140.165133728</v>
      </c>
      <c r="H685" s="2"/>
      <c r="I685" s="23"/>
      <c r="J685" s="2">
        <f>SUMIF('collection only'!D:D,eslam.data!AQ685,'collection only'!E:E)</f>
        <v>785269</v>
      </c>
      <c r="K685" s="26">
        <f>SUMIF('data-from-invoicing'!D:D,eslam.data!AR685,'data-from-invoicing'!F:F)</f>
        <v>15247412.6383</v>
      </c>
      <c r="L685" s="2">
        <f t="shared" si="105"/>
        <v>14462143.6383</v>
      </c>
      <c r="M685" s="2"/>
      <c r="Q685" s="23"/>
      <c r="R685" s="2">
        <v>785269.19063187391</v>
      </c>
      <c r="S685" s="1">
        <v>44804</v>
      </c>
      <c r="T685" s="1">
        <v>44788</v>
      </c>
      <c r="U685" s="1">
        <v>44803</v>
      </c>
      <c r="V685">
        <v>28</v>
      </c>
      <c r="W685" s="1">
        <v>44831</v>
      </c>
      <c r="X685" s="1">
        <v>44826</v>
      </c>
      <c r="Y685" s="2">
        <v>15247133.94821592</v>
      </c>
      <c r="AF685" s="2">
        <v>0</v>
      </c>
      <c r="AG685" s="14">
        <f>SUMIF('consultant-gross'!D:D,eslam.data!AQ685,'consultant-gross'!F:F)</f>
        <v>0</v>
      </c>
      <c r="AH685" s="14">
        <f>SUMIF('consultant-gross'!D:D,eslam.data!AQ685,'consultant-gross'!G:G)</f>
        <v>0</v>
      </c>
      <c r="AI685" s="14">
        <f>SUMIF('consultant-net'!D:D,eslam.data!AQ685,'consultant-net'!F:F)</f>
        <v>0</v>
      </c>
      <c r="AJ685" s="2" t="str">
        <f>VLOOKUP(A685,'eslam-to-invoicing'!A:B,2,0)</f>
        <v>MDF Factory</v>
      </c>
      <c r="AQ685" s="2" t="str">
        <f t="shared" si="106"/>
        <v>MDF Factory - Local Fabrication7</v>
      </c>
      <c r="AR685" s="2" t="str">
        <f t="shared" si="107"/>
        <v>MDF Factory7</v>
      </c>
    </row>
    <row r="686" spans="1:44" hidden="1" x14ac:dyDescent="0.3">
      <c r="A686" s="6" t="s">
        <v>88</v>
      </c>
      <c r="B686" s="34">
        <f>VLOOKUP(A686,operation!A:B,2,0)</f>
        <v>1</v>
      </c>
      <c r="C686" s="6">
        <v>8</v>
      </c>
      <c r="D686" s="25"/>
      <c r="E686" s="2">
        <v>619278.61622453481</v>
      </c>
      <c r="F686" s="26">
        <f>_xlfn.MAXIFS('data-from-invoicing'!E:E,'data-from-invoicing'!D:D,eslam.data!AR686)</f>
        <v>7024663.54</v>
      </c>
      <c r="G686" s="2">
        <f t="shared" si="104"/>
        <v>6405384.9237754652</v>
      </c>
      <c r="H686" s="2"/>
      <c r="I686" s="23"/>
      <c r="J686" s="2">
        <f>SUMIF('collection only'!D:D,eslam.data!AQ686,'collection only'!E:E)</f>
        <v>381060.37</v>
      </c>
      <c r="K686" s="26">
        <f>SUMIF('data-from-invoicing'!D:D,eslam.data!AR686,'data-from-invoicing'!F:F)</f>
        <v>13514522.741600001</v>
      </c>
      <c r="L686" s="2">
        <f t="shared" si="105"/>
        <v>13133462.371600002</v>
      </c>
      <c r="M686" s="2"/>
      <c r="Q686" s="23"/>
      <c r="R686" s="2">
        <v>1318063.6318110989</v>
      </c>
      <c r="S686" s="1">
        <v>44834</v>
      </c>
      <c r="T686" s="1">
        <v>44819</v>
      </c>
      <c r="U686" s="1">
        <v>44826</v>
      </c>
      <c r="V686">
        <v>28</v>
      </c>
      <c r="W686" s="1">
        <v>44854</v>
      </c>
      <c r="X686" s="1">
        <v>44826</v>
      </c>
      <c r="Y686" s="2">
        <v>15866412.564440461</v>
      </c>
      <c r="AF686" s="2">
        <v>0</v>
      </c>
      <c r="AG686" s="14">
        <f>SUMIF('consultant-gross'!D:D,eslam.data!AQ686,'consultant-gross'!F:F)</f>
        <v>0</v>
      </c>
      <c r="AH686" s="14">
        <f>SUMIF('consultant-gross'!D:D,eslam.data!AQ686,'consultant-gross'!G:G)</f>
        <v>0</v>
      </c>
      <c r="AI686" s="14">
        <f>SUMIF('consultant-net'!D:D,eslam.data!AQ686,'consultant-net'!F:F)</f>
        <v>0</v>
      </c>
      <c r="AJ686" s="2" t="str">
        <f>VLOOKUP(A686,'eslam-to-invoicing'!A:B,2,0)</f>
        <v>MDF Factory</v>
      </c>
      <c r="AQ686" s="2" t="str">
        <f t="shared" si="106"/>
        <v>MDF Factory - Local Fabrication8</v>
      </c>
      <c r="AR686" s="2" t="str">
        <f t="shared" si="107"/>
        <v>MDF Factory8</v>
      </c>
    </row>
    <row r="687" spans="1:44" hidden="1" x14ac:dyDescent="0.3">
      <c r="A687" s="6" t="s">
        <v>88</v>
      </c>
      <c r="B687" s="34">
        <f>VLOOKUP(A687,operation!A:B,2,0)</f>
        <v>1</v>
      </c>
      <c r="C687" s="6">
        <v>9</v>
      </c>
      <c r="D687" s="25"/>
      <c r="F687" s="26">
        <f>_xlfn.MAXIFS('data-from-invoicing'!E:E,'data-from-invoicing'!D:D,eslam.data!AR687)</f>
        <v>6053905.5100000007</v>
      </c>
      <c r="G687" s="2">
        <f t="shared" si="104"/>
        <v>6053905.5100000007</v>
      </c>
      <c r="H687" s="2"/>
      <c r="I687" s="23"/>
      <c r="J687" s="2">
        <f>SUMIF('collection only'!D:D,eslam.data!AQ687,'collection only'!E:E)</f>
        <v>1752018.76</v>
      </c>
      <c r="K687" s="26">
        <f>SUMIF('data-from-invoicing'!D:D,eslam.data!AR687,'data-from-invoicing'!F:F)</f>
        <v>8739856.8749000002</v>
      </c>
      <c r="L687" s="2">
        <f t="shared" si="105"/>
        <v>6987838.1149000004</v>
      </c>
      <c r="M687" s="2"/>
      <c r="Q687" s="23"/>
      <c r="S687" s="1">
        <v>44865</v>
      </c>
      <c r="T687" s="1">
        <v>44880</v>
      </c>
      <c r="U687" s="1">
        <v>44881</v>
      </c>
      <c r="V687">
        <v>28</v>
      </c>
      <c r="W687" s="1">
        <v>44909</v>
      </c>
      <c r="AF687" s="2">
        <v>0</v>
      </c>
      <c r="AG687" s="14">
        <f>SUMIF('consultant-gross'!D:D,eslam.data!AQ687,'consultant-gross'!F:F)</f>
        <v>0</v>
      </c>
      <c r="AH687" s="14">
        <f>SUMIF('consultant-gross'!D:D,eslam.data!AQ687,'consultant-gross'!G:G)</f>
        <v>0</v>
      </c>
      <c r="AI687" s="14">
        <f>SUMIF('consultant-net'!D:D,eslam.data!AQ687,'consultant-net'!F:F)</f>
        <v>0</v>
      </c>
      <c r="AJ687" s="2" t="str">
        <f>VLOOKUP(A687,'eslam-to-invoicing'!A:B,2,0)</f>
        <v>MDF Factory</v>
      </c>
      <c r="AQ687" s="2" t="str">
        <f t="shared" si="106"/>
        <v>MDF Factory - Local Fabrication9</v>
      </c>
      <c r="AR687" s="2" t="str">
        <f t="shared" si="107"/>
        <v>MDF Factory9</v>
      </c>
    </row>
    <row r="688" spans="1:44" hidden="1" x14ac:dyDescent="0.3">
      <c r="A688" s="6" t="s">
        <v>88</v>
      </c>
      <c r="B688" s="34">
        <f>VLOOKUP(A688,operation!A:B,2,0)</f>
        <v>1</v>
      </c>
      <c r="C688" s="6">
        <v>10</v>
      </c>
      <c r="D688" s="25"/>
      <c r="F688" s="26">
        <f>_xlfn.MAXIFS('data-from-invoicing'!E:E,'data-from-invoicing'!D:D,eslam.data!AR688)</f>
        <v>7456023.4299999997</v>
      </c>
      <c r="G688" s="2">
        <f t="shared" si="104"/>
        <v>7456023.4299999997</v>
      </c>
      <c r="H688" s="2"/>
      <c r="I688" s="23"/>
      <c r="J688" s="2">
        <f>SUMIF('collection only'!D:D,eslam.data!AQ688,'collection only'!E:E)</f>
        <v>2881529.05</v>
      </c>
      <c r="K688" s="26">
        <f>SUMIF('data-from-invoicing'!D:D,eslam.data!AR688,'data-from-invoicing'!F:F)</f>
        <v>14703215.598099999</v>
      </c>
      <c r="L688" s="2">
        <f t="shared" si="105"/>
        <v>11821686.548099998</v>
      </c>
      <c r="M688" s="2"/>
      <c r="Q688" s="23"/>
      <c r="S688" s="1">
        <v>44895</v>
      </c>
      <c r="T688" s="1">
        <v>44910</v>
      </c>
      <c r="U688" s="1">
        <v>44921</v>
      </c>
      <c r="V688">
        <v>28</v>
      </c>
      <c r="W688" s="1">
        <v>44949</v>
      </c>
      <c r="AF688" s="2">
        <v>0</v>
      </c>
      <c r="AG688" s="14">
        <f>SUMIF('consultant-gross'!D:D,eslam.data!AQ688,'consultant-gross'!F:F)</f>
        <v>0</v>
      </c>
      <c r="AH688" s="14">
        <f>SUMIF('consultant-gross'!D:D,eslam.data!AQ688,'consultant-gross'!G:G)</f>
        <v>0</v>
      </c>
      <c r="AI688" s="14">
        <f>SUMIF('consultant-net'!D:D,eslam.data!AQ688,'consultant-net'!F:F)</f>
        <v>0</v>
      </c>
      <c r="AJ688" s="2" t="str">
        <f>VLOOKUP(A688,'eslam-to-invoicing'!A:B,2,0)</f>
        <v>MDF Factory</v>
      </c>
      <c r="AQ688" s="2" t="str">
        <f t="shared" si="106"/>
        <v>MDF Factory - Local Fabrication10</v>
      </c>
      <c r="AR688" s="2" t="str">
        <f t="shared" si="107"/>
        <v>MDF Factory10</v>
      </c>
    </row>
    <row r="689" spans="1:44" hidden="1" x14ac:dyDescent="0.3">
      <c r="A689" s="6" t="s">
        <v>88</v>
      </c>
      <c r="B689" s="34">
        <f>VLOOKUP(A689,operation!A:B,2,0)</f>
        <v>1</v>
      </c>
      <c r="C689" s="6">
        <v>11</v>
      </c>
      <c r="D689" s="25"/>
      <c r="F689" s="26">
        <f>_xlfn.MAXIFS('data-from-invoicing'!E:E,'data-from-invoicing'!D:D,eslam.data!AR689)</f>
        <v>9266643.7599999998</v>
      </c>
      <c r="G689" s="2">
        <f t="shared" si="104"/>
        <v>9266643.7599999998</v>
      </c>
      <c r="H689" s="2"/>
      <c r="I689" s="23"/>
      <c r="J689" s="2">
        <f>SUMIF('collection only'!D:D,eslam.data!AQ689,'collection only'!E:E)</f>
        <v>2412700.4300000002</v>
      </c>
      <c r="K689" s="26">
        <f>SUMIF('data-from-invoicing'!D:D,eslam.data!AR689,'data-from-invoicing'!F:F)</f>
        <v>10374106.903800001</v>
      </c>
      <c r="L689" s="2">
        <f t="shared" si="105"/>
        <v>7961406.4738000017</v>
      </c>
      <c r="M689" s="2"/>
      <c r="Q689" s="23"/>
      <c r="S689" s="1">
        <v>44957</v>
      </c>
      <c r="T689" s="1">
        <v>44941</v>
      </c>
      <c r="U689" s="1">
        <v>44975</v>
      </c>
      <c r="V689">
        <v>28</v>
      </c>
      <c r="W689" s="1">
        <v>45003</v>
      </c>
      <c r="AF689" s="2">
        <v>0</v>
      </c>
      <c r="AG689" s="14">
        <f>SUMIF('consultant-gross'!D:D,eslam.data!AQ689,'consultant-gross'!F:F)</f>
        <v>0</v>
      </c>
      <c r="AH689" s="14">
        <f>SUMIF('consultant-gross'!D:D,eslam.data!AQ689,'consultant-gross'!G:G)</f>
        <v>0</v>
      </c>
      <c r="AI689" s="14">
        <f>SUMIF('consultant-net'!D:D,eslam.data!AQ689,'consultant-net'!F:F)</f>
        <v>0</v>
      </c>
      <c r="AJ689" s="2" t="str">
        <f>VLOOKUP(A689,'eslam-to-invoicing'!A:B,2,0)</f>
        <v>MDF Factory</v>
      </c>
      <c r="AQ689" s="2" t="str">
        <f t="shared" si="106"/>
        <v>MDF Factory - Local Fabrication11</v>
      </c>
      <c r="AR689" s="2" t="str">
        <f t="shared" si="107"/>
        <v>MDF Factory11</v>
      </c>
    </row>
    <row r="690" spans="1:44" hidden="1" x14ac:dyDescent="0.3">
      <c r="A690" s="6" t="s">
        <v>88</v>
      </c>
      <c r="B690" s="34">
        <f>VLOOKUP(A690,operation!A:B,2,0)</f>
        <v>1</v>
      </c>
      <c r="C690" s="6">
        <v>12</v>
      </c>
      <c r="D690" s="25"/>
      <c r="F690" s="26">
        <f>_xlfn.MAXIFS('data-from-invoicing'!E:E,'data-from-invoicing'!D:D,eslam.data!AR690)</f>
        <v>35128478.149999999</v>
      </c>
      <c r="G690" s="2">
        <f t="shared" si="104"/>
        <v>35128478.149999999</v>
      </c>
      <c r="H690" s="2"/>
      <c r="I690" s="23"/>
      <c r="J690" s="2">
        <f>SUMIF('collection only'!D:D,eslam.data!AQ690,'collection only'!E:E)</f>
        <v>0</v>
      </c>
      <c r="K690" s="26">
        <f>SUMIF('data-from-invoicing'!D:D,eslam.data!AR690,'data-from-invoicing'!F:F)</f>
        <v>25882723.221099999</v>
      </c>
      <c r="L690" s="2">
        <f t="shared" si="105"/>
        <v>25882723.221099999</v>
      </c>
      <c r="M690" s="2"/>
      <c r="Q690" s="23"/>
      <c r="S690" s="1">
        <v>45016</v>
      </c>
      <c r="T690" s="1">
        <v>45000</v>
      </c>
      <c r="U690" s="1">
        <v>45019</v>
      </c>
      <c r="V690">
        <v>28</v>
      </c>
      <c r="W690" s="1">
        <v>45047</v>
      </c>
      <c r="AF690" s="2">
        <v>0</v>
      </c>
      <c r="AG690" s="14">
        <f>SUMIF('consultant-gross'!D:D,eslam.data!AQ690,'consultant-gross'!F:F)</f>
        <v>0</v>
      </c>
      <c r="AH690" s="14">
        <f>SUMIF('consultant-gross'!D:D,eslam.data!AQ690,'consultant-gross'!G:G)</f>
        <v>0</v>
      </c>
      <c r="AI690" s="14">
        <f>SUMIF('consultant-net'!D:D,eslam.data!AQ690,'consultant-net'!F:F)</f>
        <v>0</v>
      </c>
      <c r="AJ690" s="2" t="str">
        <f>VLOOKUP(A690,'eslam-to-invoicing'!A:B,2,0)</f>
        <v>MDF Factory</v>
      </c>
      <c r="AQ690" s="2" t="str">
        <f t="shared" si="106"/>
        <v>MDF Factory - Local Fabrication12</v>
      </c>
      <c r="AR690" s="2" t="str">
        <f t="shared" si="107"/>
        <v>MDF Factory12</v>
      </c>
    </row>
    <row r="691" spans="1:44" hidden="1" x14ac:dyDescent="0.3">
      <c r="A691" s="6" t="s">
        <v>88</v>
      </c>
      <c r="B691" s="34">
        <f>VLOOKUP(A691,operation!A:B,2,0)</f>
        <v>1</v>
      </c>
      <c r="C691" s="6">
        <v>13</v>
      </c>
      <c r="D691" s="25"/>
      <c r="F691" s="26">
        <f>_xlfn.MAXIFS('data-from-invoicing'!E:E,'data-from-invoicing'!D:D,eslam.data!AR691)</f>
        <v>16038148.23</v>
      </c>
      <c r="G691" s="2">
        <f t="shared" si="104"/>
        <v>16038148.23</v>
      </c>
      <c r="H691" s="2"/>
      <c r="I691" s="23"/>
      <c r="J691" s="2">
        <f>SUMIF('collection only'!D:D,eslam.data!AQ691,'collection only'!E:E)</f>
        <v>0</v>
      </c>
      <c r="K691" s="26">
        <f>SUMIF('data-from-invoicing'!D:D,eslam.data!AR691,'data-from-invoicing'!F:F)</f>
        <v>2860119.7470999998</v>
      </c>
      <c r="L691" s="2">
        <f t="shared" si="105"/>
        <v>2860119.7470999998</v>
      </c>
      <c r="M691" s="2"/>
      <c r="Q691" s="23"/>
      <c r="S691" s="1">
        <v>45107</v>
      </c>
      <c r="T691" s="1">
        <v>45092</v>
      </c>
      <c r="U691" s="1">
        <v>45098</v>
      </c>
      <c r="V691">
        <v>28</v>
      </c>
      <c r="W691" s="1">
        <v>45126</v>
      </c>
      <c r="AF691" s="2">
        <v>0</v>
      </c>
      <c r="AG691" s="14">
        <f>SUMIF('consultant-gross'!D:D,eslam.data!AQ691,'consultant-gross'!F:F)</f>
        <v>0</v>
      </c>
      <c r="AH691" s="14">
        <f>SUMIF('consultant-gross'!D:D,eslam.data!AQ691,'consultant-gross'!G:G)</f>
        <v>0</v>
      </c>
      <c r="AI691" s="14">
        <f>SUMIF('consultant-net'!D:D,eslam.data!AQ691,'consultant-net'!F:F)</f>
        <v>0</v>
      </c>
      <c r="AJ691" s="2" t="str">
        <f>VLOOKUP(A691,'eslam-to-invoicing'!A:B,2,0)</f>
        <v>MDF Factory</v>
      </c>
      <c r="AQ691" s="2" t="str">
        <f t="shared" si="106"/>
        <v>MDF Factory - Local Fabrication13</v>
      </c>
      <c r="AR691" s="2" t="str">
        <f t="shared" si="107"/>
        <v>MDF Factory13</v>
      </c>
    </row>
    <row r="692" spans="1:44" hidden="1" x14ac:dyDescent="0.3">
      <c r="A692" s="6" t="s">
        <v>88</v>
      </c>
      <c r="B692" s="34">
        <f>VLOOKUP(A692,operation!A:B,2,0)</f>
        <v>1</v>
      </c>
      <c r="C692" s="6">
        <v>14</v>
      </c>
      <c r="D692" s="25"/>
      <c r="E692" s="2">
        <v>12083527.18</v>
      </c>
      <c r="F692" s="26">
        <f>_xlfn.MAXIFS('data-from-invoicing'!E:E,'data-from-invoicing'!D:D,eslam.data!AR692)</f>
        <v>12281779.549999999</v>
      </c>
      <c r="G692" s="2">
        <f t="shared" si="104"/>
        <v>198252.36999999918</v>
      </c>
      <c r="H692" s="2"/>
      <c r="I692" s="23"/>
      <c r="J692" s="2">
        <f>SUMIF('collection only'!D:D,eslam.data!AQ692,'collection only'!E:E)</f>
        <v>10315795</v>
      </c>
      <c r="K692" s="26">
        <f>SUMIF('data-from-invoicing'!D:D,eslam.data!AR692,'data-from-invoicing'!F:F)</f>
        <v>23227533.887499999</v>
      </c>
      <c r="L692" s="2">
        <f t="shared" si="105"/>
        <v>12911738.887499999</v>
      </c>
      <c r="M692" s="2"/>
      <c r="Q692" s="23"/>
      <c r="R692" s="2">
        <v>11829412.85</v>
      </c>
      <c r="S692" s="1">
        <v>45138</v>
      </c>
      <c r="T692" s="1">
        <v>45153</v>
      </c>
      <c r="U692" s="1">
        <v>45167</v>
      </c>
      <c r="V692">
        <v>28</v>
      </c>
      <c r="W692" s="1">
        <v>45195</v>
      </c>
      <c r="X692" s="1">
        <v>45201</v>
      </c>
      <c r="Y692" s="2">
        <v>41889851.509999998</v>
      </c>
      <c r="AA692" s="2">
        <v>24971308.609999999</v>
      </c>
      <c r="AD692" s="2">
        <v>2094492.575</v>
      </c>
      <c r="AE692" s="2">
        <v>2094492.575</v>
      </c>
      <c r="AF692" s="2">
        <v>112541</v>
      </c>
      <c r="AG692" s="14">
        <f>SUMIF('consultant-gross'!D:D,eslam.data!AQ692,'consultant-gross'!F:F)</f>
        <v>0</v>
      </c>
      <c r="AH692" s="14">
        <f>SUMIF('consultant-gross'!D:D,eslam.data!AQ692,'consultant-gross'!G:G)</f>
        <v>0</v>
      </c>
      <c r="AI692" s="14">
        <f>SUMIF('consultant-net'!D:D,eslam.data!AQ692,'consultant-net'!F:F)</f>
        <v>0</v>
      </c>
      <c r="AJ692" s="2" t="str">
        <f>VLOOKUP(A692,'eslam-to-invoicing'!A:B,2,0)</f>
        <v>MDF Factory</v>
      </c>
      <c r="AQ692" s="2" t="str">
        <f t="shared" si="106"/>
        <v>MDF Factory - Local Fabrication14</v>
      </c>
      <c r="AR692" s="2" t="str">
        <f t="shared" si="107"/>
        <v>MDF Factory14</v>
      </c>
    </row>
    <row r="693" spans="1:44" hidden="1" x14ac:dyDescent="0.3">
      <c r="A693" s="6" t="s">
        <v>88</v>
      </c>
      <c r="B693" s="34">
        <f>VLOOKUP(A693,operation!A:B,2,0)</f>
        <v>1</v>
      </c>
      <c r="C693" s="6">
        <v>15</v>
      </c>
      <c r="D693" s="25"/>
      <c r="E693" s="2">
        <v>5403242.4699999988</v>
      </c>
      <c r="F693" s="26">
        <f>_xlfn.MAXIFS('data-from-invoicing'!E:E,'data-from-invoicing'!D:D,eslam.data!AR693)</f>
        <v>8189110.5</v>
      </c>
      <c r="G693" s="2">
        <f t="shared" si="104"/>
        <v>2785868.0300000012</v>
      </c>
      <c r="H693" s="2"/>
      <c r="I693" s="23"/>
      <c r="J693" s="2">
        <f>SUMIF('collection only'!D:D,eslam.data!AQ693,'collection only'!E:E)</f>
        <v>2970230</v>
      </c>
      <c r="K693" s="26">
        <f>SUMIF('data-from-invoicing'!D:D,eslam.data!AR693,'data-from-invoicing'!F:F)</f>
        <v>15790368.0492</v>
      </c>
      <c r="L693" s="2">
        <f t="shared" si="105"/>
        <v>12820138.0492</v>
      </c>
      <c r="M693" s="2"/>
      <c r="Q693" s="23"/>
      <c r="R693" s="2">
        <v>5457274.9000000004</v>
      </c>
      <c r="S693" s="1">
        <v>45169</v>
      </c>
      <c r="T693" s="1">
        <v>45214</v>
      </c>
      <c r="U693" s="1">
        <v>45238</v>
      </c>
      <c r="V693">
        <v>28</v>
      </c>
      <c r="W693" s="1">
        <v>45266</v>
      </c>
      <c r="X693" s="1">
        <v>45278</v>
      </c>
      <c r="Y693" s="2">
        <v>47293093.979999997</v>
      </c>
      <c r="AD693" s="2">
        <v>2364654.7000000002</v>
      </c>
      <c r="AE693" s="2">
        <v>2364654.7000000002</v>
      </c>
      <c r="AF693" s="2">
        <v>112541</v>
      </c>
      <c r="AG693" s="14">
        <f>SUMIF('consultant-gross'!D:D,eslam.data!AQ693,'consultant-gross'!F:F)</f>
        <v>5403242.4699999988</v>
      </c>
      <c r="AH693" s="14">
        <f>SUMIF('consultant-gross'!D:D,eslam.data!AQ693,'consultant-gross'!G:G)</f>
        <v>47293093.979999997</v>
      </c>
      <c r="AI693" s="14">
        <f>SUMIF('consultant-net'!D:D,eslam.data!AQ693,'consultant-net'!F:F)</f>
        <v>5457274.9000000004</v>
      </c>
      <c r="AJ693" s="2" t="str">
        <f>VLOOKUP(A693,'eslam-to-invoicing'!A:B,2,0)</f>
        <v>MDF Factory</v>
      </c>
      <c r="AQ693" s="2" t="str">
        <f t="shared" si="106"/>
        <v>MDF Factory - Local Fabrication15</v>
      </c>
      <c r="AR693" s="2" t="str">
        <f t="shared" si="107"/>
        <v>MDF Factory15</v>
      </c>
    </row>
    <row r="694" spans="1:44" hidden="1" x14ac:dyDescent="0.3">
      <c r="A694" s="6" t="s">
        <v>88</v>
      </c>
      <c r="B694" s="34">
        <f>VLOOKUP(A694,operation!A:B,2,0)</f>
        <v>1</v>
      </c>
      <c r="C694" s="6">
        <v>16</v>
      </c>
      <c r="D694" s="25"/>
      <c r="E694" s="2">
        <v>1250000</v>
      </c>
      <c r="F694" s="26">
        <f>_xlfn.MAXIFS('data-from-invoicing'!E:E,'data-from-invoicing'!D:D,eslam.data!AR694)</f>
        <v>11688118.01</v>
      </c>
      <c r="G694" s="2">
        <f t="shared" si="104"/>
        <v>10438118.01</v>
      </c>
      <c r="H694" s="2"/>
      <c r="I694" s="23"/>
      <c r="J694" s="2">
        <f>SUMIF('collection only'!D:D,eslam.data!AQ694,'collection only'!E:E)</f>
        <v>1262500</v>
      </c>
      <c r="K694" s="26">
        <f>SUMIF('data-from-invoicing'!D:D,eslam.data!AR694,'data-from-invoicing'!F:F)</f>
        <v>12827443.3694</v>
      </c>
      <c r="L694" s="2">
        <f t="shared" si="105"/>
        <v>11564943.3694</v>
      </c>
      <c r="M694" s="2"/>
      <c r="Q694" s="23"/>
      <c r="R694" s="2">
        <v>1262500</v>
      </c>
      <c r="S694" s="1">
        <v>45260</v>
      </c>
      <c r="T694" s="1">
        <v>45245</v>
      </c>
      <c r="U694" s="1">
        <v>45263</v>
      </c>
      <c r="V694">
        <v>28</v>
      </c>
      <c r="W694" s="1">
        <v>45291</v>
      </c>
      <c r="X694" s="1">
        <v>45333</v>
      </c>
      <c r="Y694" s="2">
        <v>48543093.979999997</v>
      </c>
      <c r="AD694" s="2">
        <v>2427154.7000000002</v>
      </c>
      <c r="AE694" s="2">
        <v>2427154.7000000002</v>
      </c>
      <c r="AF694" s="2">
        <v>66804</v>
      </c>
      <c r="AG694" s="14">
        <f>SUMIF('consultant-gross'!D:D,eslam.data!AQ694,'consultant-gross'!F:F)</f>
        <v>0</v>
      </c>
      <c r="AH694" s="14">
        <f>SUMIF('consultant-gross'!D:D,eslam.data!AQ694,'consultant-gross'!G:G)</f>
        <v>0</v>
      </c>
      <c r="AI694" s="14">
        <f>SUMIF('consultant-net'!D:D,eslam.data!AQ694,'consultant-net'!F:F)</f>
        <v>0</v>
      </c>
      <c r="AJ694" s="2" t="str">
        <f>VLOOKUP(A694,'eslam-to-invoicing'!A:B,2,0)</f>
        <v>MDF Factory</v>
      </c>
      <c r="AQ694" s="2" t="str">
        <f t="shared" si="106"/>
        <v>MDF Factory - Local Fabrication16</v>
      </c>
      <c r="AR694" s="2" t="str">
        <f t="shared" si="107"/>
        <v>MDF Factory16</v>
      </c>
    </row>
    <row r="695" spans="1:44" hidden="1" x14ac:dyDescent="0.3">
      <c r="A695" s="6" t="s">
        <v>88</v>
      </c>
      <c r="B695" s="34">
        <f>VLOOKUP(A695,operation!A:B,2,0)</f>
        <v>1</v>
      </c>
      <c r="C695" s="6">
        <v>17</v>
      </c>
      <c r="D695" s="25"/>
      <c r="E695" s="2">
        <v>-1E-3</v>
      </c>
      <c r="F695" s="26">
        <f>_xlfn.MAXIFS('data-from-invoicing'!E:E,'data-from-invoicing'!D:D,eslam.data!AR695)</f>
        <v>12397151.01</v>
      </c>
      <c r="G695" s="2">
        <f t="shared" si="104"/>
        <v>12397151.011</v>
      </c>
      <c r="H695" s="2"/>
      <c r="I695" s="23"/>
      <c r="J695" s="2">
        <f>SUMIF('collection only'!D:D,eslam.data!AQ695,'collection only'!E:E)</f>
        <v>0</v>
      </c>
      <c r="K695" s="26">
        <f>SUMIF('data-from-invoicing'!D:D,eslam.data!AR695,'data-from-invoicing'!F:F)</f>
        <v>13738045.4627</v>
      </c>
      <c r="L695" s="2">
        <f t="shared" si="105"/>
        <v>13738045.4627</v>
      </c>
      <c r="M695" s="2"/>
      <c r="Q695" s="23"/>
      <c r="R695" s="2">
        <v>1E-4</v>
      </c>
      <c r="S695" s="1">
        <v>45291</v>
      </c>
      <c r="T695" s="1">
        <v>45285</v>
      </c>
      <c r="U695" s="1">
        <v>45285</v>
      </c>
      <c r="V695">
        <v>28</v>
      </c>
      <c r="W695" s="1">
        <v>45313</v>
      </c>
      <c r="X695" s="1">
        <v>45404</v>
      </c>
      <c r="Y695" s="2">
        <v>48543093.979999997</v>
      </c>
      <c r="AD695" s="2">
        <v>2427154.7000000002</v>
      </c>
      <c r="AE695" s="2">
        <v>2427154.7000000002</v>
      </c>
      <c r="AF695" s="2">
        <v>112541</v>
      </c>
      <c r="AG695" s="14">
        <f>SUMIF('consultant-gross'!D:D,eslam.data!AQ695,'consultant-gross'!F:F)</f>
        <v>0</v>
      </c>
      <c r="AH695" s="14">
        <f>SUMIF('consultant-gross'!D:D,eslam.data!AQ695,'consultant-gross'!G:G)</f>
        <v>0</v>
      </c>
      <c r="AI695" s="14">
        <f>SUMIF('consultant-net'!D:D,eslam.data!AQ695,'consultant-net'!F:F)</f>
        <v>0</v>
      </c>
      <c r="AJ695" s="2" t="str">
        <f>VLOOKUP(A695,'eslam-to-invoicing'!A:B,2,0)</f>
        <v>MDF Factory</v>
      </c>
      <c r="AQ695" s="2" t="str">
        <f t="shared" si="106"/>
        <v>MDF Factory - Local Fabrication17</v>
      </c>
      <c r="AR695" s="2" t="str">
        <f t="shared" si="107"/>
        <v>MDF Factory17</v>
      </c>
    </row>
    <row r="696" spans="1:44" hidden="1" x14ac:dyDescent="0.3">
      <c r="A696" s="6" t="s">
        <v>88</v>
      </c>
      <c r="B696" s="34">
        <f>VLOOKUP(A696,operation!A:B,2,0)</f>
        <v>1</v>
      </c>
      <c r="C696" s="6">
        <v>18</v>
      </c>
      <c r="D696" s="25"/>
      <c r="E696" s="2">
        <v>4414101.950000003</v>
      </c>
      <c r="F696" s="26">
        <f>_xlfn.MAXIFS('data-from-invoicing'!E:E,'data-from-invoicing'!D:D,eslam.data!AR696)</f>
        <v>4222095.24</v>
      </c>
      <c r="G696" s="2">
        <f t="shared" si="104"/>
        <v>-192006.71000000276</v>
      </c>
      <c r="H696" s="2"/>
      <c r="I696" s="23"/>
      <c r="J696" s="2">
        <f>SUMIF('collection only'!D:D,eslam.data!AQ696,'collection only'!E:E)</f>
        <v>4265111</v>
      </c>
      <c r="K696" s="26">
        <f>SUMIF('data-from-invoicing'!D:D,eslam.data!AR696,'data-from-invoicing'!F:F)</f>
        <v>8046794.6243000003</v>
      </c>
      <c r="L696" s="2">
        <f t="shared" si="105"/>
        <v>3781683.6243000003</v>
      </c>
      <c r="M696" s="2"/>
      <c r="Q696" s="23"/>
      <c r="R696" s="2">
        <v>4458904.8600000003</v>
      </c>
      <c r="S696" s="1">
        <v>45322</v>
      </c>
      <c r="T696" s="1">
        <v>45306</v>
      </c>
      <c r="U696" s="1">
        <v>45328</v>
      </c>
      <c r="V696">
        <v>28</v>
      </c>
      <c r="W696" s="1">
        <v>45356</v>
      </c>
      <c r="X696" s="1">
        <v>45344</v>
      </c>
      <c r="Y696" s="2">
        <v>52957195.93</v>
      </c>
      <c r="AD696" s="2">
        <v>2647859.7949999999</v>
      </c>
      <c r="AE696" s="2">
        <v>2647859.7949999999</v>
      </c>
      <c r="AF696" s="2">
        <v>112541</v>
      </c>
      <c r="AG696" s="14">
        <f>SUMIF('consultant-gross'!D:D,eslam.data!AQ696,'consultant-gross'!F:F)</f>
        <v>0</v>
      </c>
      <c r="AH696" s="14">
        <f>SUMIF('consultant-gross'!D:D,eslam.data!AQ696,'consultant-gross'!G:G)</f>
        <v>0</v>
      </c>
      <c r="AI696" s="14">
        <f>SUMIF('consultant-net'!D:D,eslam.data!AQ696,'consultant-net'!F:F)</f>
        <v>0</v>
      </c>
      <c r="AJ696" s="2" t="str">
        <f>VLOOKUP(A696,'eslam-to-invoicing'!A:B,2,0)</f>
        <v>MDF Factory</v>
      </c>
      <c r="AQ696" s="2" t="str">
        <f t="shared" si="106"/>
        <v>MDF Factory - Local Fabrication18</v>
      </c>
      <c r="AR696" s="2" t="str">
        <f t="shared" si="107"/>
        <v>MDF Factory18</v>
      </c>
    </row>
    <row r="697" spans="1:44" hidden="1" x14ac:dyDescent="0.3">
      <c r="A697" s="6" t="s">
        <v>88</v>
      </c>
      <c r="B697" s="34">
        <f>VLOOKUP(A697,operation!A:B,2,0)</f>
        <v>1</v>
      </c>
      <c r="C697" s="6">
        <v>19</v>
      </c>
      <c r="D697" s="25"/>
      <c r="E697" s="2">
        <v>4220898.9399999976</v>
      </c>
      <c r="F697" s="26">
        <f>_xlfn.MAXIFS('data-from-invoicing'!E:E,'data-from-invoicing'!D:D,eslam.data!AR697)</f>
        <v>12911250.9</v>
      </c>
      <c r="G697" s="2">
        <f t="shared" si="104"/>
        <v>8690351.9600000028</v>
      </c>
      <c r="H697" s="2"/>
      <c r="I697" s="23"/>
      <c r="J697" s="2">
        <f>SUMIF('collection only'!D:D,eslam.data!AQ697,'collection only'!E:E)</f>
        <v>3358613</v>
      </c>
      <c r="K697" s="26">
        <f>SUMIF('data-from-invoicing'!D:D,eslam.data!AR697,'data-from-invoicing'!F:F)</f>
        <v>13406399.725</v>
      </c>
      <c r="L697" s="2">
        <f t="shared" si="105"/>
        <v>10047786.725</v>
      </c>
      <c r="M697" s="2"/>
      <c r="Q697" s="23"/>
      <c r="R697" s="2">
        <v>4456901.8</v>
      </c>
      <c r="S697" s="1">
        <v>45351</v>
      </c>
      <c r="T697" s="1">
        <v>45366</v>
      </c>
      <c r="U697" s="1">
        <v>45371</v>
      </c>
      <c r="V697">
        <v>28</v>
      </c>
      <c r="W697" s="1">
        <v>45399</v>
      </c>
      <c r="X697" s="1">
        <v>45386</v>
      </c>
      <c r="Y697" s="2">
        <v>57178094.869999997</v>
      </c>
      <c r="AD697" s="2">
        <v>2858904.5</v>
      </c>
      <c r="AE697" s="2">
        <v>2858904.5</v>
      </c>
      <c r="AF697" s="2">
        <v>882541</v>
      </c>
      <c r="AG697" s="14">
        <f>SUMIF('consultant-gross'!D:D,eslam.data!AQ697,'consultant-gross'!F:F)</f>
        <v>0</v>
      </c>
      <c r="AH697" s="14">
        <f>SUMIF('consultant-gross'!D:D,eslam.data!AQ697,'consultant-gross'!G:G)</f>
        <v>0</v>
      </c>
      <c r="AI697" s="14">
        <f>SUMIF('consultant-net'!D:D,eslam.data!AQ697,'consultant-net'!F:F)</f>
        <v>0</v>
      </c>
      <c r="AJ697" s="2" t="str">
        <f>VLOOKUP(A697,'eslam-to-invoicing'!A:B,2,0)</f>
        <v>MDF Factory</v>
      </c>
      <c r="AQ697" s="2" t="str">
        <f t="shared" si="106"/>
        <v>MDF Factory - Local Fabrication19</v>
      </c>
      <c r="AR697" s="2" t="str">
        <f t="shared" si="107"/>
        <v>MDF Factory19</v>
      </c>
    </row>
    <row r="698" spans="1:44" hidden="1" x14ac:dyDescent="0.3">
      <c r="A698" s="6" t="s">
        <v>88</v>
      </c>
      <c r="B698" s="34">
        <f>VLOOKUP(A698,operation!A:B,2,0)</f>
        <v>1</v>
      </c>
      <c r="C698" s="6">
        <v>20</v>
      </c>
      <c r="D698" s="25"/>
      <c r="E698" s="2">
        <v>1196029.3800000029</v>
      </c>
      <c r="F698" s="26">
        <f>_xlfn.MAXIFS('data-from-invoicing'!E:E,'data-from-invoicing'!D:D,eslam.data!AR698)</f>
        <v>10304099.23</v>
      </c>
      <c r="G698" s="2">
        <f t="shared" si="104"/>
        <v>9108069.8499999978</v>
      </c>
      <c r="H698" s="2"/>
      <c r="I698" s="23"/>
      <c r="J698" s="2">
        <f>SUMIF('collection only'!D:D,eslam.data!AQ698,'collection only'!E:E)</f>
        <v>0</v>
      </c>
      <c r="K698" s="26">
        <f>SUMIF('data-from-invoicing'!D:D,eslam.data!AR698,'data-from-invoicing'!F:F)</f>
        <v>3607979.0847</v>
      </c>
      <c r="L698" s="2">
        <f t="shared" si="105"/>
        <v>3607979.0847</v>
      </c>
      <c r="M698" s="2"/>
      <c r="Q698" s="23"/>
      <c r="R698" s="2">
        <v>2286278.7200000002</v>
      </c>
      <c r="S698" s="1">
        <v>45443</v>
      </c>
      <c r="T698" s="1">
        <v>45427</v>
      </c>
      <c r="U698" s="1">
        <v>45476</v>
      </c>
      <c r="V698">
        <v>28</v>
      </c>
      <c r="W698" s="1">
        <v>45504</v>
      </c>
      <c r="X698" s="1">
        <v>45502</v>
      </c>
      <c r="Y698" s="2">
        <v>58374124.25</v>
      </c>
      <c r="AD698" s="2">
        <v>2918706</v>
      </c>
      <c r="AE698" s="2">
        <v>2918706</v>
      </c>
      <c r="AF698" s="2">
        <v>66804</v>
      </c>
      <c r="AG698" s="14">
        <f>SUMIF('consultant-gross'!D:D,eslam.data!AQ698,'consultant-gross'!F:F)</f>
        <v>0</v>
      </c>
      <c r="AH698" s="14">
        <f>SUMIF('consultant-gross'!D:D,eslam.data!AQ698,'consultant-gross'!G:G)</f>
        <v>0</v>
      </c>
      <c r="AI698" s="14">
        <f>SUMIF('consultant-net'!D:D,eslam.data!AQ698,'consultant-net'!F:F)</f>
        <v>0</v>
      </c>
      <c r="AJ698" s="2" t="str">
        <f>VLOOKUP(A698,'eslam-to-invoicing'!A:B,2,0)</f>
        <v>MDF Factory</v>
      </c>
      <c r="AQ698" s="2" t="str">
        <f t="shared" si="106"/>
        <v>MDF Factory - Local Fabrication20</v>
      </c>
      <c r="AR698" s="2" t="str">
        <f t="shared" si="107"/>
        <v>MDF Factory20</v>
      </c>
    </row>
    <row r="699" spans="1:44" hidden="1" x14ac:dyDescent="0.3">
      <c r="B699" s="34" t="e">
        <f>VLOOKUP(A699,operation!A:B,2,0)</f>
        <v>#N/A</v>
      </c>
      <c r="D699" s="25"/>
      <c r="F699" s="26">
        <f>_xlfn.MAXIFS('data-from-invoicing'!E:E,'data-from-invoicing'!D:D,eslam.data!AR699)</f>
        <v>0</v>
      </c>
      <c r="H699" s="2"/>
      <c r="I699" s="23"/>
      <c r="K699" s="26"/>
      <c r="M699" s="2"/>
      <c r="Q699" s="23"/>
    </row>
    <row r="700" spans="1:44" hidden="1" x14ac:dyDescent="0.3">
      <c r="A700" s="6" t="s">
        <v>141</v>
      </c>
      <c r="B700" s="34">
        <f>VLOOKUP(A700,operation!A:B,2,0)</f>
        <v>1</v>
      </c>
      <c r="C700" s="6">
        <v>1</v>
      </c>
      <c r="D700" s="25"/>
      <c r="E700" s="2">
        <v>96641266.359999999</v>
      </c>
      <c r="F700" s="26">
        <f>_xlfn.MAXIFS('data-from-invoicing'!E:E,'data-from-invoicing'!D:D,eslam.data!AR700)</f>
        <v>4715732.2</v>
      </c>
      <c r="G700" s="2">
        <f t="shared" ref="G700:G710" si="108">F700-E700</f>
        <v>-91925534.159999996</v>
      </c>
      <c r="H700" s="2"/>
      <c r="I700" s="23"/>
      <c r="J700" s="2">
        <f>SUMIF('collection only'!D:D,eslam.data!AQ700,'collection only'!E:E)</f>
        <v>15000000</v>
      </c>
      <c r="K700" s="26">
        <f>SUMIF('data-from-invoicing'!D:D,eslam.data!AR700,'data-from-invoicing'!F:F)</f>
        <v>3615843.9682</v>
      </c>
      <c r="L700" s="2">
        <f t="shared" ref="L700:L710" si="109">K700-J700</f>
        <v>-11384156.0318</v>
      </c>
      <c r="M700" s="2"/>
      <c r="N700" s="2">
        <v>15000000</v>
      </c>
      <c r="Q700" s="23"/>
      <c r="R700" s="2">
        <v>2845427.8</v>
      </c>
      <c r="S700" s="1">
        <v>45322</v>
      </c>
      <c r="T700" s="1">
        <v>45322</v>
      </c>
      <c r="U700" s="1">
        <v>45413</v>
      </c>
      <c r="V700">
        <v>42</v>
      </c>
      <c r="W700" s="1">
        <v>45455</v>
      </c>
      <c r="X700" s="1">
        <v>45414</v>
      </c>
      <c r="Y700" s="2">
        <v>96641266.359999999</v>
      </c>
      <c r="AF700" s="2">
        <v>0</v>
      </c>
      <c r="AG700" s="14">
        <f>SUMIF('consultant-gross'!D:D,eslam.data!AQ700,'consultant-gross'!F:F)</f>
        <v>0</v>
      </c>
      <c r="AH700" s="14">
        <f>SUMIF('consultant-gross'!D:D,eslam.data!AQ700,'consultant-gross'!G:G)</f>
        <v>0</v>
      </c>
      <c r="AI700" s="14">
        <f>SUMIF('consultant-net'!D:D,eslam.data!AQ700,'consultant-net'!F:F)</f>
        <v>0</v>
      </c>
      <c r="AJ700" s="2" t="str">
        <f>VLOOKUP(A700,'eslam-to-invoicing'!A:B,2,0)</f>
        <v>EGAT Mechanical Installations</v>
      </c>
      <c r="AQ700" s="2" t="str">
        <f t="shared" ref="AQ700:AQ710" si="110">A700&amp;C700</f>
        <v>Mechanical Installation1</v>
      </c>
      <c r="AR700" s="2" t="str">
        <f t="shared" ref="AR700:AR710" si="111">AJ700&amp;C700</f>
        <v>EGAT Mechanical Installations1</v>
      </c>
    </row>
    <row r="701" spans="1:44" hidden="1" x14ac:dyDescent="0.3">
      <c r="A701" s="6" t="s">
        <v>141</v>
      </c>
      <c r="B701" s="6">
        <f>VLOOKUP(A701,operation!A:B,2,0)</f>
        <v>1</v>
      </c>
      <c r="C701" s="6">
        <v>9</v>
      </c>
      <c r="D701" s="25"/>
      <c r="F701" s="26">
        <f>_xlfn.MAXIFS('data-from-invoicing'!E:E,'data-from-invoicing'!D:D,eslam.data!AR701)</f>
        <v>0</v>
      </c>
      <c r="G701" s="2">
        <f t="shared" si="108"/>
        <v>0</v>
      </c>
      <c r="H701" s="2"/>
      <c r="I701" s="23"/>
      <c r="J701" s="2">
        <f>SUMIF('collection only'!D:D,eslam.data!AQ701,'collection only'!E:E)</f>
        <v>0</v>
      </c>
      <c r="K701" s="26">
        <f>SUMIF('data-from-invoicing'!D:D,eslam.data!AR701,'data-from-invoicing'!F:F)</f>
        <v>0</v>
      </c>
      <c r="L701" s="2">
        <f t="shared" si="109"/>
        <v>0</v>
      </c>
      <c r="M701" s="2"/>
      <c r="Q701" s="23"/>
      <c r="S701" s="1">
        <v>45443</v>
      </c>
      <c r="T701" s="1">
        <v>45443</v>
      </c>
      <c r="U701" s="1">
        <v>45444</v>
      </c>
      <c r="V701">
        <v>42</v>
      </c>
      <c r="W701" s="1">
        <v>45486</v>
      </c>
      <c r="AF701" s="2">
        <v>0</v>
      </c>
      <c r="AG701" s="14">
        <f>SUMIF('consultant-gross'!D:D,eslam.data!AQ701,'consultant-gross'!F:F)</f>
        <v>0</v>
      </c>
      <c r="AH701" s="14">
        <f>SUMIF('consultant-gross'!D:D,eslam.data!AQ701,'consultant-gross'!G:G)</f>
        <v>0</v>
      </c>
      <c r="AI701" s="14">
        <f>SUMIF('consultant-net'!D:D,eslam.data!AQ701,'consultant-net'!F:F)</f>
        <v>0</v>
      </c>
      <c r="AJ701" s="2" t="str">
        <f>VLOOKUP(A701,'eslam-to-invoicing'!A:B,2,0)</f>
        <v>EGAT Mechanical Installations</v>
      </c>
      <c r="AQ701" s="2" t="str">
        <f t="shared" si="110"/>
        <v>Mechanical Installation9</v>
      </c>
      <c r="AR701" s="2" t="str">
        <f t="shared" si="111"/>
        <v>EGAT Mechanical Installations9</v>
      </c>
    </row>
    <row r="702" spans="1:44" hidden="1" x14ac:dyDescent="0.3">
      <c r="A702" s="6" t="s">
        <v>18</v>
      </c>
      <c r="B702" s="34">
        <f>VLOOKUP(A702,operation!A:B,2,0)</f>
        <v>1</v>
      </c>
      <c r="C702" s="6">
        <v>1</v>
      </c>
      <c r="D702" s="25"/>
      <c r="E702" s="2">
        <v>26487256.440000001</v>
      </c>
      <c r="F702" s="26">
        <f>_xlfn.MAXIFS('data-from-invoicing'!E:E,'data-from-invoicing'!D:D,eslam.data!AR702)</f>
        <v>0</v>
      </c>
      <c r="G702" s="2">
        <f t="shared" si="108"/>
        <v>-26487256.440000001</v>
      </c>
      <c r="H702" s="2"/>
      <c r="I702" s="23"/>
      <c r="J702" s="2">
        <f>SUMIF('collection only'!D:D,eslam.data!AQ702,'collection only'!E:E)</f>
        <v>15500000</v>
      </c>
      <c r="K702" s="26">
        <f>SUMIF('data-from-invoicing'!D:D,eslam.data!AR702,'data-from-invoicing'!F:F)</f>
        <v>0</v>
      </c>
      <c r="L702" s="2">
        <f t="shared" si="109"/>
        <v>-15500000</v>
      </c>
      <c r="M702" s="2"/>
      <c r="N702" s="2">
        <v>10000000</v>
      </c>
      <c r="Q702" s="23"/>
      <c r="R702" s="2">
        <v>2860852.09</v>
      </c>
      <c r="S702" s="1">
        <v>43251</v>
      </c>
      <c r="T702" s="1">
        <v>43249</v>
      </c>
      <c r="U702" s="1">
        <v>43290</v>
      </c>
      <c r="V702">
        <v>15</v>
      </c>
      <c r="W702" s="1">
        <v>43305</v>
      </c>
      <c r="X702" s="1">
        <v>43361</v>
      </c>
      <c r="Y702" s="2">
        <v>26487256.440000001</v>
      </c>
      <c r="Z702" s="2">
        <v>0</v>
      </c>
      <c r="AF702" s="2">
        <v>17226261.897999998</v>
      </c>
      <c r="AG702" s="14">
        <f>SUMIF('consultant-gross'!D:D,eslam.data!AQ702,'consultant-gross'!F:F)</f>
        <v>26487256.440000001</v>
      </c>
      <c r="AH702" s="14">
        <f>SUMIF('consultant-gross'!D:D,eslam.data!AQ702,'consultant-gross'!G:G)</f>
        <v>26487256.440000001</v>
      </c>
      <c r="AI702" s="14">
        <f>SUMIF('consultant-net'!D:D,eslam.data!AQ702,'consultant-net'!F:F)</f>
        <v>2860852.09</v>
      </c>
      <c r="AJ702" s="2">
        <f>VLOOKUP(A702,'eslam-to-invoicing'!A:B,2,0)</f>
        <v>0</v>
      </c>
      <c r="AQ702" s="2" t="str">
        <f t="shared" si="110"/>
        <v>Mintra1</v>
      </c>
      <c r="AR702" s="2" t="str">
        <f t="shared" si="111"/>
        <v>01</v>
      </c>
    </row>
    <row r="703" spans="1:44" hidden="1" x14ac:dyDescent="0.3">
      <c r="A703" s="6" t="s">
        <v>18</v>
      </c>
      <c r="B703" s="34">
        <f>VLOOKUP(A703,operation!A:B,2,0)</f>
        <v>1</v>
      </c>
      <c r="C703" s="6">
        <v>2</v>
      </c>
      <c r="D703" s="25"/>
      <c r="E703" s="2">
        <v>16295714.9</v>
      </c>
      <c r="F703" s="26">
        <f>_xlfn.MAXIFS('data-from-invoicing'!E:E,'data-from-invoicing'!D:D,eslam.data!AR703)</f>
        <v>0</v>
      </c>
      <c r="G703" s="2">
        <f t="shared" si="108"/>
        <v>-16295714.9</v>
      </c>
      <c r="H703" s="2"/>
      <c r="I703" s="23"/>
      <c r="J703" s="2">
        <f>SUMIF('collection only'!D:D,eslam.data!AQ703,'collection only'!E:E)</f>
        <v>3000000</v>
      </c>
      <c r="K703" s="26">
        <f>SUMIF('data-from-invoicing'!D:D,eslam.data!AR703,'data-from-invoicing'!F:F)</f>
        <v>0</v>
      </c>
      <c r="L703" s="2">
        <f t="shared" si="109"/>
        <v>-3000000</v>
      </c>
      <c r="M703" s="2"/>
      <c r="Q703" s="23"/>
      <c r="R703" s="2">
        <v>1791407.73</v>
      </c>
      <c r="S703" s="1">
        <v>43312</v>
      </c>
      <c r="T703" s="1">
        <v>43302</v>
      </c>
      <c r="U703" s="1">
        <v>43306</v>
      </c>
      <c r="V703">
        <v>15</v>
      </c>
      <c r="W703" s="1">
        <v>43321</v>
      </c>
      <c r="X703" s="1">
        <v>43366</v>
      </c>
      <c r="Y703" s="2">
        <v>42782971.340000004</v>
      </c>
      <c r="Z703" s="2">
        <v>3426213</v>
      </c>
      <c r="AF703" s="2">
        <v>31002926.91</v>
      </c>
      <c r="AG703" s="14">
        <f>SUMIF('consultant-gross'!D:D,eslam.data!AQ703,'consultant-gross'!F:F)</f>
        <v>16295714.900000002</v>
      </c>
      <c r="AH703" s="14">
        <f>SUMIF('consultant-gross'!D:D,eslam.data!AQ703,'consultant-gross'!G:G)</f>
        <v>42782971.340000004</v>
      </c>
      <c r="AI703" s="14">
        <f>SUMIF('consultant-net'!D:D,eslam.data!AQ703,'consultant-net'!F:F)</f>
        <v>1791407.73</v>
      </c>
      <c r="AJ703" s="2">
        <f>VLOOKUP(A703,'eslam-to-invoicing'!A:B,2,0)</f>
        <v>0</v>
      </c>
      <c r="AQ703" s="2" t="str">
        <f t="shared" si="110"/>
        <v>Mintra2</v>
      </c>
      <c r="AR703" s="2" t="str">
        <f t="shared" si="111"/>
        <v>02</v>
      </c>
    </row>
    <row r="704" spans="1:44" hidden="1" x14ac:dyDescent="0.3">
      <c r="A704" s="6" t="s">
        <v>18</v>
      </c>
      <c r="B704" s="34">
        <f>VLOOKUP(A704,operation!A:B,2,0)</f>
        <v>1</v>
      </c>
      <c r="C704" s="6">
        <v>3</v>
      </c>
      <c r="D704" s="25"/>
      <c r="E704" s="2">
        <v>19469085.789999999</v>
      </c>
      <c r="F704" s="26">
        <f>_xlfn.MAXIFS('data-from-invoicing'!E:E,'data-from-invoicing'!D:D,eslam.data!AR704)</f>
        <v>0</v>
      </c>
      <c r="G704" s="2">
        <f t="shared" si="108"/>
        <v>-19469085.789999999</v>
      </c>
      <c r="H704" s="2"/>
      <c r="I704" s="23"/>
      <c r="J704" s="2">
        <f>SUMIF('collection only'!D:D,eslam.data!AQ704,'collection only'!E:E)</f>
        <v>2220782.14</v>
      </c>
      <c r="K704" s="26">
        <f>SUMIF('data-from-invoicing'!D:D,eslam.data!AR704,'data-from-invoicing'!F:F)</f>
        <v>0</v>
      </c>
      <c r="L704" s="2">
        <f t="shared" si="109"/>
        <v>-2220782.14</v>
      </c>
      <c r="M704" s="2"/>
      <c r="Q704" s="23"/>
      <c r="R704" s="2">
        <v>2220782.14</v>
      </c>
      <c r="S704" s="1">
        <v>43343</v>
      </c>
      <c r="T704" s="1">
        <v>43358</v>
      </c>
      <c r="U704" s="1">
        <v>43366</v>
      </c>
      <c r="V704">
        <v>15</v>
      </c>
      <c r="W704" s="1">
        <v>43381</v>
      </c>
      <c r="X704" s="1">
        <v>43388</v>
      </c>
      <c r="Y704" s="2">
        <v>62252057.130000003</v>
      </c>
      <c r="Z704" s="2">
        <v>0</v>
      </c>
      <c r="AF704" s="2">
        <v>41220014.700000003</v>
      </c>
      <c r="AG704" s="14">
        <f>SUMIF('consultant-gross'!D:D,eslam.data!AQ704,'consultant-gross'!F:F)</f>
        <v>19469085.789999999</v>
      </c>
      <c r="AH704" s="14">
        <f>SUMIF('consultant-gross'!D:D,eslam.data!AQ704,'consultant-gross'!G:G)</f>
        <v>62252057.130000003</v>
      </c>
      <c r="AI704" s="14">
        <f>SUMIF('consultant-net'!D:D,eslam.data!AQ704,'consultant-net'!F:F)</f>
        <v>2220782.14</v>
      </c>
      <c r="AJ704" s="2">
        <f>VLOOKUP(A704,'eslam-to-invoicing'!A:B,2,0)</f>
        <v>0</v>
      </c>
      <c r="AQ704" s="2" t="str">
        <f t="shared" si="110"/>
        <v>Mintra3</v>
      </c>
      <c r="AR704" s="2" t="str">
        <f t="shared" si="111"/>
        <v>03</v>
      </c>
    </row>
    <row r="705" spans="1:44" hidden="1" x14ac:dyDescent="0.3">
      <c r="A705" s="6" t="s">
        <v>18</v>
      </c>
      <c r="B705" s="34">
        <f>VLOOKUP(A705,operation!A:B,2,0)</f>
        <v>1</v>
      </c>
      <c r="C705" s="6">
        <v>4</v>
      </c>
      <c r="D705" s="25"/>
      <c r="E705" s="2">
        <v>9723925.4203725234</v>
      </c>
      <c r="F705" s="26">
        <f>_xlfn.MAXIFS('data-from-invoicing'!E:E,'data-from-invoicing'!D:D,eslam.data!AR705)</f>
        <v>0</v>
      </c>
      <c r="G705" s="2">
        <f t="shared" si="108"/>
        <v>-9723925.4203725234</v>
      </c>
      <c r="H705" s="2"/>
      <c r="I705" s="23"/>
      <c r="J705" s="2">
        <f>SUMIF('collection only'!D:D,eslam.data!AQ705,'collection only'!E:E)</f>
        <v>3500000</v>
      </c>
      <c r="K705" s="26">
        <f>SUMIF('data-from-invoicing'!D:D,eslam.data!AR705,'data-from-invoicing'!F:F)</f>
        <v>0</v>
      </c>
      <c r="L705" s="2">
        <f t="shared" si="109"/>
        <v>-3500000</v>
      </c>
      <c r="M705" s="2"/>
      <c r="Q705" s="23"/>
      <c r="R705" s="2">
        <v>2907075.5801251451</v>
      </c>
      <c r="S705" s="1">
        <v>43373</v>
      </c>
      <c r="T705" s="1">
        <v>43383</v>
      </c>
      <c r="U705" s="1">
        <v>43402</v>
      </c>
      <c r="V705">
        <v>15</v>
      </c>
      <c r="W705" s="1">
        <v>43417</v>
      </c>
      <c r="X705" s="1">
        <v>43422</v>
      </c>
      <c r="Y705" s="2">
        <v>71975982.550372526</v>
      </c>
      <c r="AF705" s="2">
        <v>47988244.922022</v>
      </c>
      <c r="AG705" s="14">
        <f>SUMIF('consultant-gross'!D:D,eslam.data!AQ705,'consultant-gross'!F:F)</f>
        <v>9723925.4203725234</v>
      </c>
      <c r="AH705" s="14">
        <f>SUMIF('consultant-gross'!D:D,eslam.data!AQ705,'consultant-gross'!G:G)</f>
        <v>71975982.550372526</v>
      </c>
      <c r="AI705" s="14">
        <f>SUMIF('consultant-net'!D:D,eslam.data!AQ705,'consultant-net'!F:F)</f>
        <v>2907075.5801251451</v>
      </c>
      <c r="AJ705" s="2">
        <f>VLOOKUP(A705,'eslam-to-invoicing'!A:B,2,0)</f>
        <v>0</v>
      </c>
      <c r="AQ705" s="2" t="str">
        <f t="shared" si="110"/>
        <v>Mintra4</v>
      </c>
      <c r="AR705" s="2" t="str">
        <f t="shared" si="111"/>
        <v>04</v>
      </c>
    </row>
    <row r="706" spans="1:44" hidden="1" x14ac:dyDescent="0.3">
      <c r="A706" s="6" t="s">
        <v>18</v>
      </c>
      <c r="B706" s="6">
        <f>VLOOKUP(A706,operation!A:B,2,0)</f>
        <v>1</v>
      </c>
      <c r="C706" s="6">
        <v>5</v>
      </c>
      <c r="D706" s="25"/>
      <c r="F706" s="26">
        <f>_xlfn.MAXIFS('data-from-invoicing'!E:E,'data-from-invoicing'!D:D,eslam.data!AR706)</f>
        <v>0</v>
      </c>
      <c r="G706" s="2">
        <f t="shared" si="108"/>
        <v>0</v>
      </c>
      <c r="H706" s="2"/>
      <c r="I706" s="23"/>
      <c r="J706" s="2">
        <f>SUMIF('collection only'!D:D,eslam.data!AQ706,'collection only'!E:E)</f>
        <v>8000000</v>
      </c>
      <c r="K706" s="26">
        <f>SUMIF('data-from-invoicing'!D:D,eslam.data!AR706,'data-from-invoicing'!F:F)</f>
        <v>0</v>
      </c>
      <c r="L706" s="2">
        <f t="shared" si="109"/>
        <v>-8000000</v>
      </c>
      <c r="M706" s="2"/>
      <c r="Q706" s="23"/>
      <c r="S706" s="1">
        <v>43434</v>
      </c>
      <c r="T706" s="1">
        <v>43444</v>
      </c>
      <c r="U706" s="1">
        <v>43452</v>
      </c>
      <c r="V706">
        <v>15</v>
      </c>
      <c r="W706" s="1">
        <v>43467</v>
      </c>
      <c r="AF706" s="2">
        <v>0</v>
      </c>
      <c r="AG706" s="14">
        <f>SUMIF('consultant-gross'!D:D,eslam.data!AQ706,'consultant-gross'!F:F)</f>
        <v>0</v>
      </c>
      <c r="AH706" s="14">
        <f>SUMIF('consultant-gross'!D:D,eslam.data!AQ706,'consultant-gross'!G:G)</f>
        <v>0</v>
      </c>
      <c r="AI706" s="14">
        <f>SUMIF('consultant-net'!D:D,eslam.data!AQ706,'consultant-net'!F:F)</f>
        <v>0</v>
      </c>
      <c r="AJ706" s="2">
        <f>VLOOKUP(A706,'eslam-to-invoicing'!A:B,2,0)</f>
        <v>0</v>
      </c>
      <c r="AQ706" s="2" t="str">
        <f t="shared" si="110"/>
        <v>Mintra5</v>
      </c>
      <c r="AR706" s="2" t="str">
        <f t="shared" si="111"/>
        <v>05</v>
      </c>
    </row>
    <row r="707" spans="1:44" hidden="1" x14ac:dyDescent="0.3">
      <c r="A707" s="6" t="s">
        <v>18</v>
      </c>
      <c r="B707" s="6">
        <f>VLOOKUP(A707,operation!A:B,2,0)</f>
        <v>1</v>
      </c>
      <c r="C707" s="6">
        <v>6</v>
      </c>
      <c r="D707" s="25"/>
      <c r="F707" s="26">
        <f>_xlfn.MAXIFS('data-from-invoicing'!E:E,'data-from-invoicing'!D:D,eslam.data!AR707)</f>
        <v>0</v>
      </c>
      <c r="G707" s="2">
        <f t="shared" si="108"/>
        <v>0</v>
      </c>
      <c r="H707" s="2"/>
      <c r="I707" s="23"/>
      <c r="J707" s="2">
        <f>SUMIF('collection only'!D:D,eslam.data!AQ707,'collection only'!E:E)</f>
        <v>6000000</v>
      </c>
      <c r="K707" s="26">
        <f>SUMIF('data-from-invoicing'!D:D,eslam.data!AR707,'data-from-invoicing'!F:F)</f>
        <v>0</v>
      </c>
      <c r="L707" s="2">
        <f t="shared" si="109"/>
        <v>-6000000</v>
      </c>
      <c r="M707" s="2"/>
      <c r="Q707" s="23"/>
      <c r="S707" s="1">
        <v>43555</v>
      </c>
      <c r="T707" s="1">
        <v>43552</v>
      </c>
      <c r="U707" s="1">
        <v>43570</v>
      </c>
      <c r="V707">
        <v>15</v>
      </c>
      <c r="W707" s="1">
        <v>43585</v>
      </c>
      <c r="AF707" s="2">
        <v>0</v>
      </c>
      <c r="AG707" s="14">
        <f>SUMIF('consultant-gross'!D:D,eslam.data!AQ707,'consultant-gross'!F:F)</f>
        <v>0</v>
      </c>
      <c r="AH707" s="14">
        <f>SUMIF('consultant-gross'!D:D,eslam.data!AQ707,'consultant-gross'!G:G)</f>
        <v>0</v>
      </c>
      <c r="AI707" s="14">
        <f>SUMIF('consultant-net'!D:D,eslam.data!AQ707,'consultant-net'!F:F)</f>
        <v>0</v>
      </c>
      <c r="AJ707" s="2">
        <f>VLOOKUP(A707,'eslam-to-invoicing'!A:B,2,0)</f>
        <v>0</v>
      </c>
      <c r="AQ707" s="2" t="str">
        <f t="shared" si="110"/>
        <v>Mintra6</v>
      </c>
      <c r="AR707" s="2" t="str">
        <f t="shared" si="111"/>
        <v>06</v>
      </c>
    </row>
    <row r="708" spans="1:44" hidden="1" x14ac:dyDescent="0.3">
      <c r="A708" s="6" t="s">
        <v>18</v>
      </c>
      <c r="B708" s="6">
        <f>VLOOKUP(A708,operation!A:B,2,0)</f>
        <v>1</v>
      </c>
      <c r="C708" s="6">
        <v>7</v>
      </c>
      <c r="D708" s="25"/>
      <c r="F708" s="26">
        <f>_xlfn.MAXIFS('data-from-invoicing'!E:E,'data-from-invoicing'!D:D,eslam.data!AR708)</f>
        <v>0</v>
      </c>
      <c r="G708" s="2">
        <f t="shared" si="108"/>
        <v>0</v>
      </c>
      <c r="H708" s="2"/>
      <c r="I708" s="23"/>
      <c r="J708" s="2">
        <f>SUMIF('collection only'!D:D,eslam.data!AQ708,'collection only'!E:E)</f>
        <v>2005948.91</v>
      </c>
      <c r="K708" s="26">
        <f>SUMIF('data-from-invoicing'!D:D,eslam.data!AR708,'data-from-invoicing'!F:F)</f>
        <v>0</v>
      </c>
      <c r="L708" s="2">
        <f t="shared" si="109"/>
        <v>-2005948.91</v>
      </c>
      <c r="M708" s="2"/>
      <c r="Q708" s="23"/>
      <c r="S708" s="1">
        <v>43738</v>
      </c>
      <c r="T708" s="1">
        <v>43786</v>
      </c>
      <c r="U708" s="1">
        <v>44230</v>
      </c>
      <c r="V708">
        <v>15</v>
      </c>
      <c r="W708" s="1">
        <v>44245</v>
      </c>
      <c r="AG708" s="14">
        <f>SUMIF('consultant-gross'!D:D,eslam.data!AQ708,'consultant-gross'!F:F)</f>
        <v>0</v>
      </c>
      <c r="AH708" s="14">
        <f>SUMIF('consultant-gross'!D:D,eslam.data!AQ708,'consultant-gross'!G:G)</f>
        <v>0</v>
      </c>
      <c r="AI708" s="14">
        <f>SUMIF('consultant-net'!D:D,eslam.data!AQ708,'consultant-net'!F:F)</f>
        <v>0</v>
      </c>
      <c r="AJ708" s="2">
        <f>VLOOKUP(A708,'eslam-to-invoicing'!A:B,2,0)</f>
        <v>0</v>
      </c>
      <c r="AQ708" s="2" t="str">
        <f t="shared" si="110"/>
        <v>Mintra7</v>
      </c>
      <c r="AR708" s="2" t="str">
        <f t="shared" si="111"/>
        <v>07</v>
      </c>
    </row>
    <row r="709" spans="1:44" hidden="1" x14ac:dyDescent="0.3">
      <c r="A709" s="6" t="s">
        <v>25</v>
      </c>
      <c r="B709" s="34">
        <f>VLOOKUP(A709,operation!A:B,2,0)</f>
        <v>1</v>
      </c>
      <c r="C709" s="6">
        <v>1</v>
      </c>
      <c r="D709" s="25"/>
      <c r="E709" s="2">
        <v>1411985.3420880761</v>
      </c>
      <c r="F709" s="26">
        <f>_xlfn.MAXIFS('data-from-invoicing'!E:E,'data-from-invoicing'!D:D,eslam.data!AR709)</f>
        <v>0</v>
      </c>
      <c r="G709" s="2">
        <f t="shared" si="108"/>
        <v>-1411985.3420880761</v>
      </c>
      <c r="H709" s="2"/>
      <c r="I709" s="23"/>
      <c r="J709" s="2">
        <f>SUMIF('collection only'!D:D,eslam.data!AQ709,'collection only'!E:E)</f>
        <v>531998.67000000004</v>
      </c>
      <c r="K709" s="26">
        <f>SUMIF('data-from-invoicing'!D:D,eslam.data!AR709,'data-from-invoicing'!F:F)</f>
        <v>0</v>
      </c>
      <c r="L709" s="2">
        <f t="shared" si="109"/>
        <v>-531998.67000000004</v>
      </c>
      <c r="M709" s="2"/>
      <c r="Q709" s="23"/>
      <c r="R709" s="2">
        <v>531998.67208807613</v>
      </c>
      <c r="S709" s="1">
        <v>43404</v>
      </c>
      <c r="T709" s="1">
        <v>43391</v>
      </c>
      <c r="U709" s="1">
        <v>43394</v>
      </c>
      <c r="V709">
        <v>15</v>
      </c>
      <c r="W709" s="1">
        <v>43409</v>
      </c>
      <c r="X709" s="1">
        <v>43402</v>
      </c>
      <c r="Y709" s="2">
        <v>1411985.3420880761</v>
      </c>
      <c r="AF709" s="2">
        <v>879986.67</v>
      </c>
      <c r="AG709" s="14">
        <f>SUMIF('consultant-gross'!D:D,eslam.data!AQ709,'consultant-gross'!F:F)</f>
        <v>1411985.3420880763</v>
      </c>
      <c r="AH709" s="14">
        <f>SUMIF('consultant-gross'!D:D,eslam.data!AQ709,'consultant-gross'!G:G)</f>
        <v>1411985.3420880763</v>
      </c>
      <c r="AI709" s="14">
        <f>SUMIF('consultant-net'!D:D,eslam.data!AQ709,'consultant-net'!F:F)</f>
        <v>531998.67208807613</v>
      </c>
      <c r="AJ709" s="2">
        <f>VLOOKUP(A709,'eslam-to-invoicing'!A:B,2,0)</f>
        <v>0</v>
      </c>
      <c r="AQ709" s="2" t="str">
        <f t="shared" si="110"/>
        <v>Mintra-Hanger 1200m21</v>
      </c>
      <c r="AR709" s="2" t="str">
        <f t="shared" si="111"/>
        <v>01</v>
      </c>
    </row>
    <row r="710" spans="1:44" hidden="1" x14ac:dyDescent="0.3">
      <c r="A710" s="6" t="s">
        <v>25</v>
      </c>
      <c r="B710" s="6">
        <f>VLOOKUP(A710,operation!A:B,2,0)</f>
        <v>1</v>
      </c>
      <c r="C710" s="6">
        <v>2</v>
      </c>
      <c r="D710" s="25"/>
      <c r="F710" s="26">
        <f>_xlfn.MAXIFS('data-from-invoicing'!E:E,'data-from-invoicing'!D:D,eslam.data!AR710)</f>
        <v>0</v>
      </c>
      <c r="G710" s="2">
        <f t="shared" si="108"/>
        <v>0</v>
      </c>
      <c r="H710" s="2"/>
      <c r="I710" s="23"/>
      <c r="J710" s="2">
        <f>SUMIF('collection only'!D:D,eslam.data!AQ710,'collection only'!E:E)</f>
        <v>-6217.18</v>
      </c>
      <c r="K710" s="26">
        <f>SUMIF('data-from-invoicing'!D:D,eslam.data!AR710,'data-from-invoicing'!F:F)</f>
        <v>0</v>
      </c>
      <c r="L710" s="2">
        <f t="shared" si="109"/>
        <v>6217.18</v>
      </c>
      <c r="M710" s="2"/>
      <c r="Q710" s="23"/>
      <c r="S710" s="1">
        <v>43738</v>
      </c>
      <c r="T710" s="1">
        <v>43738</v>
      </c>
      <c r="U710" s="1">
        <v>44230</v>
      </c>
      <c r="V710">
        <v>15</v>
      </c>
      <c r="W710" s="1">
        <v>44245</v>
      </c>
      <c r="AF710" s="2">
        <v>0</v>
      </c>
      <c r="AG710" s="14">
        <f>SUMIF('consultant-gross'!D:D,eslam.data!AQ710,'consultant-gross'!F:F)</f>
        <v>0</v>
      </c>
      <c r="AH710" s="14">
        <f>SUMIF('consultant-gross'!D:D,eslam.data!AQ710,'consultant-gross'!G:G)</f>
        <v>0</v>
      </c>
      <c r="AI710" s="14">
        <f>SUMIF('consultant-net'!D:D,eslam.data!AQ710,'consultant-net'!F:F)</f>
        <v>0</v>
      </c>
      <c r="AJ710" s="2">
        <f>VLOOKUP(A710,'eslam-to-invoicing'!A:B,2,0)</f>
        <v>0</v>
      </c>
      <c r="AQ710" s="2" t="str">
        <f t="shared" si="110"/>
        <v>Mintra-Hanger 1200m22</v>
      </c>
      <c r="AR710" s="2" t="str">
        <f t="shared" si="111"/>
        <v>02</v>
      </c>
    </row>
    <row r="711" spans="1:44" hidden="1" x14ac:dyDescent="0.3">
      <c r="B711" s="34" t="e">
        <f>VLOOKUP(A711,operation!A:B,2,0)</f>
        <v>#N/A</v>
      </c>
      <c r="D711" s="25"/>
      <c r="F711" s="26">
        <f>_xlfn.MAXIFS('data-from-invoicing'!E:E,'data-from-invoicing'!D:D,eslam.data!AR711)</f>
        <v>0</v>
      </c>
      <c r="H711" s="2"/>
      <c r="I711" s="23"/>
      <c r="K711" s="26"/>
      <c r="M711" s="2"/>
      <c r="Q711" s="23"/>
    </row>
    <row r="712" spans="1:44" hidden="1" x14ac:dyDescent="0.3">
      <c r="A712" s="6" t="s">
        <v>37</v>
      </c>
      <c r="B712" s="6">
        <f>VLOOKUP(A712,operation!A:B,2,0)</f>
        <v>1</v>
      </c>
      <c r="C712" s="6">
        <v>1</v>
      </c>
      <c r="D712" s="25"/>
      <c r="E712" s="2">
        <v>4797449.5194000006</v>
      </c>
      <c r="F712" s="26">
        <f>_xlfn.MAXIFS('data-from-invoicing'!E:E,'data-from-invoicing'!D:D,eslam.data!AR712)</f>
        <v>4797449.5199999996</v>
      </c>
      <c r="G712" s="2">
        <f t="shared" ref="G712:G743" si="112">F712-E712</f>
        <v>5.9999898076057434E-4</v>
      </c>
      <c r="H712" s="2"/>
      <c r="I712" s="23"/>
      <c r="J712" s="2">
        <f>SUMIF('collection only'!D:D,eslam.data!AQ712,'collection only'!E:E)</f>
        <v>18101272.325478669</v>
      </c>
      <c r="K712" s="26">
        <f>SUMIF('data-from-invoicing'!D:D,eslam.data!AR712,'data-from-invoicing'!F:F)</f>
        <v>2533668.0159999998</v>
      </c>
      <c r="L712" s="2">
        <f t="shared" ref="L712:L743" si="113">K712-J712</f>
        <v>-15567604.30947867</v>
      </c>
      <c r="M712" s="2"/>
      <c r="N712" s="2">
        <v>15567604.300000001</v>
      </c>
      <c r="Q712" s="23"/>
      <c r="R712" s="2">
        <v>2533668.025478669</v>
      </c>
      <c r="S712" s="1">
        <v>43616</v>
      </c>
      <c r="T712" s="1">
        <v>43616</v>
      </c>
      <c r="U712" s="1">
        <v>43626</v>
      </c>
      <c r="V712">
        <v>40</v>
      </c>
      <c r="W712" s="1">
        <v>43666</v>
      </c>
      <c r="X712" s="1">
        <v>43643</v>
      </c>
      <c r="Y712" s="2">
        <v>4797449.5194000006</v>
      </c>
      <c r="Z712" s="2">
        <v>0</v>
      </c>
      <c r="AF712" s="2">
        <v>45335.897958330002</v>
      </c>
      <c r="AG712" s="14">
        <f>SUMIF('consultant-gross'!D:D,eslam.data!AQ712,'consultant-gross'!F:F)</f>
        <v>4797449.5194000006</v>
      </c>
      <c r="AH712" s="14">
        <f>SUMIF('consultant-gross'!D:D,eslam.data!AQ712,'consultant-gross'!G:G)</f>
        <v>4797449.5194000006</v>
      </c>
      <c r="AI712" s="14">
        <f>SUMIF('consultant-net'!D:D,eslam.data!AQ712,'consultant-net'!F:F)</f>
        <v>2533668.0254786685</v>
      </c>
      <c r="AJ712" s="2" t="str">
        <f>VLOOKUP(A712,'eslam-to-invoicing'!A:B,2,0)</f>
        <v>EMAAR- Pkg 140-ITP-Mivida</v>
      </c>
      <c r="AQ712" s="2" t="str">
        <f t="shared" ref="AQ712:AQ743" si="114">A712&amp;C712</f>
        <v>Mivida-PK#1401</v>
      </c>
      <c r="AR712" s="2" t="str">
        <f t="shared" ref="AR712:AR743" si="115">AJ712&amp;C712</f>
        <v>EMAAR- Pkg 140-ITP-Mivida1</v>
      </c>
    </row>
    <row r="713" spans="1:44" hidden="1" x14ac:dyDescent="0.3">
      <c r="A713" s="6" t="s">
        <v>37</v>
      </c>
      <c r="B713" s="6">
        <f>VLOOKUP(A713,operation!A:B,2,0)</f>
        <v>1</v>
      </c>
      <c r="C713" s="6">
        <v>2</v>
      </c>
      <c r="D713" s="25"/>
      <c r="E713" s="2">
        <v>4911239.0805999991</v>
      </c>
      <c r="F713" s="26">
        <f>_xlfn.MAXIFS('data-from-invoicing'!E:E,'data-from-invoicing'!D:D,eslam.data!AR713)</f>
        <v>4911239.08</v>
      </c>
      <c r="G713" s="2">
        <f t="shared" si="112"/>
        <v>-5.9999898076057434E-4</v>
      </c>
      <c r="H713" s="2"/>
      <c r="I713" s="23"/>
      <c r="J713" s="2">
        <f>SUMIF('collection only'!D:D,eslam.data!AQ713,'collection only'!E:E)</f>
        <v>9934857.7300000004</v>
      </c>
      <c r="K713" s="26">
        <f>SUMIF('data-from-invoicing'!D:D,eslam.data!AR713,'data-from-invoicing'!F:F)</f>
        <v>2620895.13</v>
      </c>
      <c r="L713" s="2">
        <f t="shared" si="113"/>
        <v>-7313962.6000000006</v>
      </c>
      <c r="M713" s="2"/>
      <c r="N713" s="2">
        <v>7313962.5999999996</v>
      </c>
      <c r="Q713" s="23"/>
      <c r="R713" s="2">
        <v>2620895.13</v>
      </c>
      <c r="S713" s="1">
        <v>43646</v>
      </c>
      <c r="T713" s="1">
        <v>43646</v>
      </c>
      <c r="U713" s="1">
        <v>43650</v>
      </c>
      <c r="V713">
        <v>40</v>
      </c>
      <c r="W713" s="1">
        <v>43690</v>
      </c>
      <c r="X713" s="1">
        <v>43667</v>
      </c>
      <c r="Y713" s="2">
        <v>9708688.5999999996</v>
      </c>
      <c r="AF713" s="2">
        <v>91747.11</v>
      </c>
      <c r="AG713" s="14">
        <f>SUMIF('consultant-gross'!D:D,eslam.data!AQ713,'consultant-gross'!F:F)</f>
        <v>4911239.0805999991</v>
      </c>
      <c r="AH713" s="14">
        <f>SUMIF('consultant-gross'!D:D,eslam.data!AQ713,'consultant-gross'!G:G)</f>
        <v>9708688.5999999996</v>
      </c>
      <c r="AI713" s="14">
        <f>SUMIF('consultant-net'!D:D,eslam.data!AQ713,'consultant-net'!F:F)</f>
        <v>2620895.13</v>
      </c>
      <c r="AJ713" s="2" t="str">
        <f>VLOOKUP(A713,'eslam-to-invoicing'!A:B,2,0)</f>
        <v>EMAAR- Pkg 140-ITP-Mivida</v>
      </c>
      <c r="AQ713" s="2" t="str">
        <f t="shared" si="114"/>
        <v>Mivida-PK#1402</v>
      </c>
      <c r="AR713" s="2" t="str">
        <f t="shared" si="115"/>
        <v>EMAAR- Pkg 140-ITP-Mivida2</v>
      </c>
    </row>
    <row r="714" spans="1:44" hidden="1" x14ac:dyDescent="0.3">
      <c r="A714" s="6" t="s">
        <v>37</v>
      </c>
      <c r="B714" s="34">
        <f>VLOOKUP(A714,operation!A:B,2,0)</f>
        <v>1</v>
      </c>
      <c r="C714" s="6">
        <v>3</v>
      </c>
      <c r="D714" s="25"/>
      <c r="E714" s="2">
        <v>6244069.8628576444</v>
      </c>
      <c r="F714" s="26">
        <f>_xlfn.MAXIFS('data-from-invoicing'!E:E,'data-from-invoicing'!D:D,eslam.data!AR714)</f>
        <v>6247225.2300000004</v>
      </c>
      <c r="G714" s="2">
        <f t="shared" si="112"/>
        <v>3155.3671423560008</v>
      </c>
      <c r="H714" s="2"/>
      <c r="I714" s="23"/>
      <c r="J714" s="2">
        <f>SUMIF('collection only'!D:D,eslam.data!AQ714,'collection only'!E:E)</f>
        <v>4070832.3884527981</v>
      </c>
      <c r="K714" s="26">
        <f>SUMIF('data-from-invoicing'!D:D,eslam.data!AR714,'data-from-invoicing'!F:F)</f>
        <v>4070832.4</v>
      </c>
      <c r="L714" s="2">
        <f t="shared" si="113"/>
        <v>1.1547201778739691E-2</v>
      </c>
      <c r="M714" s="2"/>
      <c r="Q714" s="23"/>
      <c r="R714" s="2">
        <v>4070832.3884527981</v>
      </c>
      <c r="S714" s="1">
        <v>43677</v>
      </c>
      <c r="T714" s="1">
        <v>43677</v>
      </c>
      <c r="U714" s="1">
        <v>43681</v>
      </c>
      <c r="V714">
        <v>40</v>
      </c>
      <c r="W714" s="1">
        <v>43721</v>
      </c>
      <c r="X714" s="1">
        <v>43697</v>
      </c>
      <c r="Y714" s="2">
        <v>15952758.462857639</v>
      </c>
      <c r="Z714" s="2">
        <v>207615.63149999999</v>
      </c>
      <c r="AF714" s="2">
        <v>152651.92637460309</v>
      </c>
      <c r="AG714" s="14">
        <f>SUMIF('consultant-gross'!D:D,eslam.data!AQ714,'consultant-gross'!F:F)</f>
        <v>6244069.8628576435</v>
      </c>
      <c r="AH714" s="14">
        <f>SUMIF('consultant-gross'!D:D,eslam.data!AQ714,'consultant-gross'!G:G)</f>
        <v>15952758.462857643</v>
      </c>
      <c r="AI714" s="14">
        <f>SUMIF('consultant-net'!D:D,eslam.data!AQ714,'consultant-net'!F:F)</f>
        <v>4070832.3884527981</v>
      </c>
      <c r="AJ714" s="2" t="str">
        <f>VLOOKUP(A714,'eslam-to-invoicing'!A:B,2,0)</f>
        <v>EMAAR- Pkg 140-ITP-Mivida</v>
      </c>
      <c r="AQ714" s="2" t="str">
        <f t="shared" si="114"/>
        <v>Mivida-PK#1403</v>
      </c>
      <c r="AR714" s="2" t="str">
        <f t="shared" si="115"/>
        <v>EMAAR- Pkg 140-ITP-Mivida3</v>
      </c>
    </row>
    <row r="715" spans="1:44" hidden="1" x14ac:dyDescent="0.3">
      <c r="A715" s="6" t="s">
        <v>37</v>
      </c>
      <c r="B715" s="6">
        <f>VLOOKUP(A715,operation!A:B,2,0)</f>
        <v>1</v>
      </c>
      <c r="C715" s="6">
        <v>4</v>
      </c>
      <c r="D715" s="25"/>
      <c r="E715" s="2">
        <v>2442385.768854735</v>
      </c>
      <c r="F715" s="26">
        <f>_xlfn.MAXIFS('data-from-invoicing'!E:E,'data-from-invoicing'!D:D,eslam.data!AR715)</f>
        <v>2442385.7799999998</v>
      </c>
      <c r="G715" s="2">
        <f t="shared" si="112"/>
        <v>1.1145264841616154E-2</v>
      </c>
      <c r="H715" s="2"/>
      <c r="I715" s="23"/>
      <c r="J715" s="2">
        <f>SUMIF('collection only'!D:D,eslam.data!AQ715,'collection only'!E:E)</f>
        <v>999645.43982655928</v>
      </c>
      <c r="K715" s="26">
        <f>SUMIF('data-from-invoicing'!D:D,eslam.data!AR715,'data-from-invoicing'!F:F)</f>
        <v>999645.44</v>
      </c>
      <c r="L715" s="2">
        <f t="shared" si="113"/>
        <v>1.7344066873192787E-4</v>
      </c>
      <c r="M715" s="2"/>
      <c r="Q715" s="23"/>
      <c r="R715" s="2">
        <v>999645.43982655928</v>
      </c>
      <c r="S715" s="1">
        <v>43708</v>
      </c>
      <c r="T715" s="1">
        <v>43708</v>
      </c>
      <c r="U715" s="1">
        <v>43709</v>
      </c>
      <c r="V715">
        <v>40</v>
      </c>
      <c r="W715" s="1">
        <v>43749</v>
      </c>
      <c r="X715" s="1">
        <v>43725</v>
      </c>
      <c r="Y715" s="2">
        <v>18395144.231712379</v>
      </c>
      <c r="Z715" s="2">
        <v>207615.63149999999</v>
      </c>
      <c r="AF715" s="2">
        <v>175732.4718902747</v>
      </c>
      <c r="AG715" s="14">
        <f>SUMIF('consultant-gross'!D:D,eslam.data!AQ715,'consultant-gross'!F:F)</f>
        <v>2442385.7688547354</v>
      </c>
      <c r="AH715" s="14">
        <f>SUMIF('consultant-gross'!D:D,eslam.data!AQ715,'consultant-gross'!G:G)</f>
        <v>18395144.231712379</v>
      </c>
      <c r="AI715" s="14">
        <f>SUMIF('consultant-net'!D:D,eslam.data!AQ715,'consultant-net'!F:F)</f>
        <v>999645.43982655928</v>
      </c>
      <c r="AJ715" s="2" t="str">
        <f>VLOOKUP(A715,'eslam-to-invoicing'!A:B,2,0)</f>
        <v>EMAAR- Pkg 140-ITP-Mivida</v>
      </c>
      <c r="AQ715" s="2" t="str">
        <f t="shared" si="114"/>
        <v>Mivida-PK#1404</v>
      </c>
      <c r="AR715" s="2" t="str">
        <f t="shared" si="115"/>
        <v>EMAAR- Pkg 140-ITP-Mivida4</v>
      </c>
    </row>
    <row r="716" spans="1:44" hidden="1" x14ac:dyDescent="0.3">
      <c r="A716" s="6" t="s">
        <v>37</v>
      </c>
      <c r="B716" s="6">
        <f>VLOOKUP(A716,operation!A:B,2,0)</f>
        <v>1</v>
      </c>
      <c r="C716" s="6">
        <v>5</v>
      </c>
      <c r="D716" s="25"/>
      <c r="E716" s="2">
        <v>1994559.838287618</v>
      </c>
      <c r="F716" s="26">
        <f>_xlfn.MAXIFS('data-from-invoicing'!E:E,'data-from-invoicing'!D:D,eslam.data!AR716)</f>
        <v>1994559.84</v>
      </c>
      <c r="G716" s="2">
        <f t="shared" si="112"/>
        <v>1.7123820725828409E-3</v>
      </c>
      <c r="H716" s="2"/>
      <c r="I716" s="23"/>
      <c r="J716" s="2">
        <f>SUMIF('collection only'!D:D,eslam.data!AQ716,'collection only'!E:E)</f>
        <v>1337507.07</v>
      </c>
      <c r="K716" s="26">
        <f>SUMIF('data-from-invoicing'!D:D,eslam.data!AR716,'data-from-invoicing'!F:F)</f>
        <v>1337507.07</v>
      </c>
      <c r="L716" s="2">
        <f t="shared" si="113"/>
        <v>0</v>
      </c>
      <c r="M716" s="2"/>
      <c r="Q716" s="23"/>
      <c r="R716" s="2">
        <v>1337507.07</v>
      </c>
      <c r="S716" s="1">
        <v>43738</v>
      </c>
      <c r="T716" s="1">
        <v>43738</v>
      </c>
      <c r="U716" s="1">
        <v>43740</v>
      </c>
      <c r="V716">
        <v>40</v>
      </c>
      <c r="W716" s="1">
        <v>43780</v>
      </c>
      <c r="X716" s="1">
        <v>43761</v>
      </c>
      <c r="Y716" s="2">
        <v>20389704.07</v>
      </c>
      <c r="Z716" s="2">
        <v>207615.63</v>
      </c>
      <c r="AF716" s="2">
        <v>194581.06</v>
      </c>
      <c r="AG716" s="14">
        <f>SUMIF('consultant-gross'!D:D,eslam.data!AQ716,'consultant-gross'!F:F)</f>
        <v>1994559.838287618</v>
      </c>
      <c r="AH716" s="14">
        <f>SUMIF('consultant-gross'!D:D,eslam.data!AQ716,'consultant-gross'!G:G)</f>
        <v>20389704.069999997</v>
      </c>
      <c r="AI716" s="14">
        <f>SUMIF('consultant-net'!D:D,eslam.data!AQ716,'consultant-net'!F:F)</f>
        <v>1337507.07</v>
      </c>
      <c r="AJ716" s="2" t="str">
        <f>VLOOKUP(A716,'eslam-to-invoicing'!A:B,2,0)</f>
        <v>EMAAR- Pkg 140-ITP-Mivida</v>
      </c>
      <c r="AQ716" s="2" t="str">
        <f t="shared" si="114"/>
        <v>Mivida-PK#1405</v>
      </c>
      <c r="AR716" s="2" t="str">
        <f t="shared" si="115"/>
        <v>EMAAR- Pkg 140-ITP-Mivida5</v>
      </c>
    </row>
    <row r="717" spans="1:44" hidden="1" x14ac:dyDescent="0.3">
      <c r="A717" s="6" t="s">
        <v>37</v>
      </c>
      <c r="B717" s="34">
        <f>VLOOKUP(A717,operation!A:B,2,0)</f>
        <v>1</v>
      </c>
      <c r="C717" s="6">
        <v>6</v>
      </c>
      <c r="D717" s="25"/>
      <c r="E717" s="2">
        <v>12232780.54000001</v>
      </c>
      <c r="F717" s="26">
        <f>_xlfn.MAXIFS('data-from-invoicing'!E:E,'data-from-invoicing'!D:D,eslam.data!AR717)</f>
        <v>0</v>
      </c>
      <c r="G717" s="2">
        <f t="shared" si="112"/>
        <v>-12232780.54000001</v>
      </c>
      <c r="H717" s="2"/>
      <c r="I717" s="23"/>
      <c r="J717" s="2">
        <f>SUMIF('collection only'!D:D,eslam.data!AQ717,'collection only'!E:E)</f>
        <v>10719905.220000001</v>
      </c>
      <c r="K717" s="26">
        <f>SUMIF('data-from-invoicing'!D:D,eslam.data!AR717,'data-from-invoicing'!F:F)</f>
        <v>0</v>
      </c>
      <c r="L717" s="2">
        <f t="shared" si="113"/>
        <v>-10719905.220000001</v>
      </c>
      <c r="M717" s="2"/>
      <c r="Q717" s="23"/>
      <c r="R717" s="2">
        <v>10719905.239065539</v>
      </c>
      <c r="S717" s="1">
        <v>43769</v>
      </c>
      <c r="T717" s="1">
        <v>43775</v>
      </c>
      <c r="U717" s="1">
        <v>43775</v>
      </c>
      <c r="V717">
        <v>40</v>
      </c>
      <c r="W717" s="1">
        <v>43815</v>
      </c>
      <c r="X717" s="1">
        <v>43809</v>
      </c>
      <c r="Y717" s="2">
        <v>32622484.609999999</v>
      </c>
      <c r="Z717" s="2">
        <v>1084016.352882205</v>
      </c>
      <c r="AF717" s="2">
        <v>318038.62677538203</v>
      </c>
      <c r="AG717" s="14">
        <f>SUMIF('consultant-gross'!D:D,eslam.data!AQ717,'consultant-gross'!F:F)</f>
        <v>12232780.543697618</v>
      </c>
      <c r="AH717" s="14">
        <f>SUMIF('consultant-gross'!D:D,eslam.data!AQ717,'consultant-gross'!G:G)</f>
        <v>32622484.613697615</v>
      </c>
      <c r="AI717" s="14">
        <f>SUMIF('consultant-net'!D:D,eslam.data!AQ717,'consultant-net'!F:F)</f>
        <v>10719905.239065535</v>
      </c>
      <c r="AJ717" s="2" t="str">
        <f>VLOOKUP(A717,'eslam-to-invoicing'!A:B,2,0)</f>
        <v>EMAAR- Pkg 140-ITP-Mivida</v>
      </c>
      <c r="AQ717" s="2" t="str">
        <f t="shared" si="114"/>
        <v>Mivida-PK#1406</v>
      </c>
      <c r="AR717" s="2" t="str">
        <f t="shared" si="115"/>
        <v>EMAAR- Pkg 140-ITP-Mivida6</v>
      </c>
    </row>
    <row r="718" spans="1:44" hidden="1" x14ac:dyDescent="0.3">
      <c r="A718" s="6" t="s">
        <v>37</v>
      </c>
      <c r="B718" s="34">
        <f>VLOOKUP(A718,operation!A:B,2,0)</f>
        <v>1</v>
      </c>
      <c r="C718" s="6">
        <v>7</v>
      </c>
      <c r="D718" s="25"/>
      <c r="E718" s="2">
        <v>7170532.1164471544</v>
      </c>
      <c r="F718" s="26">
        <f>_xlfn.MAXIFS('data-from-invoicing'!E:E,'data-from-invoicing'!D:D,eslam.data!AR718)</f>
        <v>12232780.52</v>
      </c>
      <c r="G718" s="2">
        <f t="shared" si="112"/>
        <v>5062248.4035528451</v>
      </c>
      <c r="H718" s="2"/>
      <c r="I718" s="23"/>
      <c r="J718" s="2">
        <f>SUMIF('collection only'!D:D,eslam.data!AQ718,'collection only'!E:E)</f>
        <v>6547225.8200000003</v>
      </c>
      <c r="K718" s="26">
        <f>SUMIF('data-from-invoicing'!D:D,eslam.data!AR718,'data-from-invoicing'!F:F)</f>
        <v>10719905.220000001</v>
      </c>
      <c r="L718" s="2">
        <f t="shared" si="113"/>
        <v>4172679.4000000004</v>
      </c>
      <c r="M718" s="2"/>
      <c r="Q718" s="23"/>
      <c r="R718" s="2">
        <v>6547225.8222684124</v>
      </c>
      <c r="S718" s="1">
        <v>43799</v>
      </c>
      <c r="T718" s="1">
        <v>43804</v>
      </c>
      <c r="U718" s="1">
        <v>43804</v>
      </c>
      <c r="V718">
        <v>40</v>
      </c>
      <c r="W718" s="1">
        <v>43844</v>
      </c>
      <c r="X718" s="1">
        <v>43818</v>
      </c>
      <c r="Y718" s="2">
        <v>39793016.726447158</v>
      </c>
      <c r="Z718" s="2">
        <v>1960077.2047612499</v>
      </c>
      <c r="AF718" s="2">
        <v>414859.70290777698</v>
      </c>
      <c r="AG718" s="14">
        <f>SUMIF('consultant-gross'!D:D,eslam.data!AQ718,'consultant-gross'!F:F)</f>
        <v>7170532.1164471544</v>
      </c>
      <c r="AH718" s="14">
        <f>SUMIF('consultant-gross'!D:D,eslam.data!AQ718,'consultant-gross'!G:G)</f>
        <v>39793016.726447158</v>
      </c>
      <c r="AI718" s="14">
        <f>SUMIF('consultant-net'!D:D,eslam.data!AQ718,'consultant-net'!F:F)</f>
        <v>6547225.8222684115</v>
      </c>
      <c r="AJ718" s="2" t="str">
        <f>VLOOKUP(A718,'eslam-to-invoicing'!A:B,2,0)</f>
        <v>EMAAR- Pkg 140-ITP-Mivida</v>
      </c>
      <c r="AQ718" s="2" t="str">
        <f t="shared" si="114"/>
        <v>Mivida-PK#1407</v>
      </c>
      <c r="AR718" s="2" t="str">
        <f t="shared" si="115"/>
        <v>EMAAR- Pkg 140-ITP-Mivida7</v>
      </c>
    </row>
    <row r="719" spans="1:44" hidden="1" x14ac:dyDescent="0.3">
      <c r="A719" s="6" t="s">
        <v>37</v>
      </c>
      <c r="B719" s="6">
        <f>VLOOKUP(A719,operation!A:B,2,0)</f>
        <v>1</v>
      </c>
      <c r="C719" s="6">
        <v>8</v>
      </c>
      <c r="D719" s="25"/>
      <c r="E719" s="2">
        <v>6113446.7535528392</v>
      </c>
      <c r="F719" s="26">
        <f>_xlfn.MAXIFS('data-from-invoicing'!E:E,'data-from-invoicing'!D:D,eslam.data!AR719)</f>
        <v>6113446.7400000002</v>
      </c>
      <c r="G719" s="2">
        <f t="shared" si="112"/>
        <v>-1.3552838936448097E-2</v>
      </c>
      <c r="H719" s="2"/>
      <c r="I719" s="23"/>
      <c r="J719" s="2">
        <f>SUMIF('collection only'!D:D,eslam.data!AQ719,'collection only'!E:E)</f>
        <v>4740517.5525118411</v>
      </c>
      <c r="K719" s="26">
        <f>SUMIF('data-from-invoicing'!D:D,eslam.data!AR719,'data-from-invoicing'!F:F)</f>
        <v>5253107.1475</v>
      </c>
      <c r="L719" s="2">
        <f t="shared" si="113"/>
        <v>512589.5949881589</v>
      </c>
      <c r="M719" s="2"/>
      <c r="Q719" s="23"/>
      <c r="R719" s="2">
        <v>4740517.5525118411</v>
      </c>
      <c r="S719" s="1">
        <v>43830</v>
      </c>
      <c r="T719" s="1">
        <v>43836</v>
      </c>
      <c r="U719" s="1">
        <v>43836</v>
      </c>
      <c r="V719">
        <v>40</v>
      </c>
      <c r="W719" s="1">
        <v>43876</v>
      </c>
      <c r="X719" s="1">
        <v>43874</v>
      </c>
      <c r="Y719" s="2">
        <v>45906463.479999997</v>
      </c>
      <c r="Z719" s="2">
        <v>1612694.671467131</v>
      </c>
      <c r="AF719" s="2">
        <v>473905.33190203301</v>
      </c>
      <c r="AG719" s="14">
        <f>SUMIF('consultant-gross'!D:D,eslam.data!AQ719,'consultant-gross'!F:F)</f>
        <v>6113446.7506776005</v>
      </c>
      <c r="AH719" s="14">
        <f>SUMIF('consultant-gross'!D:D,eslam.data!AQ719,'consultant-gross'!G:G)</f>
        <v>45906463.477124758</v>
      </c>
      <c r="AI719" s="14">
        <f>SUMIF('consultant-net'!D:D,eslam.data!AQ719,'consultant-net'!F:F)</f>
        <v>4740517.5525118411</v>
      </c>
      <c r="AJ719" s="2" t="str">
        <f>VLOOKUP(A719,'eslam-to-invoicing'!A:B,2,0)</f>
        <v>EMAAR- Pkg 140-ITP-Mivida</v>
      </c>
      <c r="AQ719" s="2" t="str">
        <f t="shared" si="114"/>
        <v>Mivida-PK#1408</v>
      </c>
      <c r="AR719" s="2" t="str">
        <f t="shared" si="115"/>
        <v>EMAAR- Pkg 140-ITP-Mivida8</v>
      </c>
    </row>
    <row r="720" spans="1:44" hidden="1" x14ac:dyDescent="0.3">
      <c r="A720" s="6" t="s">
        <v>37</v>
      </c>
      <c r="B720" s="6">
        <f>VLOOKUP(A720,operation!A:B,2,0)</f>
        <v>1</v>
      </c>
      <c r="C720" s="6">
        <v>9</v>
      </c>
      <c r="D720" s="25"/>
      <c r="E720" s="2">
        <v>4233335.7568048686</v>
      </c>
      <c r="F720" s="26">
        <f>_xlfn.MAXIFS('data-from-invoicing'!E:E,'data-from-invoicing'!D:D,eslam.data!AR720)</f>
        <v>4233335.7699999996</v>
      </c>
      <c r="G720" s="2">
        <f t="shared" si="112"/>
        <v>1.3195130974054337E-2</v>
      </c>
      <c r="H720" s="2"/>
      <c r="I720" s="23"/>
      <c r="J720" s="2">
        <f>SUMIF('collection only'!D:D,eslam.data!AQ720,'collection only'!E:E)</f>
        <v>4559999.09</v>
      </c>
      <c r="K720" s="26">
        <f>SUMIF('data-from-invoicing'!D:D,eslam.data!AR720,'data-from-invoicing'!F:F)</f>
        <v>6237430.1584999999</v>
      </c>
      <c r="L720" s="2">
        <f t="shared" si="113"/>
        <v>1677431.0685000001</v>
      </c>
      <c r="M720" s="2"/>
      <c r="Q720" s="23"/>
      <c r="R720" s="2">
        <v>4559999.0725691086</v>
      </c>
      <c r="S720" s="1">
        <v>43861</v>
      </c>
      <c r="T720" s="1">
        <v>43866</v>
      </c>
      <c r="U720" s="1">
        <v>43867</v>
      </c>
      <c r="V720">
        <v>40</v>
      </c>
      <c r="W720" s="1">
        <v>43907</v>
      </c>
      <c r="X720" s="1">
        <v>43908</v>
      </c>
      <c r="Y720" s="2">
        <v>50139799.236804873</v>
      </c>
      <c r="Z720" s="2">
        <v>3026730.605550088</v>
      </c>
      <c r="AF720" s="2">
        <v>545336.67823775706</v>
      </c>
      <c r="AG720" s="14">
        <f>SUMIF('consultant-gross'!D:D,eslam.data!AQ720,'consultant-gross'!F:F)</f>
        <v>4233335.7568048686</v>
      </c>
      <c r="AH720" s="14">
        <f>SUMIF('consultant-gross'!D:D,eslam.data!AQ720,'consultant-gross'!G:G)</f>
        <v>50139799.236804865</v>
      </c>
      <c r="AI720" s="14">
        <f>SUMIF('consultant-net'!D:D,eslam.data!AQ720,'consultant-net'!F:F)</f>
        <v>4559999.0725691095</v>
      </c>
      <c r="AJ720" s="2" t="str">
        <f>VLOOKUP(A720,'eslam-to-invoicing'!A:B,2,0)</f>
        <v>EMAAR- Pkg 140-ITP-Mivida</v>
      </c>
      <c r="AQ720" s="2" t="str">
        <f t="shared" si="114"/>
        <v>Mivida-PK#1409</v>
      </c>
      <c r="AR720" s="2" t="str">
        <f t="shared" si="115"/>
        <v>EMAAR- Pkg 140-ITP-Mivida9</v>
      </c>
    </row>
    <row r="721" spans="1:44" hidden="1" x14ac:dyDescent="0.3">
      <c r="A721" s="6" t="s">
        <v>37</v>
      </c>
      <c r="B721" s="6">
        <f>VLOOKUP(A721,operation!A:B,2,0)</f>
        <v>1</v>
      </c>
      <c r="C721" s="6">
        <v>10</v>
      </c>
      <c r="D721" s="25"/>
      <c r="E721" s="2">
        <v>6612227.7834342495</v>
      </c>
      <c r="F721" s="26">
        <f>_xlfn.MAXIFS('data-from-invoicing'!E:E,'data-from-invoicing'!D:D,eslam.data!AR721)</f>
        <v>6612227.79</v>
      </c>
      <c r="G721" s="2">
        <f t="shared" si="112"/>
        <v>6.5657505765557289E-3</v>
      </c>
      <c r="H721" s="2"/>
      <c r="I721" s="23"/>
      <c r="J721" s="2">
        <f>SUMIF('collection only'!D:D,eslam.data!AQ721,'collection only'!E:E)</f>
        <v>5679423.0613567904</v>
      </c>
      <c r="K721" s="26">
        <f>SUMIF('data-from-invoicing'!D:D,eslam.data!AR721,'data-from-invoicing'!F:F)</f>
        <v>5679423.0694999993</v>
      </c>
      <c r="L721" s="2">
        <f t="shared" si="113"/>
        <v>8.143208920955658E-3</v>
      </c>
      <c r="M721" s="2"/>
      <c r="Q721" s="23"/>
      <c r="R721" s="2">
        <v>5679423.0613567904</v>
      </c>
      <c r="S721" s="1">
        <v>43890</v>
      </c>
      <c r="T721" s="1">
        <v>43895</v>
      </c>
      <c r="U721" s="1">
        <v>43895</v>
      </c>
      <c r="V721">
        <v>40</v>
      </c>
      <c r="W721" s="1">
        <v>43935</v>
      </c>
      <c r="X721" s="1">
        <v>43950</v>
      </c>
      <c r="Y721" s="2">
        <v>56752027.020239107</v>
      </c>
      <c r="Z721" s="2">
        <v>3351448.8205800341</v>
      </c>
      <c r="AF721" s="2">
        <v>610744.69472647994</v>
      </c>
      <c r="AG721" s="14">
        <f>SUMIF('consultant-gross'!D:D,eslam.data!AQ721,'consultant-gross'!F:F)</f>
        <v>6612227.7834342495</v>
      </c>
      <c r="AH721" s="14">
        <f>SUMIF('consultant-gross'!D:D,eslam.data!AQ721,'consultant-gross'!G:G)</f>
        <v>56752027.020239115</v>
      </c>
      <c r="AI721" s="14">
        <f>SUMIF('consultant-net'!D:D,eslam.data!AQ721,'consultant-net'!F:F)</f>
        <v>5679423.0613567904</v>
      </c>
      <c r="AJ721" s="2" t="str">
        <f>VLOOKUP(A721,'eslam-to-invoicing'!A:B,2,0)</f>
        <v>EMAAR- Pkg 140-ITP-Mivida</v>
      </c>
      <c r="AQ721" s="2" t="str">
        <f t="shared" si="114"/>
        <v>Mivida-PK#14010</v>
      </c>
      <c r="AR721" s="2" t="str">
        <f t="shared" si="115"/>
        <v>EMAAR- Pkg 140-ITP-Mivida10</v>
      </c>
    </row>
    <row r="722" spans="1:44" hidden="1" x14ac:dyDescent="0.3">
      <c r="A722" s="6" t="s">
        <v>37</v>
      </c>
      <c r="B722" s="34">
        <f>VLOOKUP(A722,operation!A:B,2,0)</f>
        <v>1</v>
      </c>
      <c r="C722" s="6">
        <v>11</v>
      </c>
      <c r="D722" s="25"/>
      <c r="E722" s="2">
        <v>3124627.5927554742</v>
      </c>
      <c r="F722" s="26">
        <f>_xlfn.MAXIFS('data-from-invoicing'!E:E,'data-from-invoicing'!D:D,eslam.data!AR722)</f>
        <v>3121472.23</v>
      </c>
      <c r="G722" s="2">
        <f t="shared" si="112"/>
        <v>-3155.3627554741688</v>
      </c>
      <c r="H722" s="2"/>
      <c r="I722" s="23"/>
      <c r="J722" s="2">
        <f>SUMIF('collection only'!D:D,eslam.data!AQ722,'collection only'!E:E)</f>
        <v>2647674.17</v>
      </c>
      <c r="K722" s="26">
        <f>SUMIF('data-from-invoicing'!D:D,eslam.data!AR722,'data-from-invoicing'!F:F)</f>
        <v>2644790.7215</v>
      </c>
      <c r="L722" s="2">
        <f t="shared" si="113"/>
        <v>-2883.4484999999404</v>
      </c>
      <c r="M722" s="2"/>
      <c r="Q722" s="23"/>
      <c r="R722" s="2">
        <v>2647674.179867744</v>
      </c>
      <c r="S722" s="1">
        <v>43921</v>
      </c>
      <c r="T722" s="1">
        <v>43923</v>
      </c>
      <c r="U722" s="1">
        <v>43923</v>
      </c>
      <c r="V722">
        <v>40</v>
      </c>
      <c r="W722" s="1">
        <v>43963</v>
      </c>
      <c r="X722" s="1">
        <v>43950</v>
      </c>
      <c r="Y722" s="2">
        <v>59876654.612994589</v>
      </c>
      <c r="Z722" s="2">
        <v>3468836.9249781221</v>
      </c>
      <c r="AF722" s="2">
        <v>649303.91841760196</v>
      </c>
      <c r="AG722" s="14">
        <f>SUMIF('consultant-gross'!D:D,eslam.data!AQ722,'consultant-gross'!F:F)</f>
        <v>3124627.5927554742</v>
      </c>
      <c r="AH722" s="14">
        <f>SUMIF('consultant-gross'!D:D,eslam.data!AQ722,'consultant-gross'!G:G)</f>
        <v>59876654.612994589</v>
      </c>
      <c r="AI722" s="14">
        <f>SUMIF('consultant-net'!D:D,eslam.data!AQ722,'consultant-net'!F:F)</f>
        <v>2647674.1798677444</v>
      </c>
      <c r="AJ722" s="2" t="str">
        <f>VLOOKUP(A722,'eslam-to-invoicing'!A:B,2,0)</f>
        <v>EMAAR- Pkg 140-ITP-Mivida</v>
      </c>
      <c r="AQ722" s="2" t="str">
        <f t="shared" si="114"/>
        <v>Mivida-PK#14011</v>
      </c>
      <c r="AR722" s="2" t="str">
        <f t="shared" si="115"/>
        <v>EMAAR- Pkg 140-ITP-Mivida11</v>
      </c>
    </row>
    <row r="723" spans="1:44" hidden="1" x14ac:dyDescent="0.3">
      <c r="A723" s="6" t="s">
        <v>37</v>
      </c>
      <c r="B723" s="6">
        <f>VLOOKUP(A723,operation!A:B,2,0)</f>
        <v>1</v>
      </c>
      <c r="C723" s="6">
        <v>12</v>
      </c>
      <c r="D723" s="25"/>
      <c r="E723" s="2">
        <v>1875813.0480084571</v>
      </c>
      <c r="F723" s="26">
        <f>_xlfn.MAXIFS('data-from-invoicing'!E:E,'data-from-invoicing'!D:D,eslam.data!AR723)</f>
        <v>1875812.84</v>
      </c>
      <c r="G723" s="2">
        <f t="shared" si="112"/>
        <v>-0.20800845697522163</v>
      </c>
      <c r="H723" s="2"/>
      <c r="I723" s="23"/>
      <c r="J723" s="2">
        <f>SUMIF('collection only'!D:D,eslam.data!AQ723,'collection only'!E:E)</f>
        <v>4687303.4400000004</v>
      </c>
      <c r="K723" s="26">
        <f>SUMIF('data-from-invoicing'!D:D,eslam.data!AR723,'data-from-invoicing'!F:F)</f>
        <v>4687303.2319999998</v>
      </c>
      <c r="L723" s="2">
        <f t="shared" si="113"/>
        <v>-0.20800000056624413</v>
      </c>
      <c r="M723" s="2"/>
      <c r="Q723" s="23"/>
      <c r="R723" s="2">
        <v>4687303.4253211915</v>
      </c>
      <c r="S723" s="1">
        <v>43951</v>
      </c>
      <c r="T723" s="1">
        <v>43953</v>
      </c>
      <c r="U723" s="1">
        <v>43954</v>
      </c>
      <c r="V723">
        <v>40</v>
      </c>
      <c r="W723" s="1">
        <v>43994</v>
      </c>
      <c r="X723" s="1">
        <v>43972</v>
      </c>
      <c r="Y723" s="2">
        <v>61752467.661003053</v>
      </c>
      <c r="Z723" s="2">
        <v>7497245.0417494765</v>
      </c>
      <c r="AF723" s="2">
        <v>703286.02477222402</v>
      </c>
      <c r="AG723" s="14">
        <f>SUMIF('consultant-gross'!D:D,eslam.data!AQ723,'consultant-gross'!F:F)</f>
        <v>1875813.0480084568</v>
      </c>
      <c r="AH723" s="14">
        <f>SUMIF('consultant-gross'!D:D,eslam.data!AQ723,'consultant-gross'!G:G)</f>
        <v>61752467.661003046</v>
      </c>
      <c r="AI723" s="14">
        <f>SUMIF('consultant-net'!D:D,eslam.data!AQ723,'consultant-net'!F:F)</f>
        <v>4687303.4253211915</v>
      </c>
      <c r="AJ723" s="2" t="str">
        <f>VLOOKUP(A723,'eslam-to-invoicing'!A:B,2,0)</f>
        <v>EMAAR- Pkg 140-ITP-Mivida</v>
      </c>
      <c r="AQ723" s="2" t="str">
        <f t="shared" si="114"/>
        <v>Mivida-PK#14012</v>
      </c>
      <c r="AR723" s="2" t="str">
        <f t="shared" si="115"/>
        <v>EMAAR- Pkg 140-ITP-Mivida12</v>
      </c>
    </row>
    <row r="724" spans="1:44" hidden="1" x14ac:dyDescent="0.3">
      <c r="A724" s="6" t="s">
        <v>37</v>
      </c>
      <c r="B724" s="6">
        <f>VLOOKUP(A724,operation!A:B,2,0)</f>
        <v>1</v>
      </c>
      <c r="C724" s="6">
        <v>13</v>
      </c>
      <c r="D724" s="25"/>
      <c r="E724" s="2">
        <v>1425866.3089969531</v>
      </c>
      <c r="F724" s="26">
        <f>_xlfn.MAXIFS('data-from-invoicing'!E:E,'data-from-invoicing'!D:D,eslam.data!AR724)</f>
        <v>1425866.3</v>
      </c>
      <c r="G724" s="2">
        <f t="shared" si="112"/>
        <v>-8.9969530235975981E-3</v>
      </c>
      <c r="H724" s="2"/>
      <c r="I724" s="23"/>
      <c r="J724" s="2">
        <f>SUMIF('collection only'!D:D,eslam.data!AQ724,'collection only'!E:E)</f>
        <v>1169770.6499999999</v>
      </c>
      <c r="K724" s="26">
        <f>SUMIF('data-from-invoicing'!D:D,eslam.data!AR724,'data-from-invoicing'!F:F)</f>
        <v>1169767.915</v>
      </c>
      <c r="L724" s="2">
        <f t="shared" si="113"/>
        <v>-2.7349999998696148</v>
      </c>
      <c r="M724" s="2"/>
      <c r="Q724" s="23"/>
      <c r="R724" s="2">
        <v>1169770.6499999999</v>
      </c>
      <c r="S724" s="1">
        <v>43982</v>
      </c>
      <c r="T724" s="1">
        <v>43983</v>
      </c>
      <c r="U724" s="1">
        <v>43983</v>
      </c>
      <c r="V724">
        <v>40</v>
      </c>
      <c r="W724" s="1">
        <v>44023</v>
      </c>
      <c r="X724" s="1">
        <v>44003</v>
      </c>
      <c r="Y724" s="2">
        <v>63178333.969999999</v>
      </c>
      <c r="Z724" s="2">
        <v>7496958.4699999997</v>
      </c>
      <c r="AF724" s="2">
        <v>52250</v>
      </c>
      <c r="AG724" s="14">
        <f>SUMIF('consultant-gross'!D:D,eslam.data!AQ724,'consultant-gross'!F:F)</f>
        <v>0</v>
      </c>
      <c r="AH724" s="14">
        <f>SUMIF('consultant-gross'!D:D,eslam.data!AQ724,'consultant-gross'!G:G)</f>
        <v>0</v>
      </c>
      <c r="AI724" s="14">
        <f>SUMIF('consultant-net'!D:D,eslam.data!AQ724,'consultant-net'!F:F)</f>
        <v>0</v>
      </c>
      <c r="AJ724" s="2" t="str">
        <f>VLOOKUP(A724,'eslam-to-invoicing'!A:B,2,0)</f>
        <v>EMAAR- Pkg 140-ITP-Mivida</v>
      </c>
      <c r="AQ724" s="2" t="str">
        <f t="shared" si="114"/>
        <v>Mivida-PK#14013</v>
      </c>
      <c r="AR724" s="2" t="str">
        <f t="shared" si="115"/>
        <v>EMAAR- Pkg 140-ITP-Mivida13</v>
      </c>
    </row>
    <row r="725" spans="1:44" hidden="1" x14ac:dyDescent="0.3">
      <c r="A725" s="6" t="s">
        <v>37</v>
      </c>
      <c r="B725" s="6">
        <f>VLOOKUP(A725,operation!A:B,2,0)</f>
        <v>1</v>
      </c>
      <c r="C725" s="6">
        <v>14</v>
      </c>
      <c r="D725" s="25"/>
      <c r="E725" s="2">
        <v>2429362.3735546018</v>
      </c>
      <c r="F725" s="26">
        <f>_xlfn.MAXIFS('data-from-invoicing'!E:E,'data-from-invoicing'!D:D,eslam.data!AR725)</f>
        <v>2429362.37</v>
      </c>
      <c r="G725" s="2">
        <f t="shared" si="112"/>
        <v>-3.5546016879379749E-3</v>
      </c>
      <c r="H725" s="2"/>
      <c r="I725" s="23"/>
      <c r="J725" s="2">
        <f>SUMIF('collection only'!D:D,eslam.data!AQ725,'collection only'!E:E)</f>
        <v>7336701.0999999996</v>
      </c>
      <c r="K725" s="26">
        <f>SUMIF('data-from-invoicing'!D:D,eslam.data!AR725,'data-from-invoicing'!F:F)</f>
        <v>7336701.0985000003</v>
      </c>
      <c r="L725" s="2">
        <f t="shared" si="113"/>
        <v>-1.4999993145465851E-3</v>
      </c>
      <c r="M725" s="2"/>
      <c r="Q725" s="23"/>
      <c r="R725" s="2">
        <v>7336701.0996783227</v>
      </c>
      <c r="S725" s="1">
        <v>44012</v>
      </c>
      <c r="T725" s="1">
        <v>44013</v>
      </c>
      <c r="U725" s="1">
        <v>44018</v>
      </c>
      <c r="V725">
        <v>40</v>
      </c>
      <c r="W725" s="1">
        <v>44058</v>
      </c>
      <c r="X725" s="1">
        <v>44033</v>
      </c>
      <c r="Y725" s="2">
        <v>65607696.343554601</v>
      </c>
      <c r="Z725" s="2">
        <v>14334387.263642861</v>
      </c>
      <c r="AF725" s="2">
        <v>52250</v>
      </c>
      <c r="AG725" s="14">
        <f>SUMIF('consultant-gross'!D:D,eslam.data!AQ725,'consultant-gross'!F:F)</f>
        <v>2429362.3735546023</v>
      </c>
      <c r="AH725" s="14">
        <f>SUMIF('consultant-gross'!D:D,eslam.data!AQ725,'consultant-gross'!G:G)</f>
        <v>65607696.343554601</v>
      </c>
      <c r="AI725" s="14">
        <f>SUMIF('consultant-net'!D:D,eslam.data!AQ725,'consultant-net'!F:F)</f>
        <v>7336701.0996783227</v>
      </c>
      <c r="AJ725" s="2" t="str">
        <f>VLOOKUP(A725,'eslam-to-invoicing'!A:B,2,0)</f>
        <v>EMAAR- Pkg 140-ITP-Mivida</v>
      </c>
      <c r="AQ725" s="2" t="str">
        <f t="shared" si="114"/>
        <v>Mivida-PK#14014</v>
      </c>
      <c r="AR725" s="2" t="str">
        <f t="shared" si="115"/>
        <v>EMAAR- Pkg 140-ITP-Mivida14</v>
      </c>
    </row>
    <row r="726" spans="1:44" hidden="1" x14ac:dyDescent="0.3">
      <c r="A726" s="6" t="s">
        <v>37</v>
      </c>
      <c r="B726" s="6">
        <f>VLOOKUP(A726,operation!A:B,2,0)</f>
        <v>1</v>
      </c>
      <c r="C726" s="6">
        <v>15</v>
      </c>
      <c r="D726" s="25"/>
      <c r="E726" s="2">
        <v>16266667.67135912</v>
      </c>
      <c r="F726" s="26">
        <f>_xlfn.MAXIFS('data-from-invoicing'!E:E,'data-from-invoicing'!D:D,eslam.data!AR726)</f>
        <v>16266667.66</v>
      </c>
      <c r="G726" s="2">
        <f t="shared" si="112"/>
        <v>-1.1359119787812233E-2</v>
      </c>
      <c r="H726" s="2"/>
      <c r="I726" s="23"/>
      <c r="J726" s="2">
        <f>SUMIF('collection only'!D:D,eslam.data!AQ726,'collection only'!E:E)</f>
        <v>10305723.52</v>
      </c>
      <c r="K726" s="26">
        <f>SUMIF('data-from-invoicing'!D:D,eslam.data!AR726,'data-from-invoicing'!F:F)</f>
        <v>10902262.273</v>
      </c>
      <c r="L726" s="2">
        <f t="shared" si="113"/>
        <v>596538.75300000049</v>
      </c>
      <c r="M726" s="2"/>
      <c r="Q726" s="23"/>
      <c r="R726" s="2">
        <v>10305723.52443767</v>
      </c>
      <c r="S726" s="1">
        <v>44043</v>
      </c>
      <c r="T726" s="1">
        <v>44040</v>
      </c>
      <c r="U726" s="1">
        <v>44049</v>
      </c>
      <c r="V726">
        <v>40</v>
      </c>
      <c r="W726" s="1">
        <v>44089</v>
      </c>
      <c r="X726" s="1">
        <v>44067</v>
      </c>
      <c r="Y726" s="2">
        <v>81874364.014913723</v>
      </c>
      <c r="Z726" s="2">
        <v>10470685.886565439</v>
      </c>
      <c r="AF726" s="2">
        <v>74750</v>
      </c>
      <c r="AG726" s="14">
        <f>SUMIF('consultant-gross'!D:D,eslam.data!AQ726,'consultant-gross'!F:F)</f>
        <v>16266667.671359122</v>
      </c>
      <c r="AH726" s="14">
        <f>SUMIF('consultant-gross'!D:D,eslam.data!AQ726,'consultant-gross'!G:G)</f>
        <v>81874364.014913723</v>
      </c>
      <c r="AI726" s="14">
        <f>SUMIF('consultant-net'!D:D,eslam.data!AQ726,'consultant-net'!F:F)</f>
        <v>10305723.524437666</v>
      </c>
      <c r="AJ726" s="2" t="str">
        <f>VLOOKUP(A726,'eslam-to-invoicing'!A:B,2,0)</f>
        <v>EMAAR- Pkg 140-ITP-Mivida</v>
      </c>
      <c r="AQ726" s="2" t="str">
        <f t="shared" si="114"/>
        <v>Mivida-PK#14015</v>
      </c>
      <c r="AR726" s="2" t="str">
        <f t="shared" si="115"/>
        <v>EMAAR- Pkg 140-ITP-Mivida15</v>
      </c>
    </row>
    <row r="727" spans="1:44" hidden="1" x14ac:dyDescent="0.3">
      <c r="A727" s="6" t="s">
        <v>37</v>
      </c>
      <c r="B727" s="6">
        <f>VLOOKUP(A727,operation!A:B,2,0)</f>
        <v>1</v>
      </c>
      <c r="C727" s="6">
        <v>16</v>
      </c>
      <c r="D727" s="25"/>
      <c r="E727" s="2">
        <v>19380294.5983507</v>
      </c>
      <c r="F727" s="26">
        <f>_xlfn.MAXIFS('data-from-invoicing'!E:E,'data-from-invoicing'!D:D,eslam.data!AR727)</f>
        <v>19380294.600000001</v>
      </c>
      <c r="G727" s="2">
        <f t="shared" si="112"/>
        <v>1.6493014991283417E-3</v>
      </c>
      <c r="H727" s="2"/>
      <c r="I727" s="23"/>
      <c r="J727" s="2">
        <f>SUMIF('collection only'!D:D,eslam.data!AQ727,'collection only'!E:E)</f>
        <v>10553431.24</v>
      </c>
      <c r="K727" s="26">
        <f>SUMIF('data-from-invoicing'!D:D,eslam.data!AR727,'data-from-invoicing'!F:F)</f>
        <v>13266917.76</v>
      </c>
      <c r="L727" s="2">
        <f t="shared" si="113"/>
        <v>2713486.5199999996</v>
      </c>
      <c r="M727" s="2"/>
      <c r="Q727" s="23"/>
      <c r="R727" s="2">
        <v>10553431.239390019</v>
      </c>
      <c r="S727" s="1">
        <v>44074</v>
      </c>
      <c r="T727" s="1">
        <v>44075</v>
      </c>
      <c r="U727" s="1">
        <v>44075</v>
      </c>
      <c r="V727">
        <v>40</v>
      </c>
      <c r="W727" s="1">
        <v>44115</v>
      </c>
      <c r="X727" s="1">
        <v>44089</v>
      </c>
      <c r="Y727" s="2">
        <v>101254658.6132644</v>
      </c>
      <c r="Z727" s="2">
        <v>3625858.675608194</v>
      </c>
      <c r="AF727" s="2">
        <v>74750</v>
      </c>
      <c r="AG727" s="14">
        <f>SUMIF('consultant-gross'!D:D,eslam.data!AQ727,'consultant-gross'!F:F)</f>
        <v>19380294.598350704</v>
      </c>
      <c r="AH727" s="14">
        <f>SUMIF('consultant-gross'!D:D,eslam.data!AQ727,'consultant-gross'!G:G)</f>
        <v>101254658.61326443</v>
      </c>
      <c r="AI727" s="14">
        <f>SUMIF('consultant-net'!D:D,eslam.data!AQ727,'consultant-net'!F:F)</f>
        <v>10553431.239390016</v>
      </c>
      <c r="AJ727" s="2" t="str">
        <f>VLOOKUP(A727,'eslam-to-invoicing'!A:B,2,0)</f>
        <v>EMAAR- Pkg 140-ITP-Mivida</v>
      </c>
      <c r="AQ727" s="2" t="str">
        <f t="shared" si="114"/>
        <v>Mivida-PK#14016</v>
      </c>
      <c r="AR727" s="2" t="str">
        <f t="shared" si="115"/>
        <v>EMAAR- Pkg 140-ITP-Mivida16</v>
      </c>
    </row>
    <row r="728" spans="1:44" hidden="1" x14ac:dyDescent="0.3">
      <c r="A728" s="6" t="s">
        <v>37</v>
      </c>
      <c r="B728" s="6">
        <f>VLOOKUP(A728,operation!A:B,2,0)</f>
        <v>1</v>
      </c>
      <c r="C728" s="6">
        <v>17</v>
      </c>
      <c r="D728" s="25"/>
      <c r="E728" s="2">
        <v>16610857.33276418</v>
      </c>
      <c r="F728" s="26">
        <f>_xlfn.MAXIFS('data-from-invoicing'!E:E,'data-from-invoicing'!D:D,eslam.data!AR728)</f>
        <v>16610857.339999998</v>
      </c>
      <c r="G728" s="2">
        <f t="shared" si="112"/>
        <v>7.2358176112174988E-3</v>
      </c>
      <c r="H728" s="2"/>
      <c r="I728" s="23"/>
      <c r="J728" s="2">
        <f>SUMIF('collection only'!D:D,eslam.data!AQ728,'collection only'!E:E)</f>
        <v>11726998.43</v>
      </c>
      <c r="K728" s="26">
        <f>SUMIF('data-from-invoicing'!D:D,eslam.data!AR728,'data-from-invoicing'!F:F)</f>
        <v>11726998.431499999</v>
      </c>
      <c r="L728" s="2">
        <f t="shared" si="113"/>
        <v>1.4999993145465851E-3</v>
      </c>
      <c r="M728" s="2"/>
      <c r="Q728" s="23"/>
      <c r="R728" s="2">
        <v>11726998.42658535</v>
      </c>
      <c r="S728" s="1">
        <v>44104</v>
      </c>
      <c r="T728" s="1">
        <v>44105</v>
      </c>
      <c r="U728" s="1">
        <v>44108</v>
      </c>
      <c r="V728">
        <v>40</v>
      </c>
      <c r="W728" s="1">
        <v>44148</v>
      </c>
      <c r="X728" s="1">
        <v>44123</v>
      </c>
      <c r="Y728" s="2">
        <v>117865515.94602861</v>
      </c>
      <c r="Z728" s="2">
        <v>808207.31956038659</v>
      </c>
      <c r="AF728" s="2">
        <v>74750</v>
      </c>
      <c r="AG728" s="14">
        <f>SUMIF('consultant-gross'!D:D,eslam.data!AQ728,'consultant-gross'!F:F)</f>
        <v>16610857.332764179</v>
      </c>
      <c r="AH728" s="14">
        <f>SUMIF('consultant-gross'!D:D,eslam.data!AQ728,'consultant-gross'!G:G)</f>
        <v>117865515.94602861</v>
      </c>
      <c r="AI728" s="14">
        <f>SUMIF('consultant-net'!D:D,eslam.data!AQ728,'consultant-net'!F:F)</f>
        <v>11726998.426585346</v>
      </c>
      <c r="AJ728" s="2" t="str">
        <f>VLOOKUP(A728,'eslam-to-invoicing'!A:B,2,0)</f>
        <v>EMAAR- Pkg 140-ITP-Mivida</v>
      </c>
      <c r="AQ728" s="2" t="str">
        <f t="shared" si="114"/>
        <v>Mivida-PK#14017</v>
      </c>
      <c r="AR728" s="2" t="str">
        <f t="shared" si="115"/>
        <v>EMAAR- Pkg 140-ITP-Mivida17</v>
      </c>
    </row>
    <row r="729" spans="1:44" hidden="1" x14ac:dyDescent="0.3">
      <c r="A729" s="6" t="s">
        <v>37</v>
      </c>
      <c r="B729" s="6">
        <f>VLOOKUP(A729,operation!A:B,2,0)</f>
        <v>1</v>
      </c>
      <c r="C729" s="6">
        <v>18</v>
      </c>
      <c r="D729" s="25"/>
      <c r="E729" s="2">
        <v>4603925.7609414915</v>
      </c>
      <c r="F729" s="26">
        <f>_xlfn.MAXIFS('data-from-invoicing'!E:E,'data-from-invoicing'!D:D,eslam.data!AR729)</f>
        <v>4603925.7699999996</v>
      </c>
      <c r="G729" s="2">
        <f t="shared" si="112"/>
        <v>9.0585080906748772E-3</v>
      </c>
      <c r="H729" s="2"/>
      <c r="I729" s="23"/>
      <c r="J729" s="2">
        <f>SUMIF('collection only'!D:D,eslam.data!AQ729,'collection only'!E:E)</f>
        <v>3831058.93</v>
      </c>
      <c r="K729" s="26">
        <f>SUMIF('data-from-invoicing'!D:D,eslam.data!AR729,'data-from-invoicing'!F:F)</f>
        <v>3831058.9284999999</v>
      </c>
      <c r="L729" s="2">
        <f t="shared" si="113"/>
        <v>-1.5000002458691597E-3</v>
      </c>
      <c r="M729" s="2"/>
      <c r="Q729" s="23"/>
      <c r="R729" s="2">
        <v>3831058.9300426389</v>
      </c>
      <c r="S729" s="1">
        <v>44135</v>
      </c>
      <c r="T729" s="1">
        <v>44139</v>
      </c>
      <c r="U729" s="1">
        <v>44144</v>
      </c>
      <c r="V729">
        <v>40</v>
      </c>
      <c r="W729" s="1">
        <v>44184</v>
      </c>
      <c r="X729" s="1">
        <v>44164</v>
      </c>
      <c r="Y729" s="2">
        <v>122469441.7069701</v>
      </c>
      <c r="Z729" s="2">
        <v>876421.35800683463</v>
      </c>
      <c r="AF729" s="2">
        <v>74750</v>
      </c>
      <c r="AG729" s="14">
        <f>SUMIF('consultant-gross'!D:D,eslam.data!AQ729,'consultant-gross'!F:F)</f>
        <v>4603925.7609414905</v>
      </c>
      <c r="AH729" s="14">
        <f>SUMIF('consultant-gross'!D:D,eslam.data!AQ729,'consultant-gross'!G:G)</f>
        <v>122469441.7069701</v>
      </c>
      <c r="AI729" s="14">
        <f>SUMIF('consultant-net'!D:D,eslam.data!AQ729,'consultant-net'!F:F)</f>
        <v>3831058.9300426394</v>
      </c>
      <c r="AJ729" s="2" t="str">
        <f>VLOOKUP(A729,'eslam-to-invoicing'!A:B,2,0)</f>
        <v>EMAAR- Pkg 140-ITP-Mivida</v>
      </c>
      <c r="AQ729" s="2" t="str">
        <f t="shared" si="114"/>
        <v>Mivida-PK#14018</v>
      </c>
      <c r="AR729" s="2" t="str">
        <f t="shared" si="115"/>
        <v>EMAAR- Pkg 140-ITP-Mivida18</v>
      </c>
    </row>
    <row r="730" spans="1:44" hidden="1" x14ac:dyDescent="0.3">
      <c r="A730" s="6" t="s">
        <v>37</v>
      </c>
      <c r="B730" s="6">
        <f>VLOOKUP(A730,operation!A:B,2,0)</f>
        <v>1</v>
      </c>
      <c r="C730" s="6">
        <v>19</v>
      </c>
      <c r="D730" s="25"/>
      <c r="E730" s="2">
        <v>11459315.86360215</v>
      </c>
      <c r="F730" s="26">
        <f>_xlfn.MAXIFS('data-from-invoicing'!E:E,'data-from-invoicing'!D:D,eslam.data!AR730)</f>
        <v>11459315.859999999</v>
      </c>
      <c r="G730" s="2">
        <f t="shared" si="112"/>
        <v>-3.6021508276462555E-3</v>
      </c>
      <c r="H730" s="2"/>
      <c r="I730" s="23"/>
      <c r="J730" s="2">
        <f>SUMIF('collection only'!D:D,eslam.data!AQ730,'collection only'!E:E)</f>
        <v>8885358.6199999992</v>
      </c>
      <c r="K730" s="26">
        <f>SUMIF('data-from-invoicing'!D:D,eslam.data!AR730,'data-from-invoicing'!F:F)</f>
        <v>8885358.6229999978</v>
      </c>
      <c r="L730" s="2">
        <f t="shared" si="113"/>
        <v>2.9999986290931702E-3</v>
      </c>
      <c r="M730" s="2"/>
      <c r="Q730" s="23"/>
      <c r="R730" s="2">
        <v>8885358.6191255152</v>
      </c>
      <c r="S730" s="1">
        <v>44165</v>
      </c>
      <c r="T730" s="1">
        <v>44168</v>
      </c>
      <c r="U730" s="1">
        <v>44171</v>
      </c>
      <c r="V730">
        <v>40</v>
      </c>
      <c r="W730" s="1">
        <v>44211</v>
      </c>
      <c r="X730" s="1">
        <v>44186</v>
      </c>
      <c r="Y730" s="2">
        <v>133928757.5705722</v>
      </c>
      <c r="Z730" s="2">
        <v>214106.85750000001</v>
      </c>
      <c r="AF730" s="2">
        <v>74750</v>
      </c>
      <c r="AG730" s="14">
        <f>SUMIF('consultant-gross'!D:D,eslam.data!AQ730,'consultant-gross'!F:F)</f>
        <v>11459315.863602147</v>
      </c>
      <c r="AH730" s="14">
        <f>SUMIF('consultant-gross'!D:D,eslam.data!AQ730,'consultant-gross'!G:G)</f>
        <v>133928757.57057224</v>
      </c>
      <c r="AI730" s="14">
        <f>SUMIF('consultant-net'!D:D,eslam.data!AQ730,'consultant-net'!F:F)</f>
        <v>8885358.6191255152</v>
      </c>
      <c r="AJ730" s="2" t="str">
        <f>VLOOKUP(A730,'eslam-to-invoicing'!A:B,2,0)</f>
        <v>EMAAR- Pkg 140-ITP-Mivida</v>
      </c>
      <c r="AQ730" s="2" t="str">
        <f t="shared" si="114"/>
        <v>Mivida-PK#14019</v>
      </c>
      <c r="AR730" s="2" t="str">
        <f t="shared" si="115"/>
        <v>EMAAR- Pkg 140-ITP-Mivida19</v>
      </c>
    </row>
    <row r="731" spans="1:44" hidden="1" x14ac:dyDescent="0.3">
      <c r="A731" s="6" t="s">
        <v>37</v>
      </c>
      <c r="B731" s="6">
        <f>VLOOKUP(A731,operation!A:B,2,0)</f>
        <v>1</v>
      </c>
      <c r="C731" s="6">
        <v>20</v>
      </c>
      <c r="D731" s="25"/>
      <c r="E731" s="2">
        <v>5957491.0722286552</v>
      </c>
      <c r="F731" s="26">
        <f>_xlfn.MAXIFS('data-from-invoicing'!E:E,'data-from-invoicing'!D:D,eslam.data!AR731)</f>
        <v>5957491.2800000003</v>
      </c>
      <c r="G731" s="2">
        <f t="shared" si="112"/>
        <v>0.20777134504169226</v>
      </c>
      <c r="H731" s="2"/>
      <c r="I731" s="23"/>
      <c r="J731" s="2">
        <f>SUMIF('collection only'!D:D,eslam.data!AQ731,'collection only'!E:E)</f>
        <v>5084359.83</v>
      </c>
      <c r="K731" s="26">
        <f>SUMIF('data-from-invoicing'!D:D,eslam.data!AR731,'data-from-invoicing'!F:F)</f>
        <v>6060664.0800000001</v>
      </c>
      <c r="L731" s="2">
        <f t="shared" si="113"/>
        <v>976304.25</v>
      </c>
      <c r="M731" s="2"/>
      <c r="Q731" s="23"/>
      <c r="R731" s="2">
        <v>5084359.8247633427</v>
      </c>
      <c r="S731" s="1">
        <v>44196</v>
      </c>
      <c r="T731" s="1">
        <v>44196</v>
      </c>
      <c r="U731" s="1">
        <v>44201</v>
      </c>
      <c r="V731">
        <v>40</v>
      </c>
      <c r="W731" s="1">
        <v>44241</v>
      </c>
      <c r="X731" s="1">
        <v>44231</v>
      </c>
      <c r="Y731" s="2">
        <v>139886248.6428009</v>
      </c>
      <c r="Z731" s="2">
        <v>17194.8</v>
      </c>
      <c r="AF731" s="2">
        <v>85700</v>
      </c>
      <c r="AG731" s="14">
        <f>SUMIF('consultant-gross'!D:D,eslam.data!AQ731,'consultant-gross'!F:F)</f>
        <v>5957491.0722286552</v>
      </c>
      <c r="AH731" s="14">
        <f>SUMIF('consultant-gross'!D:D,eslam.data!AQ731,'consultant-gross'!G:G)</f>
        <v>139886248.6428009</v>
      </c>
      <c r="AI731" s="14">
        <f>SUMIF('consultant-net'!D:D,eslam.data!AQ731,'consultant-net'!F:F)</f>
        <v>5084359.8247633427</v>
      </c>
      <c r="AJ731" s="2" t="str">
        <f>VLOOKUP(A731,'eslam-to-invoicing'!A:B,2,0)</f>
        <v>EMAAR- Pkg 140-ITP-Mivida</v>
      </c>
      <c r="AQ731" s="2" t="str">
        <f t="shared" si="114"/>
        <v>Mivida-PK#14020</v>
      </c>
      <c r="AR731" s="2" t="str">
        <f t="shared" si="115"/>
        <v>EMAAR- Pkg 140-ITP-Mivida20</v>
      </c>
    </row>
    <row r="732" spans="1:44" hidden="1" x14ac:dyDescent="0.3">
      <c r="A732" s="6" t="s">
        <v>37</v>
      </c>
      <c r="B732" s="6">
        <f>VLOOKUP(A732,operation!A:B,2,0)</f>
        <v>1</v>
      </c>
      <c r="C732" s="6">
        <v>21</v>
      </c>
      <c r="D732" s="25"/>
      <c r="E732" s="2">
        <v>9991628.9771991074</v>
      </c>
      <c r="F732" s="26">
        <f>_xlfn.MAXIFS('data-from-invoicing'!E:E,'data-from-invoicing'!D:D,eslam.data!AR732)</f>
        <v>9991628.9700000007</v>
      </c>
      <c r="G732" s="2">
        <f t="shared" si="112"/>
        <v>-7.1991067379713058E-3</v>
      </c>
      <c r="H732" s="2"/>
      <c r="I732" s="23"/>
      <c r="J732" s="2">
        <f>SUMIF('collection only'!D:D,eslam.data!AQ732,'collection only'!E:E)</f>
        <v>8185193.8300000001</v>
      </c>
      <c r="K732" s="26">
        <f>SUMIF('data-from-invoicing'!D:D,eslam.data!AR732,'data-from-invoicing'!F:F)</f>
        <v>8185193.8284999998</v>
      </c>
      <c r="L732" s="2">
        <f t="shared" si="113"/>
        <v>-1.5000002458691597E-3</v>
      </c>
      <c r="M732" s="2"/>
      <c r="Q732" s="23"/>
      <c r="R732" s="2">
        <v>8185193.8343963921</v>
      </c>
      <c r="S732" s="1">
        <v>44227</v>
      </c>
      <c r="T732" s="1">
        <v>44231</v>
      </c>
      <c r="U732" s="1">
        <v>44234</v>
      </c>
      <c r="V732">
        <v>40</v>
      </c>
      <c r="W732" s="1">
        <v>44274</v>
      </c>
      <c r="X732" s="1">
        <v>44245</v>
      </c>
      <c r="Y732" s="2">
        <v>149877877.62</v>
      </c>
      <c r="AF732" s="2">
        <v>85700</v>
      </c>
      <c r="AG732" s="14">
        <f>SUMIF('consultant-gross'!D:D,eslam.data!AQ732,'consultant-gross'!F:F)</f>
        <v>9991628.9774986804</v>
      </c>
      <c r="AH732" s="14">
        <f>SUMIF('consultant-gross'!D:D,eslam.data!AQ732,'consultant-gross'!G:G)</f>
        <v>149877877.62029958</v>
      </c>
      <c r="AI732" s="14">
        <f>SUMIF('consultant-net'!D:D,eslam.data!AQ732,'consultant-net'!F:F)</f>
        <v>8185193.8343963921</v>
      </c>
      <c r="AJ732" s="2" t="str">
        <f>VLOOKUP(A732,'eslam-to-invoicing'!A:B,2,0)</f>
        <v>EMAAR- Pkg 140-ITP-Mivida</v>
      </c>
      <c r="AQ732" s="2" t="str">
        <f t="shared" si="114"/>
        <v>Mivida-PK#14021</v>
      </c>
      <c r="AR732" s="2" t="str">
        <f t="shared" si="115"/>
        <v>EMAAR- Pkg 140-ITP-Mivida21</v>
      </c>
    </row>
    <row r="733" spans="1:44" hidden="1" x14ac:dyDescent="0.3">
      <c r="A733" s="6" t="s">
        <v>37</v>
      </c>
      <c r="B733" s="6">
        <f>VLOOKUP(A733,operation!A:B,2,0)</f>
        <v>1</v>
      </c>
      <c r="C733" s="6">
        <v>22</v>
      </c>
      <c r="D733" s="25"/>
      <c r="E733" s="2">
        <v>5467007.0699999928</v>
      </c>
      <c r="F733" s="26">
        <f>_xlfn.MAXIFS('data-from-invoicing'!E:E,'data-from-invoicing'!D:D,eslam.data!AR733)</f>
        <v>5467007.0499999998</v>
      </c>
      <c r="G733" s="2">
        <f t="shared" si="112"/>
        <v>-1.9999993033707142E-2</v>
      </c>
      <c r="H733" s="2"/>
      <c r="I733" s="23"/>
      <c r="J733" s="2">
        <f>SUMIF('collection only'!D:D,eslam.data!AQ733,'collection only'!E:E)</f>
        <v>4603109.1399999997</v>
      </c>
      <c r="K733" s="26">
        <f>SUMIF('data-from-invoicing'!D:D,eslam.data!AR733,'data-from-invoicing'!F:F)</f>
        <v>4603109.1524999999</v>
      </c>
      <c r="L733" s="2">
        <f t="shared" si="113"/>
        <v>1.2500000186264515E-2</v>
      </c>
      <c r="M733" s="2"/>
      <c r="Q733" s="23"/>
      <c r="R733" s="2">
        <v>4603109.16</v>
      </c>
      <c r="S733" s="1">
        <v>44255</v>
      </c>
      <c r="T733" s="1">
        <v>44259</v>
      </c>
      <c r="U733" s="1">
        <v>44270</v>
      </c>
      <c r="V733">
        <v>40</v>
      </c>
      <c r="W733" s="1">
        <v>44310</v>
      </c>
      <c r="X733" s="1">
        <v>44287</v>
      </c>
      <c r="Y733" s="2">
        <v>155344884.69</v>
      </c>
      <c r="AF733" s="2">
        <v>85700</v>
      </c>
      <c r="AG733" s="14">
        <f>SUMIF('consultant-gross'!D:D,eslam.data!AQ733,'consultant-gross'!F:F)</f>
        <v>0</v>
      </c>
      <c r="AH733" s="14">
        <f>SUMIF('consultant-gross'!D:D,eslam.data!AQ733,'consultant-gross'!G:G)</f>
        <v>0</v>
      </c>
      <c r="AI733" s="14">
        <f>SUMIF('consultant-net'!D:D,eslam.data!AQ733,'consultant-net'!F:F)</f>
        <v>0</v>
      </c>
      <c r="AJ733" s="2" t="str">
        <f>VLOOKUP(A733,'eslam-to-invoicing'!A:B,2,0)</f>
        <v>EMAAR- Pkg 140-ITP-Mivida</v>
      </c>
      <c r="AQ733" s="2" t="str">
        <f t="shared" si="114"/>
        <v>Mivida-PK#14022</v>
      </c>
      <c r="AR733" s="2" t="str">
        <f t="shared" si="115"/>
        <v>EMAAR- Pkg 140-ITP-Mivida22</v>
      </c>
    </row>
    <row r="734" spans="1:44" hidden="1" x14ac:dyDescent="0.3">
      <c r="A734" s="6" t="s">
        <v>37</v>
      </c>
      <c r="B734" s="6">
        <f>VLOOKUP(A734,operation!A:B,2,0)</f>
        <v>1</v>
      </c>
      <c r="C734" s="6">
        <v>23</v>
      </c>
      <c r="D734" s="25"/>
      <c r="E734" s="2">
        <v>4716911.4399999976</v>
      </c>
      <c r="F734" s="26">
        <f>_xlfn.MAXIFS('data-from-invoicing'!E:E,'data-from-invoicing'!D:D,eslam.data!AR734)</f>
        <v>4716911.47</v>
      </c>
      <c r="G734" s="2">
        <f t="shared" si="112"/>
        <v>3.000000212341547E-2</v>
      </c>
      <c r="H734" s="2"/>
      <c r="I734" s="23"/>
      <c r="J734" s="2">
        <f>SUMIF('collection only'!D:D,eslam.data!AQ734,'collection only'!E:E)</f>
        <v>3870461.7</v>
      </c>
      <c r="K734" s="26">
        <f>SUMIF('data-from-invoicing'!D:D,eslam.data!AR734,'data-from-invoicing'!F:F)</f>
        <v>3870461.7235000003</v>
      </c>
      <c r="L734" s="2">
        <f t="shared" si="113"/>
        <v>2.350000012665987E-2</v>
      </c>
      <c r="M734" s="2"/>
      <c r="Q734" s="23"/>
      <c r="R734" s="2">
        <v>3870461.69</v>
      </c>
      <c r="S734" s="1">
        <v>44286</v>
      </c>
      <c r="T734" s="1">
        <v>44290</v>
      </c>
      <c r="U734" s="1">
        <v>44311</v>
      </c>
      <c r="V734">
        <v>40</v>
      </c>
      <c r="W734" s="1">
        <v>44351</v>
      </c>
      <c r="X734" s="1">
        <v>44342</v>
      </c>
      <c r="Y734" s="2">
        <v>160061796.13</v>
      </c>
      <c r="AF734" s="2">
        <v>85700</v>
      </c>
      <c r="AG734" s="14">
        <f>SUMIF('consultant-gross'!D:D,eslam.data!AQ734,'consultant-gross'!F:F)</f>
        <v>1777689.2862962484</v>
      </c>
      <c r="AH734" s="14">
        <f>SUMIF('consultant-gross'!D:D,eslam.data!AQ734,'consultant-gross'!G:G)</f>
        <v>157122573.97629625</v>
      </c>
      <c r="AI734" s="14">
        <f>SUMIF('consultant-net'!D:D,eslam.data!AQ734,'consultant-net'!F:F)</f>
        <v>1458682.9493849874</v>
      </c>
      <c r="AJ734" s="2" t="str">
        <f>VLOOKUP(A734,'eslam-to-invoicing'!A:B,2,0)</f>
        <v>EMAAR- Pkg 140-ITP-Mivida</v>
      </c>
      <c r="AQ734" s="2" t="str">
        <f t="shared" si="114"/>
        <v>Mivida-PK#14023</v>
      </c>
      <c r="AR734" s="2" t="str">
        <f t="shared" si="115"/>
        <v>EMAAR- Pkg 140-ITP-Mivida23</v>
      </c>
    </row>
    <row r="735" spans="1:44" hidden="1" x14ac:dyDescent="0.3">
      <c r="A735" s="6" t="s">
        <v>37</v>
      </c>
      <c r="B735" s="6">
        <f>VLOOKUP(A735,operation!A:B,2,0)</f>
        <v>1</v>
      </c>
      <c r="C735" s="6">
        <v>24</v>
      </c>
      <c r="D735" s="25"/>
      <c r="E735" s="2">
        <v>4573435.8657481372</v>
      </c>
      <c r="F735" s="26">
        <f>_xlfn.MAXIFS('data-from-invoicing'!E:E,'data-from-invoicing'!D:D,eslam.data!AR735)</f>
        <v>4573435.8600000003</v>
      </c>
      <c r="G735" s="2">
        <f t="shared" si="112"/>
        <v>-5.7481369003653526E-3</v>
      </c>
      <c r="H735" s="2"/>
      <c r="I735" s="23"/>
      <c r="J735" s="2">
        <f>SUMIF('collection only'!D:D,eslam.data!AQ735,'collection only'!E:E)</f>
        <v>3732732.7980726361</v>
      </c>
      <c r="K735" s="26">
        <f>SUMIF('data-from-invoicing'!D:D,eslam.data!AR735,'data-from-invoicing'!F:F)</f>
        <v>4604153.83</v>
      </c>
      <c r="L735" s="2">
        <f t="shared" si="113"/>
        <v>871421.03192736395</v>
      </c>
      <c r="M735" s="2"/>
      <c r="Q735" s="23"/>
      <c r="R735" s="2">
        <v>3732732.7980726361</v>
      </c>
      <c r="S735" s="1">
        <v>44347</v>
      </c>
      <c r="T735" s="1">
        <v>44351</v>
      </c>
      <c r="U735" s="1">
        <v>44377</v>
      </c>
      <c r="V735">
        <v>40</v>
      </c>
      <c r="W735" s="1">
        <v>44417</v>
      </c>
      <c r="X735" s="1">
        <v>44392</v>
      </c>
      <c r="Y735" s="2">
        <v>164635231.9957481</v>
      </c>
      <c r="AF735" s="2">
        <v>105700</v>
      </c>
      <c r="AG735" s="14">
        <f>SUMIF('consultant-gross'!D:D,eslam.data!AQ735,'consultant-gross'!F:F)</f>
        <v>0</v>
      </c>
      <c r="AH735" s="14">
        <f>SUMIF('consultant-gross'!D:D,eslam.data!AQ735,'consultant-gross'!G:G)</f>
        <v>0</v>
      </c>
      <c r="AI735" s="14">
        <f>SUMIF('consultant-net'!D:D,eslam.data!AQ735,'consultant-net'!F:F)</f>
        <v>0</v>
      </c>
      <c r="AJ735" s="2" t="str">
        <f>VLOOKUP(A735,'eslam-to-invoicing'!A:B,2,0)</f>
        <v>EMAAR- Pkg 140-ITP-Mivida</v>
      </c>
      <c r="AQ735" s="2" t="str">
        <f t="shared" si="114"/>
        <v>Mivida-PK#14024</v>
      </c>
      <c r="AR735" s="2" t="str">
        <f t="shared" si="115"/>
        <v>EMAAR- Pkg 140-ITP-Mivida24</v>
      </c>
    </row>
    <row r="736" spans="1:44" hidden="1" x14ac:dyDescent="0.3">
      <c r="A736" s="6" t="s">
        <v>37</v>
      </c>
      <c r="B736" s="6">
        <f>VLOOKUP(A736,operation!A:B,2,0)</f>
        <v>1</v>
      </c>
      <c r="C736" s="6">
        <v>25</v>
      </c>
      <c r="D736" s="25"/>
      <c r="E736" s="2">
        <v>5220299.9542518854</v>
      </c>
      <c r="F736" s="26">
        <f>_xlfn.MAXIFS('data-from-invoicing'!E:E,'data-from-invoicing'!D:D,eslam.data!AR736)</f>
        <v>5220299.96</v>
      </c>
      <c r="G736" s="2">
        <f t="shared" si="112"/>
        <v>5.7481145486235619E-3</v>
      </c>
      <c r="H736" s="2"/>
      <c r="I736" s="23"/>
      <c r="J736" s="2">
        <f>SUMIF('collection only'!D:D,eslam.data!AQ736,'collection only'!E:E)</f>
        <v>9016182.2400000002</v>
      </c>
      <c r="K736" s="26">
        <f>SUMIF('data-from-invoicing'!D:D,eslam.data!AR736,'data-from-invoicing'!F:F)</f>
        <v>9290247.7980000004</v>
      </c>
      <c r="L736" s="2">
        <f t="shared" si="113"/>
        <v>274065.55800000019</v>
      </c>
      <c r="M736" s="2"/>
      <c r="Q736" s="23"/>
      <c r="R736" s="2">
        <v>9016182.2400000002</v>
      </c>
      <c r="S736" s="1">
        <v>44377</v>
      </c>
      <c r="T736" s="1">
        <v>44376</v>
      </c>
      <c r="U736" s="1">
        <v>44426</v>
      </c>
      <c r="V736">
        <v>40</v>
      </c>
      <c r="W736" s="1">
        <v>44466</v>
      </c>
      <c r="X736" s="1">
        <v>44439</v>
      </c>
      <c r="Y736" s="2">
        <v>169855531.94999999</v>
      </c>
      <c r="AF736" s="2">
        <v>623487.51</v>
      </c>
      <c r="AG736" s="14">
        <f>SUMIF('consultant-gross'!D:D,eslam.data!AQ736,'consultant-gross'!F:F)</f>
        <v>0</v>
      </c>
      <c r="AH736" s="14">
        <f>SUMIF('consultant-gross'!D:D,eslam.data!AQ736,'consultant-gross'!G:G)</f>
        <v>0</v>
      </c>
      <c r="AI736" s="14">
        <f>SUMIF('consultant-net'!D:D,eslam.data!AQ736,'consultant-net'!F:F)</f>
        <v>0</v>
      </c>
      <c r="AJ736" s="2" t="str">
        <f>VLOOKUP(A736,'eslam-to-invoicing'!A:B,2,0)</f>
        <v>EMAAR- Pkg 140-ITP-Mivida</v>
      </c>
      <c r="AQ736" s="2" t="str">
        <f t="shared" si="114"/>
        <v>Mivida-PK#14025</v>
      </c>
      <c r="AR736" s="2" t="str">
        <f t="shared" si="115"/>
        <v>EMAAR- Pkg 140-ITP-Mivida25</v>
      </c>
    </row>
    <row r="737" spans="1:44" hidden="1" x14ac:dyDescent="0.3">
      <c r="A737" s="6" t="s">
        <v>37</v>
      </c>
      <c r="B737" s="6">
        <f>VLOOKUP(A737,operation!A:B,2,0)</f>
        <v>1</v>
      </c>
      <c r="C737" s="6">
        <v>26</v>
      </c>
      <c r="D737" s="25"/>
      <c r="E737" s="2">
        <v>3380977.6200000048</v>
      </c>
      <c r="F737" s="26">
        <f>_xlfn.MAXIFS('data-from-invoicing'!E:E,'data-from-invoicing'!D:D,eslam.data!AR737)</f>
        <v>3380977.62</v>
      </c>
      <c r="G737" s="2">
        <f t="shared" si="112"/>
        <v>-4.6566128730773926E-9</v>
      </c>
      <c r="H737" s="2"/>
      <c r="I737" s="23"/>
      <c r="J737" s="2">
        <f>SUMIF('collection only'!D:D,eslam.data!AQ737,'collection only'!E:E)</f>
        <v>3143991.8</v>
      </c>
      <c r="K737" s="26">
        <f>SUMIF('data-from-invoicing'!D:D,eslam.data!AR737,'data-from-invoicing'!F:F)</f>
        <v>3321493.111</v>
      </c>
      <c r="L737" s="2">
        <f t="shared" si="113"/>
        <v>177501.31100000022</v>
      </c>
      <c r="M737" s="2"/>
      <c r="Q737" s="23"/>
      <c r="R737" s="2">
        <v>3143991.79</v>
      </c>
      <c r="S737" s="1">
        <v>44500</v>
      </c>
      <c r="T737" s="1">
        <v>44500</v>
      </c>
      <c r="U737" s="1">
        <v>44502</v>
      </c>
      <c r="V737">
        <v>40</v>
      </c>
      <c r="W737" s="1">
        <v>44542</v>
      </c>
      <c r="X737" s="1">
        <v>44521</v>
      </c>
      <c r="Y737" s="2">
        <v>173236509.56999999</v>
      </c>
      <c r="AF737" s="2">
        <v>623487.51</v>
      </c>
      <c r="AG737" s="14">
        <f>SUMIF('consultant-gross'!D:D,eslam.data!AQ737,'consultant-gross'!F:F)</f>
        <v>0</v>
      </c>
      <c r="AH737" s="14">
        <f>SUMIF('consultant-gross'!D:D,eslam.data!AQ737,'consultant-gross'!G:G)</f>
        <v>0</v>
      </c>
      <c r="AI737" s="14">
        <f>SUMIF('consultant-net'!D:D,eslam.data!AQ737,'consultant-net'!F:F)</f>
        <v>0</v>
      </c>
      <c r="AJ737" s="2" t="str">
        <f>VLOOKUP(A737,'eslam-to-invoicing'!A:B,2,0)</f>
        <v>EMAAR- Pkg 140-ITP-Mivida</v>
      </c>
      <c r="AQ737" s="2" t="str">
        <f t="shared" si="114"/>
        <v>Mivida-PK#14026</v>
      </c>
      <c r="AR737" s="2" t="str">
        <f t="shared" si="115"/>
        <v>EMAAR- Pkg 140-ITP-Mivida26</v>
      </c>
    </row>
    <row r="738" spans="1:44" hidden="1" x14ac:dyDescent="0.3">
      <c r="A738" s="6" t="s">
        <v>37</v>
      </c>
      <c r="B738" s="6">
        <f>VLOOKUP(A738,operation!A:B,2,0)</f>
        <v>1</v>
      </c>
      <c r="C738" s="6">
        <v>27</v>
      </c>
      <c r="D738" s="25"/>
      <c r="E738" s="2">
        <v>825139.18957984447</v>
      </c>
      <c r="F738" s="26">
        <f>_xlfn.MAXIFS('data-from-invoicing'!E:E,'data-from-invoicing'!D:D,eslam.data!AR738)</f>
        <v>825139.18</v>
      </c>
      <c r="G738" s="2">
        <f t="shared" si="112"/>
        <v>-9.5798444235697389E-3</v>
      </c>
      <c r="H738" s="2"/>
      <c r="I738" s="23"/>
      <c r="J738" s="2">
        <f>SUMIF('collection only'!D:D,eslam.data!AQ738,'collection only'!E:E)</f>
        <v>5157960.04</v>
      </c>
      <c r="K738" s="26">
        <f>SUMIF('data-from-invoicing'!D:D,eslam.data!AR738,'data-from-invoicing'!F:F)</f>
        <v>6499741.7089999998</v>
      </c>
      <c r="L738" s="2">
        <f t="shared" si="113"/>
        <v>1341781.6689999998</v>
      </c>
      <c r="M738" s="2"/>
      <c r="Q738" s="23"/>
      <c r="R738" s="2">
        <v>5157960.0561609864</v>
      </c>
      <c r="S738" s="1">
        <v>44592</v>
      </c>
      <c r="T738" s="1">
        <v>44576</v>
      </c>
      <c r="U738" s="1">
        <v>44586</v>
      </c>
      <c r="V738">
        <v>40</v>
      </c>
      <c r="W738" s="1">
        <v>44626</v>
      </c>
      <c r="X738" s="1">
        <v>44621</v>
      </c>
      <c r="Y738" s="2">
        <v>174061648.7595799</v>
      </c>
      <c r="AD738" s="2">
        <v>4569118.28</v>
      </c>
      <c r="AE738" s="2">
        <v>4569118.28</v>
      </c>
      <c r="AF738" s="2">
        <v>0</v>
      </c>
      <c r="AG738" s="14">
        <f>SUMIF('consultant-gross'!D:D,eslam.data!AQ738,'consultant-gross'!F:F)</f>
        <v>0</v>
      </c>
      <c r="AH738" s="14">
        <f>SUMIF('consultant-gross'!D:D,eslam.data!AQ738,'consultant-gross'!G:G)</f>
        <v>0</v>
      </c>
      <c r="AI738" s="14">
        <f>SUMIF('consultant-net'!D:D,eslam.data!AQ738,'consultant-net'!F:F)</f>
        <v>0</v>
      </c>
      <c r="AJ738" s="2" t="str">
        <f>VLOOKUP(A738,'eslam-to-invoicing'!A:B,2,0)</f>
        <v>EMAAR- Pkg 140-ITP-Mivida</v>
      </c>
      <c r="AQ738" s="2" t="str">
        <f t="shared" si="114"/>
        <v>Mivida-PK#14027</v>
      </c>
      <c r="AR738" s="2" t="str">
        <f t="shared" si="115"/>
        <v>EMAAR- Pkg 140-ITP-Mivida27</v>
      </c>
    </row>
    <row r="739" spans="1:44" hidden="1" x14ac:dyDescent="0.3">
      <c r="A739" s="6" t="s">
        <v>37</v>
      </c>
      <c r="B739" s="34">
        <f>VLOOKUP(A739,operation!A:B,2,0)</f>
        <v>1</v>
      </c>
      <c r="C739" s="6">
        <v>28</v>
      </c>
      <c r="D739" s="25"/>
      <c r="E739" s="2">
        <v>924592.0104201436</v>
      </c>
      <c r="F739" s="26">
        <f>_xlfn.MAXIFS('data-from-invoicing'!E:E,'data-from-invoicing'!D:D,eslam.data!AR739)</f>
        <v>0</v>
      </c>
      <c r="G739" s="2">
        <f t="shared" si="112"/>
        <v>-924592.0104201436</v>
      </c>
      <c r="H739" s="2"/>
      <c r="I739" s="23"/>
      <c r="J739" s="2">
        <f>SUMIF('collection only'!D:D,eslam.data!AQ739,'collection only'!E:E)</f>
        <v>0</v>
      </c>
      <c r="K739" s="26">
        <f>SUMIF('data-from-invoicing'!D:D,eslam.data!AR739,'data-from-invoicing'!F:F)</f>
        <v>0</v>
      </c>
      <c r="L739" s="2">
        <f t="shared" si="113"/>
        <v>0</v>
      </c>
      <c r="M739" s="2"/>
      <c r="Q739" s="23"/>
      <c r="R739" s="2">
        <v>1576397.44</v>
      </c>
      <c r="S739" s="1">
        <v>45077</v>
      </c>
      <c r="T739" s="1">
        <v>45077</v>
      </c>
      <c r="U739" s="1">
        <v>45085</v>
      </c>
      <c r="V739">
        <v>40</v>
      </c>
      <c r="W739" s="1">
        <v>45125</v>
      </c>
      <c r="X739" s="1">
        <v>45482</v>
      </c>
      <c r="Y739" s="2">
        <v>174986240.77000001</v>
      </c>
      <c r="AD739" s="2">
        <v>4593388.82</v>
      </c>
      <c r="AE739" s="2">
        <v>4593388.82</v>
      </c>
      <c r="AF739" s="2">
        <v>909436.51</v>
      </c>
      <c r="AG739" s="14">
        <f>SUMIF('consultant-gross'!D:D,eslam.data!AQ739,'consultant-gross'!F:F)</f>
        <v>924591.97042015195</v>
      </c>
      <c r="AH739" s="14">
        <f>SUMIF('consultant-gross'!D:D,eslam.data!AQ739,'consultant-gross'!G:G)</f>
        <v>174986240.73000002</v>
      </c>
      <c r="AI739" s="14">
        <f>SUMIF('consultant-net'!D:D,eslam.data!AQ739,'consultant-net'!F:F)</f>
        <v>1577397.44</v>
      </c>
      <c r="AJ739" s="2" t="str">
        <f>VLOOKUP(A739,'eslam-to-invoicing'!A:B,2,0)</f>
        <v>EMAAR- Pkg 140-ITP-Mivida</v>
      </c>
      <c r="AQ739" s="2" t="str">
        <f t="shared" si="114"/>
        <v>Mivida-PK#14028</v>
      </c>
      <c r="AR739" s="2" t="str">
        <f t="shared" si="115"/>
        <v>EMAAR- Pkg 140-ITP-Mivida28</v>
      </c>
    </row>
    <row r="740" spans="1:44" hidden="1" x14ac:dyDescent="0.3">
      <c r="A740" s="6" t="s">
        <v>94</v>
      </c>
      <c r="B740" s="34">
        <f>VLOOKUP(A740,operation!A:B,2,0)</f>
        <v>1</v>
      </c>
      <c r="C740" s="6">
        <v>1</v>
      </c>
      <c r="D740" s="25"/>
      <c r="E740" s="2">
        <v>15323108.533333329</v>
      </c>
      <c r="F740" s="26">
        <f>_xlfn.MAXIFS('data-from-invoicing'!E:E,'data-from-invoicing'!D:D,eslam.data!AR740)</f>
        <v>0</v>
      </c>
      <c r="G740" s="2">
        <f t="shared" si="112"/>
        <v>-15323108.533333329</v>
      </c>
      <c r="H740" s="2"/>
      <c r="I740" s="23"/>
      <c r="J740" s="2">
        <f>SUMIF('collection only'!D:D,eslam.data!AQ740,'collection only'!E:E)</f>
        <v>117695262.89</v>
      </c>
      <c r="K740" s="26">
        <f>SUMIF('data-from-invoicing'!D:D,eslam.data!AR740,'data-from-invoicing'!F:F)</f>
        <v>0</v>
      </c>
      <c r="L740" s="2">
        <f t="shared" si="113"/>
        <v>-117695262.89</v>
      </c>
      <c r="M740" s="2"/>
      <c r="N740" s="2">
        <v>99600000</v>
      </c>
      <c r="Q740" s="23"/>
      <c r="R740" s="2">
        <v>18095262.890000001</v>
      </c>
      <c r="S740" s="1">
        <v>44712</v>
      </c>
      <c r="T740" s="1">
        <v>44706</v>
      </c>
      <c r="U740" s="1">
        <v>44707</v>
      </c>
      <c r="V740">
        <v>40</v>
      </c>
      <c r="W740" s="1">
        <v>44747</v>
      </c>
      <c r="X740" s="1">
        <v>44728</v>
      </c>
      <c r="Y740" s="2">
        <v>15323108.533333329</v>
      </c>
      <c r="Z740" s="2">
        <v>5493727.6399999997</v>
      </c>
      <c r="AD740" s="2">
        <v>559686.37</v>
      </c>
      <c r="AE740" s="2">
        <v>559686.37</v>
      </c>
      <c r="AF740" s="2">
        <v>100000</v>
      </c>
      <c r="AG740" s="14">
        <f>SUMIF('consultant-gross'!D:D,eslam.data!AQ740,'consultant-gross'!F:F)</f>
        <v>15323108.533333333</v>
      </c>
      <c r="AH740" s="14">
        <f>SUMIF('consultant-gross'!D:D,eslam.data!AQ740,'consultant-gross'!G:G)</f>
        <v>15323108.533333333</v>
      </c>
      <c r="AI740" s="14">
        <f>SUMIF('consultant-net'!D:D,eslam.data!AQ740,'consultant-net'!F:F)</f>
        <v>18095262.890000001</v>
      </c>
      <c r="AJ740" s="2" t="str">
        <f>VLOOKUP(A740,'eslam-to-invoicing'!A:B,2,0)</f>
        <v>Mivida BP#189</v>
      </c>
      <c r="AQ740" s="2" t="str">
        <f t="shared" si="114"/>
        <v>Mivida-PK#1891</v>
      </c>
      <c r="AR740" s="2" t="str">
        <f t="shared" si="115"/>
        <v>Mivida BP#1891</v>
      </c>
    </row>
    <row r="741" spans="1:44" hidden="1" x14ac:dyDescent="0.3">
      <c r="A741" s="6" t="s">
        <v>94</v>
      </c>
      <c r="B741" s="34">
        <f>VLOOKUP(A741,operation!A:B,2,0)</f>
        <v>1</v>
      </c>
      <c r="C741" s="6">
        <v>2</v>
      </c>
      <c r="D741" s="25"/>
      <c r="E741" s="2">
        <v>28497042.495238099</v>
      </c>
      <c r="F741" s="26">
        <f>_xlfn.MAXIFS('data-from-invoicing'!E:E,'data-from-invoicing'!D:D,eslam.data!AR741)</f>
        <v>16089263.960000001</v>
      </c>
      <c r="G741" s="2">
        <f t="shared" si="112"/>
        <v>-12407778.535238098</v>
      </c>
      <c r="H741" s="2"/>
      <c r="I741" s="23"/>
      <c r="J741" s="2">
        <f>SUMIF('collection only'!D:D,eslam.data!AQ741,'collection only'!E:E)</f>
        <v>22529255.879999999</v>
      </c>
      <c r="K741" s="26">
        <f>SUMIF('data-from-invoicing'!D:D,eslam.data!AR741,'data-from-invoicing'!F:F)</f>
        <v>19214635.627999999</v>
      </c>
      <c r="L741" s="2">
        <f t="shared" si="113"/>
        <v>-3314620.2520000003</v>
      </c>
      <c r="M741" s="2"/>
      <c r="Q741" s="23"/>
      <c r="R741" s="2">
        <v>22529255.87640867</v>
      </c>
      <c r="S741" s="1">
        <v>44742</v>
      </c>
      <c r="T741" s="1">
        <v>44742</v>
      </c>
      <c r="U741" s="1">
        <v>44747</v>
      </c>
      <c r="V741">
        <v>40</v>
      </c>
      <c r="W741" s="1">
        <v>44787</v>
      </c>
      <c r="X741" s="1">
        <v>44779</v>
      </c>
      <c r="Y741" s="2">
        <v>43820151.028571427</v>
      </c>
      <c r="Z741" s="2">
        <v>5215901.1900000004</v>
      </c>
      <c r="AC741" s="2">
        <v>1210923</v>
      </c>
      <c r="AD741" s="2">
        <v>1280676.4950000001</v>
      </c>
      <c r="AE741" s="2">
        <v>1280676.4950000001</v>
      </c>
      <c r="AF741" s="2">
        <v>108208.75</v>
      </c>
      <c r="AG741" s="14">
        <f>SUMIF('consultant-gross'!D:D,eslam.data!AQ741,'consultant-gross'!F:F)</f>
        <v>28497042.495238096</v>
      </c>
      <c r="AH741" s="14">
        <f>SUMIF('consultant-gross'!D:D,eslam.data!AQ741,'consultant-gross'!G:G)</f>
        <v>43820151.028571427</v>
      </c>
      <c r="AI741" s="14">
        <f>SUMIF('consultant-net'!D:D,eslam.data!AQ741,'consultant-net'!F:F)</f>
        <v>22529255.876408666</v>
      </c>
      <c r="AJ741" s="2" t="str">
        <f>VLOOKUP(A741,'eslam-to-invoicing'!A:B,2,0)</f>
        <v>Mivida BP#189</v>
      </c>
      <c r="AQ741" s="2" t="str">
        <f t="shared" si="114"/>
        <v>Mivida-PK#1892</v>
      </c>
      <c r="AR741" s="2" t="str">
        <f t="shared" si="115"/>
        <v>Mivida BP#1892</v>
      </c>
    </row>
    <row r="742" spans="1:44" hidden="1" x14ac:dyDescent="0.3">
      <c r="A742" s="6" t="s">
        <v>94</v>
      </c>
      <c r="B742" s="34">
        <f>VLOOKUP(A742,operation!A:B,2,0)</f>
        <v>1</v>
      </c>
      <c r="C742" s="6">
        <v>3</v>
      </c>
      <c r="D742" s="25"/>
      <c r="E742" s="2">
        <v>24279069.676190469</v>
      </c>
      <c r="F742" s="26">
        <f>_xlfn.MAXIFS('data-from-invoicing'!E:E,'data-from-invoicing'!D:D,eslam.data!AR742)</f>
        <v>27730887.070000004</v>
      </c>
      <c r="G742" s="2">
        <f t="shared" si="112"/>
        <v>3451817.3938095346</v>
      </c>
      <c r="H742" s="2"/>
      <c r="I742" s="23"/>
      <c r="J742" s="2">
        <f>SUMIF('collection only'!D:D,eslam.data!AQ742,'collection only'!E:E)</f>
        <v>19800407.879999999</v>
      </c>
      <c r="K742" s="26">
        <f>SUMIF('data-from-invoicing'!D:D,eslam.data!AR742,'data-from-invoicing'!F:F)</f>
        <v>23971236.133499999</v>
      </c>
      <c r="L742" s="2">
        <f t="shared" si="113"/>
        <v>4170828.2534999996</v>
      </c>
      <c r="M742" s="2"/>
      <c r="Q742" s="23"/>
      <c r="R742" s="2">
        <v>19800407.879999999</v>
      </c>
      <c r="S742" s="1">
        <v>44773</v>
      </c>
      <c r="T742" s="1">
        <v>44779</v>
      </c>
      <c r="U742" s="1">
        <v>44779</v>
      </c>
      <c r="V742">
        <v>40</v>
      </c>
      <c r="W742" s="1">
        <v>44819</v>
      </c>
      <c r="X742" s="1">
        <v>44808</v>
      </c>
      <c r="Y742" s="2">
        <v>68099220.704761893</v>
      </c>
      <c r="Z742" s="2">
        <v>5069769.75</v>
      </c>
      <c r="AC742" s="2">
        <v>4205865.5199999996</v>
      </c>
      <c r="AD742" s="2">
        <v>1914348.7849999999</v>
      </c>
      <c r="AE742" s="2">
        <v>1914348.7849999999</v>
      </c>
      <c r="AF742" s="2">
        <v>115793.25</v>
      </c>
      <c r="AG742" s="14">
        <f>SUMIF('consultant-gross'!D:D,eslam.data!AQ742,'consultant-gross'!F:F)</f>
        <v>24279069.676190466</v>
      </c>
      <c r="AH742" s="14">
        <f>SUMIF('consultant-gross'!D:D,eslam.data!AQ742,'consultant-gross'!G:G)</f>
        <v>68099220.704761893</v>
      </c>
      <c r="AI742" s="14">
        <f>SUMIF('consultant-net'!D:D,eslam.data!AQ742,'consultant-net'!F:F)</f>
        <v>19800407.879999999</v>
      </c>
      <c r="AJ742" s="2" t="str">
        <f>VLOOKUP(A742,'eslam-to-invoicing'!A:B,2,0)</f>
        <v>Mivida BP#189</v>
      </c>
      <c r="AQ742" s="2" t="str">
        <f t="shared" si="114"/>
        <v>Mivida-PK#1893</v>
      </c>
      <c r="AR742" s="2" t="str">
        <f t="shared" si="115"/>
        <v>Mivida BP#1893</v>
      </c>
    </row>
    <row r="743" spans="1:44" hidden="1" x14ac:dyDescent="0.3">
      <c r="A743" s="6" t="s">
        <v>94</v>
      </c>
      <c r="B743" s="34">
        <f>VLOOKUP(A743,operation!A:B,2,0)</f>
        <v>1</v>
      </c>
      <c r="C743" s="6">
        <v>4</v>
      </c>
      <c r="D743" s="25"/>
      <c r="E743" s="2">
        <v>28546026.84761906</v>
      </c>
      <c r="F743" s="26">
        <f>_xlfn.MAXIFS('data-from-invoicing'!E:E,'data-from-invoicing'!D:D,eslam.data!AR743)</f>
        <v>24279069.679999996</v>
      </c>
      <c r="G743" s="2">
        <f t="shared" si="112"/>
        <v>-4266957.1676190645</v>
      </c>
      <c r="H743" s="2"/>
      <c r="I743" s="23"/>
      <c r="J743" s="2">
        <f>SUMIF('collection only'!D:D,eslam.data!AQ743,'collection only'!E:E)</f>
        <v>27644756.829999998</v>
      </c>
      <c r="K743" s="26">
        <f>SUMIF('data-from-invoicing'!D:D,eslam.data!AR743,'data-from-invoicing'!F:F)</f>
        <v>21067752.4505</v>
      </c>
      <c r="L743" s="2">
        <f t="shared" si="113"/>
        <v>-6577004.3794999979</v>
      </c>
      <c r="M743" s="2"/>
      <c r="Q743" s="23"/>
      <c r="R743" s="2">
        <v>27644756.829999998</v>
      </c>
      <c r="S743" s="1">
        <v>44804</v>
      </c>
      <c r="T743" s="1">
        <v>44809</v>
      </c>
      <c r="U743" s="1">
        <v>44810</v>
      </c>
      <c r="V743">
        <v>40</v>
      </c>
      <c r="W743" s="1">
        <v>44850</v>
      </c>
      <c r="X743" s="1">
        <v>44843</v>
      </c>
      <c r="Y743" s="2">
        <v>96645247.552380949</v>
      </c>
      <c r="Z743" s="2">
        <v>10542311</v>
      </c>
      <c r="AC743" s="2">
        <v>4205865.5199999996</v>
      </c>
      <c r="AD743" s="2">
        <v>2800495.5350000001</v>
      </c>
      <c r="AE743" s="2">
        <v>2800495.5350000001</v>
      </c>
      <c r="AF743" s="2">
        <v>171139</v>
      </c>
      <c r="AG743" s="14">
        <f>SUMIF('consultant-gross'!D:D,eslam.data!AQ743,'consultant-gross'!F:F)</f>
        <v>28546026.847619057</v>
      </c>
      <c r="AH743" s="14">
        <f>SUMIF('consultant-gross'!D:D,eslam.data!AQ743,'consultant-gross'!G:G)</f>
        <v>96645247.552380949</v>
      </c>
      <c r="AI743" s="14">
        <f>SUMIF('consultant-net'!D:D,eslam.data!AQ743,'consultant-net'!F:F)</f>
        <v>27644756.829999998</v>
      </c>
      <c r="AJ743" s="2" t="str">
        <f>VLOOKUP(A743,'eslam-to-invoicing'!A:B,2,0)</f>
        <v>Mivida BP#189</v>
      </c>
      <c r="AQ743" s="2" t="str">
        <f t="shared" si="114"/>
        <v>Mivida-PK#1894</v>
      </c>
      <c r="AR743" s="2" t="str">
        <f t="shared" si="115"/>
        <v>Mivida BP#1894</v>
      </c>
    </row>
    <row r="744" spans="1:44" hidden="1" x14ac:dyDescent="0.3">
      <c r="A744" s="6" t="s">
        <v>94</v>
      </c>
      <c r="B744" s="34">
        <f>VLOOKUP(A744,operation!A:B,2,0)</f>
        <v>1</v>
      </c>
      <c r="C744" s="6">
        <v>5</v>
      </c>
      <c r="D744" s="25"/>
      <c r="E744" s="2">
        <v>57245166.787619047</v>
      </c>
      <c r="F744" s="26">
        <f>_xlfn.MAXIFS('data-from-invoicing'!E:E,'data-from-invoicing'!D:D,eslam.data!AR744)</f>
        <v>28546026.850000001</v>
      </c>
      <c r="G744" s="2">
        <f t="shared" ref="G744:G775" si="116">F744-E744</f>
        <v>-28699139.937619045</v>
      </c>
      <c r="H744" s="2"/>
      <c r="I744" s="23"/>
      <c r="J744" s="2">
        <f>SUMIF('collection only'!D:D,eslam.data!AQ744,'collection only'!E:E)</f>
        <v>46638711.450000003</v>
      </c>
      <c r="K744" s="26">
        <f>SUMIF('data-from-invoicing'!D:D,eslam.data!AR744,'data-from-invoicing'!F:F)</f>
        <v>29417050.3325</v>
      </c>
      <c r="L744" s="2">
        <f t="shared" ref="L744:L775" si="117">K744-J744</f>
        <v>-17221661.117500003</v>
      </c>
      <c r="M744" s="2"/>
      <c r="Q744" s="23"/>
      <c r="R744" s="2">
        <v>46638711.450000003</v>
      </c>
      <c r="S744" s="1">
        <v>44834</v>
      </c>
      <c r="T744" s="1">
        <v>44846</v>
      </c>
      <c r="U744" s="1">
        <v>44846</v>
      </c>
      <c r="V744">
        <v>40</v>
      </c>
      <c r="W744" s="1">
        <v>44886</v>
      </c>
      <c r="X744" s="1">
        <v>44870</v>
      </c>
      <c r="Y744" s="2">
        <v>153890414.34</v>
      </c>
      <c r="Z744" s="2">
        <v>10264387.5</v>
      </c>
      <c r="AC744" s="2">
        <v>12041167.310000001</v>
      </c>
      <c r="AD744" s="2">
        <v>4296233.0650000004</v>
      </c>
      <c r="AE744" s="2">
        <v>4296233.0650000004</v>
      </c>
      <c r="AF744" s="2">
        <v>287759</v>
      </c>
      <c r="AG744" s="14">
        <f>SUMIF('consultant-gross'!D:D,eslam.data!AQ744,'consultant-gross'!F:F)</f>
        <v>57245166.787619054</v>
      </c>
      <c r="AH744" s="14">
        <f>SUMIF('consultant-gross'!D:D,eslam.data!AQ744,'consultant-gross'!G:G)</f>
        <v>153890414.34</v>
      </c>
      <c r="AI744" s="14">
        <f>SUMIF('consultant-net'!D:D,eslam.data!AQ744,'consultant-net'!F:F)</f>
        <v>46638711.450000003</v>
      </c>
      <c r="AJ744" s="2" t="str">
        <f>VLOOKUP(A744,'eslam-to-invoicing'!A:B,2,0)</f>
        <v>Mivida BP#189</v>
      </c>
      <c r="AQ744" s="2" t="str">
        <f t="shared" ref="AQ744:AQ778" si="118">A744&amp;C744</f>
        <v>Mivida-PK#1895</v>
      </c>
      <c r="AR744" s="2" t="str">
        <f t="shared" ref="AR744:AR778" si="119">AJ744&amp;C744</f>
        <v>Mivida BP#1895</v>
      </c>
    </row>
    <row r="745" spans="1:44" hidden="1" x14ac:dyDescent="0.3">
      <c r="A745" s="6" t="s">
        <v>94</v>
      </c>
      <c r="B745" s="34">
        <f>VLOOKUP(A745,operation!A:B,2,0)</f>
        <v>1</v>
      </c>
      <c r="C745" s="6">
        <v>6</v>
      </c>
      <c r="D745" s="25"/>
      <c r="E745" s="2">
        <v>-1E-4</v>
      </c>
      <c r="F745" s="26">
        <f>_xlfn.MAXIFS('data-from-invoicing'!E:E,'data-from-invoicing'!D:D,eslam.data!AR745)</f>
        <v>57254690.600000001</v>
      </c>
      <c r="G745" s="2">
        <f t="shared" si="116"/>
        <v>57254690.600100003</v>
      </c>
      <c r="H745" s="2"/>
      <c r="I745" s="23"/>
      <c r="J745" s="2">
        <f>SUMIF('collection only'!D:D,eslam.data!AQ745,'collection only'!E:E)</f>
        <v>70000000</v>
      </c>
      <c r="K745" s="26">
        <f>SUMIF('data-from-invoicing'!D:D,eslam.data!AR745,'data-from-invoicing'!F:F)</f>
        <v>49630186.510000005</v>
      </c>
      <c r="L745" s="2">
        <f t="shared" si="117"/>
        <v>-20369813.489999995</v>
      </c>
      <c r="M745" s="2"/>
      <c r="Q745" s="23"/>
      <c r="R745" s="2">
        <v>70000000</v>
      </c>
      <c r="S745" s="1">
        <v>44865</v>
      </c>
      <c r="T745" s="1">
        <v>44875</v>
      </c>
      <c r="U745" s="1">
        <v>44875</v>
      </c>
      <c r="V745">
        <v>40</v>
      </c>
      <c r="W745" s="1">
        <v>44915</v>
      </c>
      <c r="X745" s="1">
        <v>44900</v>
      </c>
      <c r="Y745" s="2">
        <v>153890414.34</v>
      </c>
      <c r="Z745" s="2">
        <v>10264387.5</v>
      </c>
      <c r="AC745" s="2">
        <v>12041167.310000001</v>
      </c>
      <c r="AD745" s="2">
        <v>4296233.0650000004</v>
      </c>
      <c r="AE745" s="2">
        <v>4296233.0650000004</v>
      </c>
      <c r="AF745" s="2">
        <v>287759</v>
      </c>
      <c r="AG745" s="14">
        <f>SUMIF('consultant-gross'!D:D,eslam.data!AQ745,'consultant-gross'!F:F)</f>
        <v>-1E-4</v>
      </c>
      <c r="AH745" s="14">
        <f>SUMIF('consultant-gross'!D:D,eslam.data!AQ745,'consultant-gross'!G:G)</f>
        <v>153890414.34</v>
      </c>
      <c r="AI745" s="14">
        <f>SUMIF('consultant-net'!D:D,eslam.data!AQ745,'consultant-net'!F:F)</f>
        <v>70000000</v>
      </c>
      <c r="AJ745" s="2" t="str">
        <f>VLOOKUP(A745,'eslam-to-invoicing'!A:B,2,0)</f>
        <v>Mivida BP#189</v>
      </c>
      <c r="AQ745" s="2" t="str">
        <f t="shared" si="118"/>
        <v>Mivida-PK#1896</v>
      </c>
      <c r="AR745" s="2" t="str">
        <f t="shared" si="119"/>
        <v>Mivida BP#1896</v>
      </c>
    </row>
    <row r="746" spans="1:44" hidden="1" x14ac:dyDescent="0.3">
      <c r="A746" s="6" t="s">
        <v>94</v>
      </c>
      <c r="B746" s="34">
        <f>VLOOKUP(A746,operation!A:B,2,0)</f>
        <v>1</v>
      </c>
      <c r="C746" s="6">
        <v>7</v>
      </c>
      <c r="D746" s="25"/>
      <c r="E746" s="2">
        <v>39773865.307619072</v>
      </c>
      <c r="F746" s="26">
        <f>_xlfn.MAXIFS('data-from-invoicing'!E:E,'data-from-invoicing'!D:D,eslam.data!AR746)</f>
        <v>49447555.479999997</v>
      </c>
      <c r="G746" s="2">
        <f t="shared" si="116"/>
        <v>9673690.1723809242</v>
      </c>
      <c r="H746" s="2"/>
      <c r="I746" s="23"/>
      <c r="J746" s="2">
        <f>SUMIF('collection only'!D:D,eslam.data!AQ746,'collection only'!E:E)</f>
        <v>38664242.890000001</v>
      </c>
      <c r="K746" s="26">
        <f>SUMIF('data-from-invoicing'!D:D,eslam.data!AR746,'data-from-invoicing'!F:F)</f>
        <v>41131640.064000003</v>
      </c>
      <c r="L746" s="2">
        <f t="shared" si="117"/>
        <v>2467397.1740000024</v>
      </c>
      <c r="M746" s="2"/>
      <c r="Q746" s="23"/>
      <c r="R746" s="2">
        <v>38664242.899999999</v>
      </c>
      <c r="S746" s="1">
        <v>44865</v>
      </c>
      <c r="T746" s="1">
        <v>44875</v>
      </c>
      <c r="U746" s="1">
        <v>44875</v>
      </c>
      <c r="V746">
        <v>40</v>
      </c>
      <c r="W746" s="1">
        <v>44915</v>
      </c>
      <c r="X746" s="1">
        <v>44900</v>
      </c>
      <c r="Y746" s="2">
        <v>193664279.6476191</v>
      </c>
      <c r="Z746" s="2">
        <v>7682397</v>
      </c>
      <c r="AC746" s="2">
        <v>14543436.550000001</v>
      </c>
      <c r="AD746" s="2">
        <v>5529931.6500000004</v>
      </c>
      <c r="AE746" s="2">
        <v>5529931.6500000004</v>
      </c>
      <c r="AF746" s="2">
        <v>187759</v>
      </c>
      <c r="AG746" s="14">
        <f>SUMIF('consultant-gross'!D:D,eslam.data!AQ746,'consultant-gross'!F:F)</f>
        <v>39773865.307619065</v>
      </c>
      <c r="AH746" s="14">
        <f>SUMIF('consultant-gross'!D:D,eslam.data!AQ746,'consultant-gross'!G:G)</f>
        <v>193664279.64761907</v>
      </c>
      <c r="AI746" s="14">
        <f>SUMIF('consultant-net'!D:D,eslam.data!AQ746,'consultant-net'!F:F)</f>
        <v>38664242.899999999</v>
      </c>
      <c r="AJ746" s="2" t="str">
        <f>VLOOKUP(A746,'eslam-to-invoicing'!A:B,2,0)</f>
        <v>Mivida BP#189</v>
      </c>
      <c r="AQ746" s="2" t="str">
        <f t="shared" si="118"/>
        <v>Mivida-PK#1897</v>
      </c>
      <c r="AR746" s="2" t="str">
        <f t="shared" si="119"/>
        <v>Mivida BP#1897</v>
      </c>
    </row>
    <row r="747" spans="1:44" hidden="1" x14ac:dyDescent="0.3">
      <c r="A747" s="6" t="s">
        <v>94</v>
      </c>
      <c r="B747" s="34">
        <f>VLOOKUP(A747,operation!A:B,2,0)</f>
        <v>1</v>
      </c>
      <c r="C747" s="6">
        <v>8</v>
      </c>
      <c r="D747" s="25"/>
      <c r="E747" s="2">
        <v>90047890.802380979</v>
      </c>
      <c r="F747" s="26">
        <f>_xlfn.MAXIFS('data-from-invoicing'!E:E,'data-from-invoicing'!D:D,eslam.data!AR747)</f>
        <v>80364676.810000002</v>
      </c>
      <c r="G747" s="2">
        <f t="shared" si="116"/>
        <v>-9683213.9923809767</v>
      </c>
      <c r="H747" s="2"/>
      <c r="I747" s="23"/>
      <c r="J747" s="2">
        <f>SUMIF('collection only'!D:D,eslam.data!AQ747,'collection only'!E:E)</f>
        <v>62566272.799999997</v>
      </c>
      <c r="K747" s="26">
        <f>SUMIF('data-from-invoicing'!D:D,eslam.data!AR747,'data-from-invoicing'!F:F)</f>
        <v>66596247.207500003</v>
      </c>
      <c r="L747" s="2">
        <f t="shared" si="117"/>
        <v>4029974.4075000063</v>
      </c>
      <c r="M747" s="2"/>
      <c r="Q747" s="23"/>
      <c r="R747" s="2">
        <v>62566272.810000002</v>
      </c>
      <c r="S747" s="1">
        <v>44895</v>
      </c>
      <c r="T747" s="1">
        <v>44907</v>
      </c>
      <c r="U747" s="1">
        <v>44909</v>
      </c>
      <c r="V747">
        <v>40</v>
      </c>
      <c r="W747" s="1">
        <v>44949</v>
      </c>
      <c r="X747" s="1">
        <v>44927</v>
      </c>
      <c r="Y747" s="2">
        <v>283712170.44999999</v>
      </c>
      <c r="Z747" s="2">
        <v>3898975.5</v>
      </c>
      <c r="AC747" s="2">
        <v>19923003.68</v>
      </c>
      <c r="AD747" s="2">
        <v>7544918.8600000003</v>
      </c>
      <c r="AE747" s="2">
        <v>7544918.8600000003</v>
      </c>
      <c r="AF747" s="2">
        <v>608067.35</v>
      </c>
      <c r="AG747" s="14">
        <f>SUMIF('consultant-gross'!D:D,eslam.data!AQ747,'consultant-gross'!F:F)</f>
        <v>90047890.802380979</v>
      </c>
      <c r="AH747" s="14">
        <f>SUMIF('consultant-gross'!D:D,eslam.data!AQ747,'consultant-gross'!G:G)</f>
        <v>283712170.45000005</v>
      </c>
      <c r="AI747" s="14">
        <f>SUMIF('consultant-net'!D:D,eslam.data!AQ747,'consultant-net'!F:F)</f>
        <v>62566272.810000002</v>
      </c>
      <c r="AJ747" s="2" t="str">
        <f>VLOOKUP(A747,'eslam-to-invoicing'!A:B,2,0)</f>
        <v>Mivida BP#189</v>
      </c>
      <c r="AQ747" s="2" t="str">
        <f t="shared" si="118"/>
        <v>Mivida-PK#1898</v>
      </c>
      <c r="AR747" s="2" t="str">
        <f t="shared" si="119"/>
        <v>Mivida BP#1898</v>
      </c>
    </row>
    <row r="748" spans="1:44" hidden="1" x14ac:dyDescent="0.3">
      <c r="A748" s="6" t="s">
        <v>94</v>
      </c>
      <c r="B748" s="6">
        <f>VLOOKUP(A748,operation!A:B,2,0)</f>
        <v>1</v>
      </c>
      <c r="C748" s="6">
        <v>9</v>
      </c>
      <c r="D748" s="25"/>
      <c r="E748" s="2">
        <v>42271935.089999966</v>
      </c>
      <c r="F748" s="26">
        <f>_xlfn.MAXIFS('data-from-invoicing'!E:E,'data-from-invoicing'!D:D,eslam.data!AR748)</f>
        <v>42271935.100000001</v>
      </c>
      <c r="G748" s="2">
        <f t="shared" si="116"/>
        <v>1.0000035166740417E-2</v>
      </c>
      <c r="H748" s="2"/>
      <c r="I748" s="23"/>
      <c r="J748" s="2">
        <f>SUMIF('collection only'!D:D,eslam.data!AQ748,'collection only'!E:E)</f>
        <v>37089198</v>
      </c>
      <c r="K748" s="26">
        <f>SUMIF('data-from-invoicing'!D:D,eslam.data!AR748,'data-from-invoicing'!F:F)</f>
        <v>39465389.044999994</v>
      </c>
      <c r="L748" s="2">
        <f t="shared" si="117"/>
        <v>2376191.0449999943</v>
      </c>
      <c r="M748" s="2"/>
      <c r="Q748" s="23"/>
      <c r="R748" s="2">
        <v>37089197.560000002</v>
      </c>
      <c r="S748" s="1">
        <v>44926</v>
      </c>
      <c r="T748" s="1">
        <v>44931</v>
      </c>
      <c r="U748" s="1">
        <v>44935</v>
      </c>
      <c r="V748">
        <v>40</v>
      </c>
      <c r="W748" s="1">
        <v>44975</v>
      </c>
      <c r="X748" s="1">
        <v>44950</v>
      </c>
      <c r="Y748" s="2">
        <v>325984105.54000002</v>
      </c>
      <c r="Z748" s="2">
        <v>7037273.25</v>
      </c>
      <c r="AC748" s="2">
        <v>24970230.920000002</v>
      </c>
      <c r="AD748" s="2">
        <v>8733014.5999999996</v>
      </c>
      <c r="AE748" s="2">
        <v>8733014.5999999996</v>
      </c>
      <c r="AF748" s="2">
        <v>657611</v>
      </c>
      <c r="AG748" s="14">
        <f>SUMIF('consultant-gross'!D:D,eslam.data!AQ748,'consultant-gross'!F:F)</f>
        <v>42271935.089999974</v>
      </c>
      <c r="AH748" s="14">
        <f>SUMIF('consultant-gross'!D:D,eslam.data!AQ748,'consultant-gross'!G:G)</f>
        <v>325984105.54000002</v>
      </c>
      <c r="AI748" s="14">
        <f>SUMIF('consultant-net'!D:D,eslam.data!AQ748,'consultant-net'!F:F)</f>
        <v>37089197.560000002</v>
      </c>
      <c r="AJ748" s="2" t="str">
        <f>VLOOKUP(A748,'eslam-to-invoicing'!A:B,2,0)</f>
        <v>Mivida BP#189</v>
      </c>
      <c r="AQ748" s="2" t="str">
        <f t="shared" si="118"/>
        <v>Mivida-PK#1899</v>
      </c>
      <c r="AR748" s="2" t="str">
        <f t="shared" si="119"/>
        <v>Mivida BP#1899</v>
      </c>
    </row>
    <row r="749" spans="1:44" hidden="1" x14ac:dyDescent="0.3">
      <c r="A749" s="6" t="s">
        <v>94</v>
      </c>
      <c r="B749" s="6">
        <f>VLOOKUP(A749,operation!A:B,2,0)</f>
        <v>1</v>
      </c>
      <c r="C749" s="6">
        <v>10</v>
      </c>
      <c r="D749" s="25"/>
      <c r="E749" s="2">
        <v>29038558.459999979</v>
      </c>
      <c r="F749" s="26">
        <f>_xlfn.MAXIFS('data-from-invoicing'!E:E,'data-from-invoicing'!D:D,eslam.data!AR749)</f>
        <v>29038558.460000001</v>
      </c>
      <c r="G749" s="2">
        <f t="shared" si="116"/>
        <v>0</v>
      </c>
      <c r="H749" s="2"/>
      <c r="I749" s="23"/>
      <c r="J749" s="2">
        <f>SUMIF('collection only'!D:D,eslam.data!AQ749,'collection only'!E:E)</f>
        <v>22123110.41</v>
      </c>
      <c r="K749" s="26">
        <f>SUMIF('data-from-invoicing'!D:D,eslam.data!AR749,'data-from-invoicing'!F:F)</f>
        <v>23647399.753000002</v>
      </c>
      <c r="L749" s="2">
        <f t="shared" si="117"/>
        <v>1524289.3430000022</v>
      </c>
      <c r="M749" s="2"/>
      <c r="Q749" s="23"/>
      <c r="R749" s="2">
        <v>22123110.41</v>
      </c>
      <c r="S749" s="1">
        <v>44957</v>
      </c>
      <c r="T749" s="1">
        <v>44958</v>
      </c>
      <c r="U749" s="1">
        <v>44958</v>
      </c>
      <c r="V749">
        <v>40</v>
      </c>
      <c r="W749" s="1">
        <v>44998</v>
      </c>
      <c r="X749" s="1">
        <v>44983</v>
      </c>
      <c r="Y749" s="2">
        <v>355022664</v>
      </c>
      <c r="Z749" s="2">
        <v>7032573.8300000001</v>
      </c>
      <c r="AB749" s="2">
        <v>285000</v>
      </c>
      <c r="AC749" s="2">
        <v>27238935.449999999</v>
      </c>
      <c r="AD749" s="2">
        <v>9495159.2750000004</v>
      </c>
      <c r="AE749" s="2">
        <v>9495159.2750000004</v>
      </c>
      <c r="AF749" s="2">
        <v>573417.35</v>
      </c>
      <c r="AG749" s="14">
        <f>SUMIF('consultant-gross'!D:D,eslam.data!AQ749,'consultant-gross'!F:F)</f>
        <v>29038558.459999979</v>
      </c>
      <c r="AH749" s="14">
        <f>SUMIF('consultant-gross'!D:D,eslam.data!AQ749,'consultant-gross'!G:G)</f>
        <v>355022664</v>
      </c>
      <c r="AI749" s="14">
        <f>SUMIF('consultant-net'!D:D,eslam.data!AQ749,'consultant-net'!F:F)</f>
        <v>22123110.41</v>
      </c>
      <c r="AJ749" s="2" t="str">
        <f>VLOOKUP(A749,'eslam-to-invoicing'!A:B,2,0)</f>
        <v>Mivida BP#189</v>
      </c>
      <c r="AQ749" s="2" t="str">
        <f t="shared" si="118"/>
        <v>Mivida-PK#18910</v>
      </c>
      <c r="AR749" s="2" t="str">
        <f t="shared" si="119"/>
        <v>Mivida BP#18910</v>
      </c>
    </row>
    <row r="750" spans="1:44" hidden="1" x14ac:dyDescent="0.3">
      <c r="A750" s="6" t="s">
        <v>94</v>
      </c>
      <c r="B750" s="6">
        <f>VLOOKUP(A750,operation!A:B,2,0)</f>
        <v>1</v>
      </c>
      <c r="C750" s="6">
        <v>11</v>
      </c>
      <c r="D750" s="25"/>
      <c r="E750" s="2">
        <v>23000800.559999999</v>
      </c>
      <c r="F750" s="26">
        <f>_xlfn.MAXIFS('data-from-invoicing'!E:E,'data-from-invoicing'!D:D,eslam.data!AR750)</f>
        <v>23000800.559999999</v>
      </c>
      <c r="G750" s="2">
        <f t="shared" si="116"/>
        <v>0</v>
      </c>
      <c r="H750" s="2"/>
      <c r="I750" s="23"/>
      <c r="J750" s="2">
        <f>SUMIF('collection only'!D:D,eslam.data!AQ750,'collection only'!E:E)</f>
        <v>18794302.390000001</v>
      </c>
      <c r="K750" s="26">
        <f>SUMIF('data-from-invoicing'!D:D,eslam.data!AR750,'data-from-invoicing'!F:F)</f>
        <v>19983996.088</v>
      </c>
      <c r="L750" s="2">
        <f t="shared" si="117"/>
        <v>1189693.6979999989</v>
      </c>
      <c r="M750" s="2"/>
      <c r="Q750" s="23"/>
      <c r="R750" s="2">
        <v>18794302.379999999</v>
      </c>
      <c r="S750" s="1">
        <v>44985</v>
      </c>
      <c r="T750" s="1">
        <v>44986</v>
      </c>
      <c r="U750" s="1">
        <v>44993</v>
      </c>
      <c r="V750">
        <v>40</v>
      </c>
      <c r="W750" s="1">
        <v>45033</v>
      </c>
      <c r="X750" s="1">
        <v>45026</v>
      </c>
      <c r="Y750" s="2">
        <v>378023464.56</v>
      </c>
      <c r="Z750" s="2">
        <v>6675607.4000000004</v>
      </c>
      <c r="AB750" s="2">
        <v>55000</v>
      </c>
      <c r="AC750" s="2">
        <v>34635720.710000001</v>
      </c>
      <c r="AD750" s="2">
        <v>10090006.130000001</v>
      </c>
      <c r="AE750" s="2">
        <v>10090006.130000001</v>
      </c>
      <c r="AF750" s="2">
        <v>603461</v>
      </c>
      <c r="AG750" s="14">
        <f>SUMIF('consultant-gross'!D:D,eslam.data!AQ750,'consultant-gross'!F:F)</f>
        <v>23000800.560000002</v>
      </c>
      <c r="AH750" s="14">
        <f>SUMIF('consultant-gross'!D:D,eslam.data!AQ750,'consultant-gross'!G:G)</f>
        <v>378023464.56</v>
      </c>
      <c r="AI750" s="14">
        <f>SUMIF('consultant-net'!D:D,eslam.data!AQ750,'consultant-net'!F:F)</f>
        <v>18794302.379999999</v>
      </c>
      <c r="AJ750" s="2" t="str">
        <f>VLOOKUP(A750,'eslam-to-invoicing'!A:B,2,0)</f>
        <v>Mivida BP#189</v>
      </c>
      <c r="AQ750" s="2" t="str">
        <f t="shared" si="118"/>
        <v>Mivida-PK#18911</v>
      </c>
      <c r="AR750" s="2" t="str">
        <f t="shared" si="119"/>
        <v>Mivida BP#18911</v>
      </c>
    </row>
    <row r="751" spans="1:44" hidden="1" x14ac:dyDescent="0.3">
      <c r="A751" s="6" t="s">
        <v>94</v>
      </c>
      <c r="B751" s="6">
        <f>VLOOKUP(A751,operation!A:B,2,0)</f>
        <v>1</v>
      </c>
      <c r="C751" s="6">
        <v>12</v>
      </c>
      <c r="D751" s="25"/>
      <c r="E751" s="2">
        <v>15682494.859999949</v>
      </c>
      <c r="F751" s="26">
        <f>_xlfn.MAXIFS('data-from-invoicing'!E:E,'data-from-invoicing'!D:D,eslam.data!AR751)</f>
        <v>15682494.859999999</v>
      </c>
      <c r="G751" s="2">
        <f t="shared" si="116"/>
        <v>5.029141902923584E-8</v>
      </c>
      <c r="H751" s="2"/>
      <c r="I751" s="23"/>
      <c r="J751" s="2">
        <f>SUMIF('collection only'!D:D,eslam.data!AQ751,'collection only'!E:E)</f>
        <v>16890748.059999999</v>
      </c>
      <c r="K751" s="26">
        <f>SUMIF('data-from-invoicing'!D:D,eslam.data!AR751,'data-from-invoicing'!F:F)</f>
        <v>17976827.489999998</v>
      </c>
      <c r="L751" s="2">
        <f t="shared" si="117"/>
        <v>1086079.4299999997</v>
      </c>
      <c r="M751" s="2"/>
      <c r="Q751" s="23"/>
      <c r="R751" s="2">
        <v>16890748.07</v>
      </c>
      <c r="S751" s="1">
        <v>45016</v>
      </c>
      <c r="T751" s="1">
        <v>45017</v>
      </c>
      <c r="U751" s="1">
        <v>45025</v>
      </c>
      <c r="V751">
        <v>40</v>
      </c>
      <c r="W751" s="1">
        <v>45065</v>
      </c>
      <c r="X751" s="1">
        <v>45054</v>
      </c>
      <c r="Y751" s="2">
        <v>393705959.42000002</v>
      </c>
      <c r="Z751" s="2">
        <v>11930576.4</v>
      </c>
      <c r="AB751" s="2">
        <v>90000</v>
      </c>
      <c r="AC751" s="2">
        <v>36499853.399999999</v>
      </c>
      <c r="AD751" s="2">
        <v>10633045.845000001</v>
      </c>
      <c r="AE751" s="2">
        <v>10633045.845000001</v>
      </c>
      <c r="AF751" s="2">
        <v>652617.35</v>
      </c>
      <c r="AG751" s="14">
        <f>SUMIF('consultant-gross'!D:D,eslam.data!AQ751,'consultant-gross'!F:F)</f>
        <v>15682494.859999955</v>
      </c>
      <c r="AH751" s="14">
        <f>SUMIF('consultant-gross'!D:D,eslam.data!AQ751,'consultant-gross'!G:G)</f>
        <v>393705959.41999996</v>
      </c>
      <c r="AI751" s="14">
        <f>SUMIF('consultant-net'!D:D,eslam.data!AQ751,'consultant-net'!F:F)</f>
        <v>16890748.07</v>
      </c>
      <c r="AJ751" s="2" t="str">
        <f>VLOOKUP(A751,'eslam-to-invoicing'!A:B,2,0)</f>
        <v>Mivida BP#189</v>
      </c>
      <c r="AQ751" s="2" t="str">
        <f t="shared" si="118"/>
        <v>Mivida-PK#18912</v>
      </c>
      <c r="AR751" s="2" t="str">
        <f t="shared" si="119"/>
        <v>Mivida BP#18912</v>
      </c>
    </row>
    <row r="752" spans="1:44" hidden="1" x14ac:dyDescent="0.3">
      <c r="A752" s="6" t="s">
        <v>94</v>
      </c>
      <c r="B752" s="6">
        <f>VLOOKUP(A752,operation!A:B,2,0)</f>
        <v>1</v>
      </c>
      <c r="C752" s="6">
        <v>13</v>
      </c>
      <c r="D752" s="25"/>
      <c r="E752" s="2">
        <v>16636045.76000005</v>
      </c>
      <c r="F752" s="26">
        <f>_xlfn.MAXIFS('data-from-invoicing'!E:E,'data-from-invoicing'!D:D,eslam.data!AR752)</f>
        <v>16636045.76</v>
      </c>
      <c r="G752" s="2">
        <f t="shared" si="116"/>
        <v>-5.029141902923584E-8</v>
      </c>
      <c r="H752" s="2"/>
      <c r="I752" s="23"/>
      <c r="J752" s="2">
        <f>SUMIF('collection only'!D:D,eslam.data!AQ752,'collection only'!E:E)</f>
        <v>50032149.109999999</v>
      </c>
      <c r="K752" s="26">
        <f>SUMIF('data-from-invoicing'!D:D,eslam.data!AR752,'data-from-invoicing'!F:F)</f>
        <v>53623446.997999996</v>
      </c>
      <c r="L752" s="2">
        <f t="shared" si="117"/>
        <v>3591297.8879999965</v>
      </c>
      <c r="M752" s="2"/>
      <c r="Q752" s="23"/>
      <c r="R752" s="2">
        <v>50032149.100000001</v>
      </c>
      <c r="S752" s="1">
        <v>45046</v>
      </c>
      <c r="T752" s="1">
        <v>45051</v>
      </c>
      <c r="U752" s="1">
        <v>45055</v>
      </c>
      <c r="V752">
        <v>40</v>
      </c>
      <c r="W752" s="1">
        <v>45095</v>
      </c>
      <c r="X752" s="1">
        <v>45083</v>
      </c>
      <c r="Y752" s="2">
        <v>410342005.18000001</v>
      </c>
      <c r="Z752" s="2">
        <v>58593047.950000003</v>
      </c>
      <c r="AA752" s="2">
        <v>1714555.5</v>
      </c>
      <c r="AB752" s="2">
        <v>140000</v>
      </c>
      <c r="AC752" s="2">
        <v>38456764.670000002</v>
      </c>
      <c r="AD752" s="2">
        <v>12236303.835000001</v>
      </c>
      <c r="AE752" s="2">
        <v>12236303.835000001</v>
      </c>
      <c r="AF752" s="2">
        <v>686786.1</v>
      </c>
      <c r="AG752" s="14">
        <f>SUMIF('consultant-gross'!D:D,eslam.data!AQ752,'consultant-gross'!F:F)</f>
        <v>16636045.76000005</v>
      </c>
      <c r="AH752" s="14">
        <f>SUMIF('consultant-gross'!D:D,eslam.data!AQ752,'consultant-gross'!G:G)</f>
        <v>410342005.18000001</v>
      </c>
      <c r="AI752" s="14">
        <f>SUMIF('consultant-net'!D:D,eslam.data!AQ752,'consultant-net'!F:F)</f>
        <v>50032149.100000001</v>
      </c>
      <c r="AJ752" s="2" t="str">
        <f>VLOOKUP(A752,'eslam-to-invoicing'!A:B,2,0)</f>
        <v>Mivida BP#189</v>
      </c>
      <c r="AQ752" s="2" t="str">
        <f t="shared" si="118"/>
        <v>Mivida-PK#18913</v>
      </c>
      <c r="AR752" s="2" t="str">
        <f t="shared" si="119"/>
        <v>Mivida BP#18913</v>
      </c>
    </row>
    <row r="753" spans="1:44" hidden="1" x14ac:dyDescent="0.3">
      <c r="A753" s="6" t="s">
        <v>94</v>
      </c>
      <c r="B753" s="6">
        <f>VLOOKUP(A753,operation!A:B,2,0)</f>
        <v>1</v>
      </c>
      <c r="C753" s="6">
        <v>14</v>
      </c>
      <c r="D753" s="25"/>
      <c r="E753" s="2">
        <v>22729528.92000002</v>
      </c>
      <c r="F753" s="26">
        <f>_xlfn.MAXIFS('data-from-invoicing'!E:E,'data-from-invoicing'!D:D,eslam.data!AR753)</f>
        <v>22729528.920000002</v>
      </c>
      <c r="G753" s="2">
        <f t="shared" si="116"/>
        <v>0</v>
      </c>
      <c r="H753" s="2"/>
      <c r="I753" s="23"/>
      <c r="J753" s="2">
        <f>SUMIF('collection only'!D:D,eslam.data!AQ753,'collection only'!E:E)</f>
        <v>22045664.399999999</v>
      </c>
      <c r="K753" s="26">
        <f>SUMIF('data-from-invoicing'!D:D,eslam.data!AR753,'data-from-invoicing'!F:F)</f>
        <v>23637153.386</v>
      </c>
      <c r="L753" s="2">
        <f t="shared" si="117"/>
        <v>1591488.9860000014</v>
      </c>
      <c r="M753" s="2"/>
      <c r="Q753" s="23"/>
      <c r="R753" s="2">
        <v>22045664.399999999</v>
      </c>
      <c r="S753" s="1">
        <v>45077</v>
      </c>
      <c r="T753" s="1">
        <v>45082</v>
      </c>
      <c r="U753" s="1">
        <v>45082</v>
      </c>
      <c r="V753">
        <v>40</v>
      </c>
      <c r="W753" s="1">
        <v>45122</v>
      </c>
      <c r="X753" s="1">
        <v>45122</v>
      </c>
      <c r="Y753" s="2">
        <v>433071534.10000002</v>
      </c>
      <c r="Z753" s="2">
        <v>63146488.899999999</v>
      </c>
      <c r="AA753" s="2">
        <v>3995594.72</v>
      </c>
      <c r="AB753" s="2">
        <v>240000</v>
      </c>
      <c r="AC753" s="2">
        <v>42393533.939999998</v>
      </c>
      <c r="AD753" s="2">
        <v>12946789.994999999</v>
      </c>
      <c r="AE753" s="2">
        <v>12946789.994999999</v>
      </c>
      <c r="AF753" s="2">
        <v>750242.35</v>
      </c>
      <c r="AG753" s="14">
        <f>SUMIF('consultant-gross'!D:D,eslam.data!AQ753,'consultant-gross'!F:F)</f>
        <v>22729528.920000017</v>
      </c>
      <c r="AH753" s="14">
        <f>SUMIF('consultant-gross'!D:D,eslam.data!AQ753,'consultant-gross'!G:G)</f>
        <v>433071534.10000002</v>
      </c>
      <c r="AI753" s="14">
        <f>SUMIF('consultant-net'!D:D,eslam.data!AQ753,'consultant-net'!F:F)</f>
        <v>22045664.399999999</v>
      </c>
      <c r="AJ753" s="2" t="str">
        <f>VLOOKUP(A753,'eslam-to-invoicing'!A:B,2,0)</f>
        <v>Mivida BP#189</v>
      </c>
      <c r="AQ753" s="2" t="str">
        <f t="shared" si="118"/>
        <v>Mivida-PK#18914</v>
      </c>
      <c r="AR753" s="2" t="str">
        <f t="shared" si="119"/>
        <v>Mivida BP#18914</v>
      </c>
    </row>
    <row r="754" spans="1:44" hidden="1" x14ac:dyDescent="0.3">
      <c r="A754" s="6" t="s">
        <v>94</v>
      </c>
      <c r="B754" s="6">
        <f>VLOOKUP(A754,operation!A:B,2,0)</f>
        <v>1</v>
      </c>
      <c r="C754" s="6">
        <v>15</v>
      </c>
      <c r="D754" s="25"/>
      <c r="E754" s="2">
        <v>18379426.48999995</v>
      </c>
      <c r="F754" s="26">
        <f>_xlfn.MAXIFS('data-from-invoicing'!E:E,'data-from-invoicing'!D:D,eslam.data!AR754)</f>
        <v>18379426.48</v>
      </c>
      <c r="G754" s="2">
        <f t="shared" si="116"/>
        <v>-9.9999494850635529E-3</v>
      </c>
      <c r="H754" s="2"/>
      <c r="I754" s="23"/>
      <c r="J754" s="2">
        <f>SUMIF('collection only'!D:D,eslam.data!AQ754,'collection only'!E:E)</f>
        <v>20013901.02</v>
      </c>
      <c r="K754" s="26">
        <f>SUMIF('data-from-invoicing'!D:D,eslam.data!AR754,'data-from-invoicing'!F:F)</f>
        <v>20013901.013999999</v>
      </c>
      <c r="L754" s="2">
        <f t="shared" si="117"/>
        <v>-6.0000009834766388E-3</v>
      </c>
      <c r="M754" s="2"/>
      <c r="Q754" s="23"/>
      <c r="R754" s="2">
        <v>20013901.030000001</v>
      </c>
      <c r="S754" s="1">
        <v>45107</v>
      </c>
      <c r="T754" s="1">
        <v>45120</v>
      </c>
      <c r="U754" s="1">
        <v>45125</v>
      </c>
      <c r="V754">
        <v>40</v>
      </c>
      <c r="W754" s="1">
        <v>45165</v>
      </c>
      <c r="X754" s="1">
        <v>45145</v>
      </c>
      <c r="Y754" s="2">
        <v>451450960.58999997</v>
      </c>
      <c r="Z754" s="2">
        <v>71534780.439999998</v>
      </c>
      <c r="AA754" s="2">
        <v>7645358.0300000003</v>
      </c>
      <c r="AB754" s="2">
        <v>330000</v>
      </c>
      <c r="AC754" s="2">
        <v>45605336.829999998</v>
      </c>
      <c r="AD754" s="2">
        <v>13638957.225</v>
      </c>
      <c r="AE754" s="2">
        <v>13638957.225</v>
      </c>
      <c r="AF754" s="2">
        <v>782829.85</v>
      </c>
      <c r="AG754" s="14">
        <f>SUMIF('consultant-gross'!D:D,eslam.data!AQ754,'consultant-gross'!F:F)</f>
        <v>18379426.48999995</v>
      </c>
      <c r="AH754" s="14">
        <f>SUMIF('consultant-gross'!D:D,eslam.data!AQ754,'consultant-gross'!G:G)</f>
        <v>451450960.58999997</v>
      </c>
      <c r="AI754" s="14">
        <f>SUMIF('consultant-net'!D:D,eslam.data!AQ754,'consultant-net'!F:F)</f>
        <v>20013901.030000001</v>
      </c>
      <c r="AJ754" s="2" t="str">
        <f>VLOOKUP(A754,'eslam-to-invoicing'!A:B,2,0)</f>
        <v>Mivida BP#189</v>
      </c>
      <c r="AQ754" s="2" t="str">
        <f t="shared" si="118"/>
        <v>Mivida-PK#18915</v>
      </c>
      <c r="AR754" s="2" t="str">
        <f t="shared" si="119"/>
        <v>Mivida BP#18915</v>
      </c>
    </row>
    <row r="755" spans="1:44" hidden="1" x14ac:dyDescent="0.3">
      <c r="A755" s="6" t="s">
        <v>94</v>
      </c>
      <c r="B755" s="6">
        <f>VLOOKUP(A755,operation!A:B,2,0)</f>
        <v>1</v>
      </c>
      <c r="C755" s="6">
        <v>16</v>
      </c>
      <c r="D755" s="25"/>
      <c r="E755" s="2">
        <v>24459783.776241958</v>
      </c>
      <c r="F755" s="26">
        <f>_xlfn.MAXIFS('data-from-invoicing'!E:E,'data-from-invoicing'!D:D,eslam.data!AR755)</f>
        <v>24459783.780000001</v>
      </c>
      <c r="G755" s="2">
        <f t="shared" si="116"/>
        <v>3.7580430507659912E-3</v>
      </c>
      <c r="H755" s="2"/>
      <c r="I755" s="23"/>
      <c r="J755" s="2">
        <f>SUMIF('collection only'!D:D,eslam.data!AQ755,'collection only'!E:E)</f>
        <v>22512171.879999999</v>
      </c>
      <c r="K755" s="26">
        <f>SUMIF('data-from-invoicing'!D:D,eslam.data!AR755,'data-from-invoicing'!F:F)</f>
        <v>22512171.879000001</v>
      </c>
      <c r="L755" s="2">
        <f t="shared" si="117"/>
        <v>-9.999983012676239E-4</v>
      </c>
      <c r="M755" s="2"/>
      <c r="Q755" s="23"/>
      <c r="R755" s="2">
        <v>22512171.87279642</v>
      </c>
      <c r="S755" s="1">
        <v>45138</v>
      </c>
      <c r="T755" s="1">
        <v>45153</v>
      </c>
      <c r="U755" s="1">
        <v>45155</v>
      </c>
      <c r="V755">
        <v>40</v>
      </c>
      <c r="W755" s="1">
        <v>45195</v>
      </c>
      <c r="X755" s="1">
        <v>45189</v>
      </c>
      <c r="Y755" s="2">
        <v>475910744.36624187</v>
      </c>
      <c r="Z755" s="2">
        <v>78434225.187611565</v>
      </c>
      <c r="AA755" s="2">
        <v>8773118.97066666</v>
      </c>
      <c r="AB755" s="2">
        <v>230000</v>
      </c>
      <c r="AC755" s="2">
        <v>50069955.091729634</v>
      </c>
      <c r="AD755" s="2">
        <v>14453512.664999999</v>
      </c>
      <c r="AE755" s="2">
        <v>14453512.664999999</v>
      </c>
      <c r="AF755" s="2">
        <v>832885.35</v>
      </c>
      <c r="AG755" s="14">
        <f>SUMIF('consultant-gross'!D:D,eslam.data!AQ755,'consultant-gross'!F:F)</f>
        <v>24459783.776241958</v>
      </c>
      <c r="AH755" s="14">
        <f>SUMIF('consultant-gross'!D:D,eslam.data!AQ755,'consultant-gross'!G:G)</f>
        <v>475910744.36624193</v>
      </c>
      <c r="AI755" s="14">
        <f>SUMIF('consultant-net'!D:D,eslam.data!AQ755,'consultant-net'!F:F)</f>
        <v>22512171.872796416</v>
      </c>
      <c r="AJ755" s="2" t="str">
        <f>VLOOKUP(A755,'eslam-to-invoicing'!A:B,2,0)</f>
        <v>Mivida BP#189</v>
      </c>
      <c r="AQ755" s="2" t="str">
        <f t="shared" si="118"/>
        <v>Mivida-PK#18916</v>
      </c>
      <c r="AR755" s="2" t="str">
        <f t="shared" si="119"/>
        <v>Mivida BP#18916</v>
      </c>
    </row>
    <row r="756" spans="1:44" hidden="1" x14ac:dyDescent="0.3">
      <c r="A756" s="6" t="s">
        <v>94</v>
      </c>
      <c r="B756" s="6">
        <f>VLOOKUP(A756,operation!A:B,2,0)</f>
        <v>1</v>
      </c>
      <c r="C756" s="6">
        <v>17</v>
      </c>
      <c r="D756" s="25"/>
      <c r="E756" s="2">
        <v>30434807.733758029</v>
      </c>
      <c r="F756" s="26">
        <f>_xlfn.MAXIFS('data-from-invoicing'!E:E,'data-from-invoicing'!D:D,eslam.data!AR756)</f>
        <v>30434807.73</v>
      </c>
      <c r="G756" s="2">
        <f t="shared" si="116"/>
        <v>-3.7580281496047974E-3</v>
      </c>
      <c r="H756" s="2"/>
      <c r="I756" s="23"/>
      <c r="J756" s="2">
        <f>SUMIF('collection only'!D:D,eslam.data!AQ756,'collection only'!E:E)</f>
        <v>47104890.056280002</v>
      </c>
      <c r="K756" s="26">
        <f>SUMIF('data-from-invoicing'!D:D,eslam.data!AR756,'data-from-invoicing'!F:F)</f>
        <v>47104890.056500003</v>
      </c>
      <c r="L756" s="2">
        <f t="shared" si="117"/>
        <v>2.200007438659668E-4</v>
      </c>
      <c r="M756" s="2"/>
      <c r="Q756" s="23"/>
      <c r="R756" s="2">
        <v>47104890.060000002</v>
      </c>
      <c r="S756" s="1">
        <v>45199</v>
      </c>
      <c r="T756" s="1">
        <v>45194</v>
      </c>
      <c r="U756" s="1">
        <v>45196</v>
      </c>
      <c r="V756">
        <v>40</v>
      </c>
      <c r="W756" s="1">
        <v>45236</v>
      </c>
      <c r="X756" s="1">
        <v>45216</v>
      </c>
      <c r="Y756" s="2">
        <v>506345552.10000002</v>
      </c>
      <c r="Z756" s="2">
        <v>73723080.150000006</v>
      </c>
      <c r="AA756" s="2">
        <v>9982715.5500000007</v>
      </c>
      <c r="AB756" s="2">
        <v>390000</v>
      </c>
      <c r="AC756" s="2">
        <v>53354142.270000003</v>
      </c>
      <c r="AD756" s="2">
        <v>15134647.744999999</v>
      </c>
      <c r="AE756" s="2">
        <v>15134647.744999999</v>
      </c>
      <c r="AF756" s="2">
        <v>859629.1</v>
      </c>
      <c r="AG756" s="14">
        <f>SUMIF('consultant-gross'!D:D,eslam.data!AQ756,'consultant-gross'!F:F)</f>
        <v>30434807.733758032</v>
      </c>
      <c r="AH756" s="14">
        <f>SUMIF('consultant-gross'!D:D,eslam.data!AQ756,'consultant-gross'!G:G)</f>
        <v>506345552.09999996</v>
      </c>
      <c r="AI756" s="14">
        <f>SUMIF('consultant-net'!D:D,eslam.data!AQ756,'consultant-net'!F:F)</f>
        <v>47104890.060000002</v>
      </c>
      <c r="AJ756" s="2" t="str">
        <f>VLOOKUP(A756,'eslam-to-invoicing'!A:B,2,0)</f>
        <v>Mivida BP#189</v>
      </c>
      <c r="AQ756" s="2" t="str">
        <f t="shared" si="118"/>
        <v>Mivida-PK#18917</v>
      </c>
      <c r="AR756" s="2" t="str">
        <f t="shared" si="119"/>
        <v>Mivida BP#18917</v>
      </c>
    </row>
    <row r="757" spans="1:44" hidden="1" x14ac:dyDescent="0.3">
      <c r="A757" s="6" t="s">
        <v>94</v>
      </c>
      <c r="B757" s="6">
        <f>VLOOKUP(A757,operation!A:B,2,0)</f>
        <v>1</v>
      </c>
      <c r="C757" s="6">
        <v>18</v>
      </c>
      <c r="D757" s="25"/>
      <c r="E757" s="2">
        <v>18563752.60000008</v>
      </c>
      <c r="F757" s="26">
        <f>_xlfn.MAXIFS('data-from-invoicing'!E:E,'data-from-invoicing'!D:D,eslam.data!AR757)</f>
        <v>18563752.600000001</v>
      </c>
      <c r="G757" s="2">
        <f t="shared" si="116"/>
        <v>-7.8231096267700195E-8</v>
      </c>
      <c r="H757" s="2"/>
      <c r="I757" s="23"/>
      <c r="J757" s="2">
        <f>SUMIF('collection only'!D:D,eslam.data!AQ757,'collection only'!E:E)</f>
        <v>20024965.620000001</v>
      </c>
      <c r="K757" s="26">
        <f>SUMIF('data-from-invoicing'!D:D,eslam.data!AR757,'data-from-invoicing'!F:F)</f>
        <v>20024965.620000001</v>
      </c>
      <c r="L757" s="2">
        <f t="shared" si="117"/>
        <v>0</v>
      </c>
      <c r="M757" s="2"/>
      <c r="Q757" s="23"/>
      <c r="R757" s="2">
        <v>20024965.620000001</v>
      </c>
      <c r="S757" s="1">
        <v>45230</v>
      </c>
      <c r="T757" s="1">
        <v>45230</v>
      </c>
      <c r="U757" s="1">
        <v>45230</v>
      </c>
      <c r="V757">
        <v>40</v>
      </c>
      <c r="W757" s="1">
        <v>45270</v>
      </c>
      <c r="X757" s="1">
        <v>45262</v>
      </c>
      <c r="Y757" s="2">
        <v>524909304.69999999</v>
      </c>
      <c r="Z757" s="2">
        <v>79805243.599999994</v>
      </c>
      <c r="AA757" s="2">
        <v>11738051.380000001</v>
      </c>
      <c r="AB757" s="2">
        <v>340000</v>
      </c>
      <c r="AC757" s="2">
        <v>54783582.600000001</v>
      </c>
      <c r="AD757" s="2">
        <v>15774000.34</v>
      </c>
      <c r="AE757" s="2">
        <v>15774000.34</v>
      </c>
      <c r="AF757" s="2">
        <v>870216.6</v>
      </c>
      <c r="AG757" s="14">
        <f>SUMIF('consultant-gross'!D:D,eslam.data!AQ757,'consultant-gross'!F:F)</f>
        <v>18563752.600000083</v>
      </c>
      <c r="AH757" s="14">
        <f>SUMIF('consultant-gross'!D:D,eslam.data!AQ757,'consultant-gross'!G:G)</f>
        <v>524909304.70000005</v>
      </c>
      <c r="AI757" s="14">
        <f>SUMIF('consultant-net'!D:D,eslam.data!AQ757,'consultant-net'!F:F)</f>
        <v>20024965.620000001</v>
      </c>
      <c r="AJ757" s="2" t="str">
        <f>VLOOKUP(A757,'eslam-to-invoicing'!A:B,2,0)</f>
        <v>Mivida BP#189</v>
      </c>
      <c r="AQ757" s="2" t="str">
        <f t="shared" si="118"/>
        <v>Mivida-PK#18918</v>
      </c>
      <c r="AR757" s="2" t="str">
        <f t="shared" si="119"/>
        <v>Mivida BP#18918</v>
      </c>
    </row>
    <row r="758" spans="1:44" hidden="1" x14ac:dyDescent="0.3">
      <c r="A758" s="6" t="s">
        <v>94</v>
      </c>
      <c r="B758" s="6">
        <f>VLOOKUP(A758,operation!A:B,2,0)</f>
        <v>1</v>
      </c>
      <c r="C758" s="6">
        <v>19</v>
      </c>
      <c r="D758" s="25"/>
      <c r="E758" s="2">
        <v>21710553.309523702</v>
      </c>
      <c r="F758" s="26">
        <f>_xlfn.MAXIFS('data-from-invoicing'!E:E,'data-from-invoicing'!D:D,eslam.data!AR758)</f>
        <v>21710553.309999999</v>
      </c>
      <c r="G758" s="2">
        <f t="shared" si="116"/>
        <v>4.7629699110984802E-4</v>
      </c>
      <c r="H758" s="2"/>
      <c r="I758" s="23"/>
      <c r="J758" s="2">
        <f>SUMIF('collection only'!D:D,eslam.data!AQ758,'collection only'!E:E)</f>
        <v>23323710.109999999</v>
      </c>
      <c r="K758" s="26">
        <f>SUMIF('data-from-invoicing'!D:D,eslam.data!AR758,'data-from-invoicing'!F:F)</f>
        <v>23323710.105500001</v>
      </c>
      <c r="L758" s="2">
        <f t="shared" si="117"/>
        <v>-4.4999979436397552E-3</v>
      </c>
      <c r="M758" s="2"/>
      <c r="Q758" s="23"/>
      <c r="R758" s="2">
        <v>23323710.100000001</v>
      </c>
      <c r="S758" s="1">
        <v>45260</v>
      </c>
      <c r="T758" s="1">
        <v>45255</v>
      </c>
      <c r="U758" s="1">
        <v>45262</v>
      </c>
      <c r="V758">
        <v>40</v>
      </c>
      <c r="W758" s="1">
        <v>45302</v>
      </c>
      <c r="X758" s="1">
        <v>45293</v>
      </c>
      <c r="Y758" s="2">
        <v>546619858.00952375</v>
      </c>
      <c r="Z758" s="2">
        <v>86630343.530000001</v>
      </c>
      <c r="AA758" s="2">
        <v>13959126.25</v>
      </c>
      <c r="AB758" s="2">
        <v>160000</v>
      </c>
      <c r="AC758" s="2">
        <v>57001636.729999997</v>
      </c>
      <c r="AD758" s="2">
        <v>16514529.859999999</v>
      </c>
      <c r="AE758" s="2">
        <v>16514529.859999999</v>
      </c>
      <c r="AF758" s="2">
        <v>874754.1</v>
      </c>
      <c r="AG758" s="14">
        <f>SUMIF('consultant-gross'!D:D,eslam.data!AQ758,'consultant-gross'!F:F)</f>
        <v>21710553.309523702</v>
      </c>
      <c r="AH758" s="14">
        <f>SUMIF('consultant-gross'!D:D,eslam.data!AQ758,'consultant-gross'!G:G)</f>
        <v>546619858.00952375</v>
      </c>
      <c r="AI758" s="14">
        <f>SUMIF('consultant-net'!D:D,eslam.data!AQ758,'consultant-net'!F:F)</f>
        <v>23323710.100000001</v>
      </c>
      <c r="AJ758" s="2" t="str">
        <f>VLOOKUP(A758,'eslam-to-invoicing'!A:B,2,0)</f>
        <v>Mivida BP#189</v>
      </c>
      <c r="AQ758" s="2" t="str">
        <f t="shared" si="118"/>
        <v>Mivida-PK#18919</v>
      </c>
      <c r="AR758" s="2" t="str">
        <f t="shared" si="119"/>
        <v>Mivida BP#18919</v>
      </c>
    </row>
    <row r="759" spans="1:44" hidden="1" x14ac:dyDescent="0.3">
      <c r="A759" s="6" t="s">
        <v>94</v>
      </c>
      <c r="B759" s="6">
        <f>VLOOKUP(A759,operation!A:B,2,0)</f>
        <v>1</v>
      </c>
      <c r="C759" s="6">
        <v>20</v>
      </c>
      <c r="D759" s="25"/>
      <c r="E759" s="2">
        <v>-2.9999999999999997E-4</v>
      </c>
      <c r="F759" s="26">
        <f>_xlfn.MAXIFS('data-from-invoicing'!E:E,'data-from-invoicing'!D:D,eslam.data!AR759)</f>
        <v>0</v>
      </c>
      <c r="G759" s="2">
        <f t="shared" si="116"/>
        <v>2.9999999999999997E-4</v>
      </c>
      <c r="H759" s="2"/>
      <c r="I759" s="23"/>
      <c r="J759" s="2">
        <f>SUMIF('collection only'!D:D,eslam.data!AQ759,'collection only'!E:E)</f>
        <v>135145955</v>
      </c>
      <c r="K759" s="26">
        <f>SUMIF('data-from-invoicing'!D:D,eslam.data!AR759,'data-from-invoicing'!F:F)</f>
        <v>0</v>
      </c>
      <c r="L759" s="2">
        <f t="shared" si="117"/>
        <v>-135145955</v>
      </c>
      <c r="M759" s="2"/>
      <c r="O759" s="2">
        <v>135145955</v>
      </c>
      <c r="Q759" s="23"/>
      <c r="S759" s="1">
        <v>45260</v>
      </c>
      <c r="T759" s="1">
        <v>45255</v>
      </c>
      <c r="U759" s="1">
        <v>45293</v>
      </c>
      <c r="V759">
        <v>40</v>
      </c>
      <c r="W759" s="1">
        <v>45333</v>
      </c>
      <c r="X759" s="1">
        <v>45302</v>
      </c>
      <c r="Y759" s="2">
        <v>546619858.00952375</v>
      </c>
      <c r="Z759" s="2">
        <v>86630343.530000001</v>
      </c>
      <c r="AA759" s="2">
        <v>13959126.25</v>
      </c>
      <c r="AB759" s="2">
        <v>160000</v>
      </c>
      <c r="AC759" s="2">
        <v>57001636.729999997</v>
      </c>
      <c r="AD759" s="2">
        <v>16514529.859999999</v>
      </c>
      <c r="AE759" s="2">
        <v>16514529.859999999</v>
      </c>
      <c r="AF759" s="2">
        <v>874754.1</v>
      </c>
      <c r="AG759" s="14">
        <f>SUMIF('consultant-gross'!D:D,eslam.data!AQ759,'consultant-gross'!F:F)</f>
        <v>-2.9999999999999997E-4</v>
      </c>
      <c r="AH759" s="14">
        <f>SUMIF('consultant-gross'!D:D,eslam.data!AQ759,'consultant-gross'!G:G)</f>
        <v>546619858.00952375</v>
      </c>
      <c r="AI759" s="14">
        <f>SUMIF('consultant-net'!D:D,eslam.data!AQ759,'consultant-net'!F:F)</f>
        <v>0</v>
      </c>
      <c r="AJ759" s="2" t="str">
        <f>VLOOKUP(A759,'eslam-to-invoicing'!A:B,2,0)</f>
        <v>Mivida BP#189</v>
      </c>
      <c r="AQ759" s="2" t="str">
        <f t="shared" si="118"/>
        <v>Mivida-PK#18920</v>
      </c>
      <c r="AR759" s="2" t="str">
        <f t="shared" si="119"/>
        <v>Mivida BP#18920</v>
      </c>
    </row>
    <row r="760" spans="1:44" hidden="1" x14ac:dyDescent="0.3">
      <c r="A760" s="6" t="s">
        <v>94</v>
      </c>
      <c r="B760" s="6">
        <f>VLOOKUP(A760,operation!A:B,2,0)</f>
        <v>1</v>
      </c>
      <c r="C760" s="6">
        <v>21</v>
      </c>
      <c r="D760" s="25"/>
      <c r="E760" s="2">
        <v>22586754.704761978</v>
      </c>
      <c r="F760" s="26">
        <f>_xlfn.MAXIFS('data-from-invoicing'!E:E,'data-from-invoicing'!D:D,eslam.data!AR760)</f>
        <v>22586754.170000002</v>
      </c>
      <c r="G760" s="2">
        <f t="shared" si="116"/>
        <v>-0.53476197645068169</v>
      </c>
      <c r="H760" s="2"/>
      <c r="I760" s="23"/>
      <c r="J760" s="2">
        <f>SUMIF('collection only'!D:D,eslam.data!AQ760,'collection only'!E:E)</f>
        <v>14476604.629999999</v>
      </c>
      <c r="K760" s="26">
        <f>SUMIF('data-from-invoicing'!D:D,eslam.data!AR760,'data-from-invoicing'!F:F)</f>
        <v>14476604.058499999</v>
      </c>
      <c r="L760" s="2">
        <f t="shared" si="117"/>
        <v>-0.57149999961256981</v>
      </c>
      <c r="M760" s="2"/>
      <c r="Q760" s="23"/>
      <c r="R760" s="2">
        <v>14476604.630000001</v>
      </c>
      <c r="S760" s="1">
        <v>45291</v>
      </c>
      <c r="T760" s="1">
        <v>45285</v>
      </c>
      <c r="U760" s="1">
        <v>45293</v>
      </c>
      <c r="V760">
        <v>40</v>
      </c>
      <c r="W760" s="1">
        <v>45333</v>
      </c>
      <c r="X760" s="1">
        <v>45315</v>
      </c>
      <c r="Y760" s="2">
        <v>569206612.71428573</v>
      </c>
      <c r="Z760" s="2">
        <v>81314246.260000005</v>
      </c>
      <c r="AA760" s="2">
        <v>16546391.27</v>
      </c>
      <c r="AB760" s="2">
        <v>130000</v>
      </c>
      <c r="AC760" s="2">
        <v>59318989.420000002</v>
      </c>
      <c r="AD760" s="2">
        <v>16974529.739999998</v>
      </c>
      <c r="AE760" s="2">
        <v>16974529.739999998</v>
      </c>
      <c r="AF760" s="2">
        <v>807307.6</v>
      </c>
      <c r="AG760" s="14">
        <f>SUMIF('consultant-gross'!D:D,eslam.data!AQ760,'consultant-gross'!F:F)</f>
        <v>22586754.704761982</v>
      </c>
      <c r="AH760" s="14">
        <f>SUMIF('consultant-gross'!D:D,eslam.data!AQ760,'consultant-gross'!G:G)</f>
        <v>569206612.71428573</v>
      </c>
      <c r="AI760" s="14">
        <f>SUMIF('consultant-net'!D:D,eslam.data!AQ760,'consultant-net'!F:F)</f>
        <v>14476604.630000001</v>
      </c>
      <c r="AJ760" s="2" t="str">
        <f>VLOOKUP(A760,'eslam-to-invoicing'!A:B,2,0)</f>
        <v>Mivida BP#189</v>
      </c>
      <c r="AQ760" s="2" t="str">
        <f t="shared" si="118"/>
        <v>Mivida-PK#18921</v>
      </c>
      <c r="AR760" s="2" t="str">
        <f t="shared" si="119"/>
        <v>Mivida BP#18921</v>
      </c>
    </row>
    <row r="761" spans="1:44" hidden="1" x14ac:dyDescent="0.3">
      <c r="A761" s="6" t="s">
        <v>94</v>
      </c>
      <c r="B761" s="6">
        <f>VLOOKUP(A761,operation!A:B,2,0)</f>
        <v>1</v>
      </c>
      <c r="C761" s="6">
        <v>22</v>
      </c>
      <c r="D761" s="25"/>
      <c r="E761" s="2">
        <v>23140993.535714269</v>
      </c>
      <c r="F761" s="26">
        <f>_xlfn.MAXIFS('data-from-invoicing'!E:E,'data-from-invoicing'!D:D,eslam.data!AR761)</f>
        <v>23140993.329999998</v>
      </c>
      <c r="G761" s="2">
        <f t="shared" si="116"/>
        <v>-0.20571427047252655</v>
      </c>
      <c r="H761" s="2"/>
      <c r="I761" s="23"/>
      <c r="J761" s="2">
        <f>SUMIF('collection only'!D:D,eslam.data!AQ761,'collection only'!E:E)</f>
        <v>17552608.990000002</v>
      </c>
      <c r="K761" s="26">
        <f>SUMIF('data-from-invoicing'!D:D,eslam.data!AR761,'data-from-invoicing'!F:F)</f>
        <v>17552608.8365</v>
      </c>
      <c r="L761" s="2">
        <f t="shared" si="117"/>
        <v>-0.15350000187754631</v>
      </c>
      <c r="M761" s="2"/>
      <c r="Q761" s="23"/>
      <c r="R761" s="2">
        <v>17552609</v>
      </c>
      <c r="S761" s="1">
        <v>45322</v>
      </c>
      <c r="T761" s="1">
        <v>45321</v>
      </c>
      <c r="U761" s="1">
        <v>45326</v>
      </c>
      <c r="V761">
        <v>40</v>
      </c>
      <c r="W761" s="1">
        <v>45366</v>
      </c>
      <c r="X761" s="1">
        <v>45349</v>
      </c>
      <c r="Y761" s="2">
        <v>592347606.25</v>
      </c>
      <c r="Z761" s="2">
        <v>88194427.700000003</v>
      </c>
      <c r="AA761" s="2">
        <v>17630743.309999999</v>
      </c>
      <c r="AB761" s="2">
        <v>130000</v>
      </c>
      <c r="AC761" s="2">
        <v>61582414.390000001</v>
      </c>
      <c r="AD761" s="2">
        <v>17753985.355</v>
      </c>
      <c r="AE761" s="2">
        <v>17753985.355</v>
      </c>
      <c r="AF761" s="2">
        <v>900122.85</v>
      </c>
      <c r="AG761" s="14">
        <f>SUMIF('consultant-gross'!D:D,eslam.data!AQ761,'consultant-gross'!F:F)</f>
        <v>23140993.535714269</v>
      </c>
      <c r="AH761" s="14">
        <f>SUMIF('consultant-gross'!D:D,eslam.data!AQ761,'consultant-gross'!G:G)</f>
        <v>592347606.25</v>
      </c>
      <c r="AI761" s="14">
        <f>SUMIF('consultant-net'!D:D,eslam.data!AQ761,'consultant-net'!F:F)</f>
        <v>17552609</v>
      </c>
      <c r="AJ761" s="2" t="str">
        <f>VLOOKUP(A761,'eslam-to-invoicing'!A:B,2,0)</f>
        <v>Mivida BP#189</v>
      </c>
      <c r="AQ761" s="2" t="str">
        <f t="shared" si="118"/>
        <v>Mivida-PK#18922</v>
      </c>
      <c r="AR761" s="2" t="str">
        <f t="shared" si="119"/>
        <v>Mivida BP#18922</v>
      </c>
    </row>
    <row r="762" spans="1:44" hidden="1" x14ac:dyDescent="0.3">
      <c r="A762" s="6" t="s">
        <v>94</v>
      </c>
      <c r="B762" s="6">
        <f>VLOOKUP(A762,operation!A:B,2,0)</f>
        <v>1</v>
      </c>
      <c r="C762" s="6">
        <v>23</v>
      </c>
      <c r="D762" s="25"/>
      <c r="E762" s="2">
        <v>30858954.269999981</v>
      </c>
      <c r="F762" s="26">
        <f>_xlfn.MAXIFS('data-from-invoicing'!E:E,'data-from-invoicing'!D:D,eslam.data!AR762)</f>
        <v>30858954.290000003</v>
      </c>
      <c r="G762" s="2">
        <f t="shared" si="116"/>
        <v>2.0000021904706955E-2</v>
      </c>
      <c r="H762" s="2"/>
      <c r="I762" s="23"/>
      <c r="J762" s="2">
        <f>SUMIF('collection only'!D:D,eslam.data!AQ762,'collection only'!E:E)</f>
        <v>14242173.09</v>
      </c>
      <c r="K762" s="26">
        <f>SUMIF('data-from-invoicing'!D:D,eslam.data!AR762,'data-from-invoicing'!F:F)</f>
        <v>14242173.0845</v>
      </c>
      <c r="L762" s="2">
        <f t="shared" si="117"/>
        <v>-5.4999999701976776E-3</v>
      </c>
      <c r="M762" s="2"/>
      <c r="Q762" s="23"/>
      <c r="R762" s="2">
        <v>14242173.08</v>
      </c>
      <c r="S762" s="1">
        <v>45351</v>
      </c>
      <c r="T762" s="1">
        <v>45351</v>
      </c>
      <c r="U762" s="1">
        <v>45357</v>
      </c>
      <c r="V762">
        <v>40</v>
      </c>
      <c r="W762" s="1">
        <v>45397</v>
      </c>
      <c r="X762" s="1">
        <v>45403</v>
      </c>
      <c r="Y762" s="2">
        <v>623206560.51999998</v>
      </c>
      <c r="Z762" s="2">
        <v>84128553.280000001</v>
      </c>
      <c r="AA762" s="2">
        <v>31879195.039999999</v>
      </c>
      <c r="AB762" s="2">
        <v>260000</v>
      </c>
      <c r="AC762" s="2">
        <v>64992287.149999999</v>
      </c>
      <c r="AD762" s="2">
        <v>18462386.045000002</v>
      </c>
      <c r="AE762" s="2">
        <v>18462386.045000002</v>
      </c>
      <c r="AF762" s="2">
        <v>912222.85</v>
      </c>
      <c r="AG762" s="14">
        <f>SUMIF('consultant-gross'!D:D,eslam.data!AQ762,'consultant-gross'!F:F)</f>
        <v>30858954.269999981</v>
      </c>
      <c r="AH762" s="14">
        <f>SUMIF('consultant-gross'!D:D,eslam.data!AQ762,'consultant-gross'!G:G)</f>
        <v>623206560.51999998</v>
      </c>
      <c r="AI762" s="14">
        <f>SUMIF('consultant-net'!D:D,eslam.data!AQ762,'consultant-net'!F:F)</f>
        <v>14242173.08</v>
      </c>
      <c r="AJ762" s="2" t="str">
        <f>VLOOKUP(A762,'eslam-to-invoicing'!A:B,2,0)</f>
        <v>Mivida BP#189</v>
      </c>
      <c r="AQ762" s="2" t="str">
        <f t="shared" si="118"/>
        <v>Mivida-PK#18923</v>
      </c>
      <c r="AR762" s="2" t="str">
        <f t="shared" si="119"/>
        <v>Mivida BP#18923</v>
      </c>
    </row>
    <row r="763" spans="1:44" hidden="1" x14ac:dyDescent="0.3">
      <c r="A763" s="6" t="s">
        <v>94</v>
      </c>
      <c r="B763" s="6">
        <f>VLOOKUP(A763,operation!A:B,2,0)</f>
        <v>1</v>
      </c>
      <c r="C763" s="6">
        <v>24</v>
      </c>
      <c r="D763" s="25"/>
      <c r="E763" s="2">
        <v>16112816.118095281</v>
      </c>
      <c r="F763" s="26">
        <f>_xlfn.MAXIFS('data-from-invoicing'!E:E,'data-from-invoicing'!D:D,eslam.data!AR763)</f>
        <v>16112816.1</v>
      </c>
      <c r="G763" s="2">
        <f t="shared" si="116"/>
        <v>-1.8095280975103378E-2</v>
      </c>
      <c r="H763" s="2"/>
      <c r="I763" s="23"/>
      <c r="J763" s="2">
        <f>SUMIF('collection only'!D:D,eslam.data!AQ763,'collection only'!E:E)</f>
        <v>13803484.92</v>
      </c>
      <c r="K763" s="26">
        <f>SUMIF('data-from-invoicing'!D:D,eslam.data!AR763,'data-from-invoicing'!F:F)</f>
        <v>13803484.914999999</v>
      </c>
      <c r="L763" s="2">
        <f t="shared" si="117"/>
        <v>-5.0000008195638657E-3</v>
      </c>
      <c r="M763" s="2"/>
      <c r="Q763" s="23"/>
      <c r="R763" s="2">
        <v>13803484.93</v>
      </c>
      <c r="S763" s="1">
        <v>45382</v>
      </c>
      <c r="T763" s="1">
        <v>45382</v>
      </c>
      <c r="U763" s="1">
        <v>45295</v>
      </c>
      <c r="V763">
        <v>40</v>
      </c>
      <c r="W763" s="1">
        <v>45335</v>
      </c>
      <c r="X763" s="1">
        <v>45434</v>
      </c>
      <c r="Y763" s="2">
        <v>639319376.63809526</v>
      </c>
      <c r="Z763" s="2">
        <v>96423729.780000001</v>
      </c>
      <c r="AA763" s="2">
        <v>32655160.100000001</v>
      </c>
      <c r="AB763" s="2">
        <v>130000</v>
      </c>
      <c r="AC763" s="2">
        <v>66746916.670000002</v>
      </c>
      <c r="AD763" s="2">
        <v>19192726.879999999</v>
      </c>
      <c r="AE763" s="2">
        <v>19192726.879999999</v>
      </c>
      <c r="AF763" s="2">
        <v>1304406.8500000001</v>
      </c>
      <c r="AG763" s="14">
        <f>SUMIF('consultant-gross'!D:D,eslam.data!AQ763,'consultant-gross'!F:F)</f>
        <v>16112816.118095279</v>
      </c>
      <c r="AH763" s="14">
        <f>SUMIF('consultant-gross'!D:D,eslam.data!AQ763,'consultant-gross'!G:G)</f>
        <v>639319376.63809526</v>
      </c>
      <c r="AI763" s="14">
        <f>SUMIF('consultant-net'!D:D,eslam.data!AQ763,'consultant-net'!F:F)</f>
        <v>13803484.93</v>
      </c>
      <c r="AJ763" s="2" t="str">
        <f>VLOOKUP(A763,'eslam-to-invoicing'!A:B,2,0)</f>
        <v>Mivida BP#189</v>
      </c>
      <c r="AQ763" s="2" t="str">
        <f t="shared" si="118"/>
        <v>Mivida-PK#18924</v>
      </c>
      <c r="AR763" s="2" t="str">
        <f t="shared" si="119"/>
        <v>Mivida BP#18924</v>
      </c>
    </row>
    <row r="764" spans="1:44" hidden="1" x14ac:dyDescent="0.3">
      <c r="A764" s="6" t="s">
        <v>94</v>
      </c>
      <c r="B764" s="6">
        <f>VLOOKUP(A764,operation!A:B,2,0)</f>
        <v>1</v>
      </c>
      <c r="C764" s="6">
        <v>25</v>
      </c>
      <c r="D764" s="25"/>
      <c r="E764" s="2">
        <v>29437278.311904792</v>
      </c>
      <c r="F764" s="26">
        <f>_xlfn.MAXIFS('data-from-invoicing'!E:E,'data-from-invoicing'!D:D,eslam.data!AR764)</f>
        <v>29437278.32</v>
      </c>
      <c r="G764" s="2">
        <f t="shared" si="116"/>
        <v>8.0952085554599762E-3</v>
      </c>
      <c r="H764" s="2"/>
      <c r="I764" s="23"/>
      <c r="J764" s="2">
        <f>SUMIF('collection only'!D:D,eslam.data!AQ764,'collection only'!E:E)</f>
        <v>28360739.449999999</v>
      </c>
      <c r="K764" s="26">
        <f>SUMIF('data-from-invoicing'!D:D,eslam.data!AR764,'data-from-invoicing'!F:F)</f>
        <v>28360739.445999999</v>
      </c>
      <c r="L764" s="2">
        <f t="shared" si="117"/>
        <v>-4.0000006556510925E-3</v>
      </c>
      <c r="M764" s="2"/>
      <c r="Q764" s="23"/>
      <c r="R764" s="2">
        <v>28360739.449999999</v>
      </c>
      <c r="S764" s="1">
        <v>45412</v>
      </c>
      <c r="T764" s="1">
        <v>45412</v>
      </c>
      <c r="U764" s="1">
        <v>45421</v>
      </c>
      <c r="V764">
        <v>40</v>
      </c>
      <c r="W764" s="1">
        <v>45461</v>
      </c>
      <c r="X764" s="1">
        <v>45449</v>
      </c>
      <c r="Y764" s="2">
        <v>668756654.95000005</v>
      </c>
      <c r="Z764" s="2">
        <v>101680151.25</v>
      </c>
      <c r="AA764" s="2">
        <v>44526060.5</v>
      </c>
      <c r="AB764" s="2">
        <v>30000</v>
      </c>
      <c r="AC764" s="2">
        <v>69988148.310000002</v>
      </c>
      <c r="AD764" s="2">
        <v>20096865.975000001</v>
      </c>
      <c r="AE764" s="2">
        <v>20096865.975000001</v>
      </c>
      <c r="AF764" s="2">
        <v>1306194.3500000001</v>
      </c>
      <c r="AG764" s="14">
        <f>SUMIF('consultant-gross'!D:D,eslam.data!AQ764,'consultant-gross'!F:F)</f>
        <v>29437278.311904788</v>
      </c>
      <c r="AH764" s="14">
        <f>SUMIF('consultant-gross'!D:D,eslam.data!AQ764,'consultant-gross'!G:G)</f>
        <v>668756654.95000005</v>
      </c>
      <c r="AI764" s="14">
        <f>SUMIF('consultant-net'!D:D,eslam.data!AQ764,'consultant-net'!F:F)</f>
        <v>28360739.449999999</v>
      </c>
      <c r="AJ764" s="2" t="str">
        <f>VLOOKUP(A764,'eslam-to-invoicing'!A:B,2,0)</f>
        <v>Mivida BP#189</v>
      </c>
      <c r="AQ764" s="2" t="str">
        <f t="shared" si="118"/>
        <v>Mivida-PK#18925</v>
      </c>
      <c r="AR764" s="2" t="str">
        <f t="shared" si="119"/>
        <v>Mivida BP#18925</v>
      </c>
    </row>
    <row r="765" spans="1:44" hidden="1" x14ac:dyDescent="0.3">
      <c r="A765" s="6" t="s">
        <v>94</v>
      </c>
      <c r="B765" s="6">
        <f>VLOOKUP(A765,operation!A:B,2,0)</f>
        <v>1</v>
      </c>
      <c r="C765" s="6">
        <v>26</v>
      </c>
      <c r="D765" s="25"/>
      <c r="E765" s="2">
        <v>16876594.419999961</v>
      </c>
      <c r="F765" s="26">
        <f>_xlfn.MAXIFS('data-from-invoicing'!E:E,'data-from-invoicing'!D:D,eslam.data!AR765)</f>
        <v>16876594.440000001</v>
      </c>
      <c r="G765" s="2">
        <f t="shared" si="116"/>
        <v>2.0000040531158447E-2</v>
      </c>
      <c r="H765" s="2"/>
      <c r="I765" s="23"/>
      <c r="J765" s="2">
        <f>SUMIF('collection only'!D:D,eslam.data!AQ765,'collection only'!E:E)</f>
        <v>14177811.26</v>
      </c>
      <c r="K765" s="26">
        <f>SUMIF('data-from-invoicing'!D:D,eslam.data!AR765,'data-from-invoicing'!F:F)</f>
        <v>14177811.26</v>
      </c>
      <c r="L765" s="2">
        <f t="shared" si="117"/>
        <v>0</v>
      </c>
      <c r="M765" s="2"/>
      <c r="Q765" s="23"/>
      <c r="R765" s="2">
        <v>14177811.24</v>
      </c>
      <c r="S765" s="1">
        <v>45443</v>
      </c>
      <c r="T765" s="1">
        <v>45442</v>
      </c>
      <c r="U765" s="1">
        <v>45444</v>
      </c>
      <c r="V765">
        <v>40</v>
      </c>
      <c r="W765" s="1">
        <v>45484</v>
      </c>
      <c r="X765" s="1">
        <v>45476</v>
      </c>
      <c r="Y765" s="2">
        <v>685633249.37</v>
      </c>
      <c r="Z765" s="2">
        <v>113839940.34999999</v>
      </c>
      <c r="AA765" s="2">
        <v>49627280.829999998</v>
      </c>
      <c r="AB765" s="2">
        <v>230000</v>
      </c>
      <c r="AC765" s="2">
        <v>71860776.180000007</v>
      </c>
      <c r="AD765" s="2">
        <v>20843871.305</v>
      </c>
      <c r="AE765" s="2">
        <v>20843871.305</v>
      </c>
      <c r="AF765" s="2">
        <v>1314994.3500000001</v>
      </c>
      <c r="AG765" s="14">
        <f>SUMIF('consultant-gross'!D:D,eslam.data!AQ765,'consultant-gross'!F:F)</f>
        <v>16876594.419999957</v>
      </c>
      <c r="AH765" s="14">
        <f>SUMIF('consultant-gross'!D:D,eslam.data!AQ765,'consultant-gross'!G:G)</f>
        <v>685633249.37</v>
      </c>
      <c r="AI765" s="14">
        <f>SUMIF('consultant-net'!D:D,eslam.data!AQ765,'consultant-net'!F:F)</f>
        <v>14177811.24</v>
      </c>
      <c r="AJ765" s="2" t="str">
        <f>VLOOKUP(A765,'eslam-to-invoicing'!A:B,2,0)</f>
        <v>Mivida BP#189</v>
      </c>
      <c r="AQ765" s="2" t="str">
        <f t="shared" si="118"/>
        <v>Mivida-PK#18926</v>
      </c>
      <c r="AR765" s="2" t="str">
        <f t="shared" si="119"/>
        <v>Mivida BP#18926</v>
      </c>
    </row>
    <row r="766" spans="1:44" hidden="1" x14ac:dyDescent="0.3">
      <c r="A766" s="6" t="s">
        <v>94</v>
      </c>
      <c r="B766" s="6">
        <f>VLOOKUP(A766,operation!A:B,2,0)</f>
        <v>1</v>
      </c>
      <c r="C766" s="6">
        <v>27</v>
      </c>
      <c r="D766" s="25"/>
      <c r="E766" s="2">
        <v>14919836.130000001</v>
      </c>
      <c r="F766" s="26">
        <f>_xlfn.MAXIFS('data-from-invoicing'!E:E,'data-from-invoicing'!D:D,eslam.data!AR766)</f>
        <v>14919836.119999999</v>
      </c>
      <c r="G766" s="2">
        <f t="shared" si="116"/>
        <v>-1.0000001639127731E-2</v>
      </c>
      <c r="H766" s="2"/>
      <c r="I766" s="23"/>
      <c r="J766" s="2">
        <f>SUMIF('collection only'!D:D,eslam.data!AQ766,'collection only'!E:E)</f>
        <v>4389859.04</v>
      </c>
      <c r="K766" s="26">
        <f>SUMIF('data-from-invoicing'!D:D,eslam.data!AR766,'data-from-invoicing'!F:F)</f>
        <v>4389859.0360000003</v>
      </c>
      <c r="L766" s="2">
        <f t="shared" si="117"/>
        <v>-3.9999997243285179E-3</v>
      </c>
      <c r="M766" s="2"/>
      <c r="Q766" s="23"/>
      <c r="R766" s="2">
        <v>4389859.04</v>
      </c>
      <c r="S766" s="1">
        <v>45473</v>
      </c>
      <c r="T766" s="1">
        <v>45473</v>
      </c>
      <c r="U766" s="1">
        <v>45474</v>
      </c>
      <c r="V766">
        <v>40</v>
      </c>
      <c r="W766" s="1">
        <v>45514</v>
      </c>
      <c r="X766" s="1">
        <v>45505</v>
      </c>
      <c r="Y766" s="2">
        <v>700553085.5</v>
      </c>
      <c r="Z766" s="2">
        <v>115715406.16</v>
      </c>
      <c r="AA766" s="2">
        <v>55352768.729999997</v>
      </c>
      <c r="AB766" s="2">
        <v>130000</v>
      </c>
      <c r="AC766" s="2">
        <v>73509397.760000005</v>
      </c>
      <c r="AD766" s="2">
        <v>21282403.649999999</v>
      </c>
      <c r="AE766" s="2">
        <v>21282403.649999999</v>
      </c>
      <c r="AF766" s="2">
        <v>5470850.5999999996</v>
      </c>
      <c r="AG766" s="14">
        <f>SUMIF('consultant-gross'!D:D,eslam.data!AQ766,'consultant-gross'!F:F)</f>
        <v>14919836.129999995</v>
      </c>
      <c r="AH766" s="14">
        <f>SUMIF('consultant-gross'!D:D,eslam.data!AQ766,'consultant-gross'!G:G)</f>
        <v>700553085.5</v>
      </c>
      <c r="AI766" s="14">
        <f>SUMIF('consultant-net'!D:D,eslam.data!AQ766,'consultant-net'!F:F)</f>
        <v>4389859.04</v>
      </c>
      <c r="AJ766" s="2" t="str">
        <f>VLOOKUP(A766,'eslam-to-invoicing'!A:B,2,0)</f>
        <v>Mivida BP#189</v>
      </c>
      <c r="AQ766" s="2" t="str">
        <f t="shared" si="118"/>
        <v>Mivida-PK#18927</v>
      </c>
      <c r="AR766" s="2" t="str">
        <f t="shared" si="119"/>
        <v>Mivida BP#18927</v>
      </c>
    </row>
    <row r="767" spans="1:44" hidden="1" x14ac:dyDescent="0.3">
      <c r="A767" s="6" t="s">
        <v>94</v>
      </c>
      <c r="B767" s="6">
        <f>VLOOKUP(A767,operation!A:B,2,0)</f>
        <v>1</v>
      </c>
      <c r="C767" s="6">
        <v>28</v>
      </c>
      <c r="D767" s="25"/>
      <c r="E767" s="2">
        <v>3487392.6600000858</v>
      </c>
      <c r="F767" s="26">
        <f>_xlfn.MAXIFS('data-from-invoicing'!E:E,'data-from-invoicing'!D:D,eslam.data!AR767)</f>
        <v>3487392.64</v>
      </c>
      <c r="G767" s="2">
        <f t="shared" si="116"/>
        <v>-2.0000085700303316E-2</v>
      </c>
      <c r="H767" s="2"/>
      <c r="I767" s="23"/>
      <c r="J767" s="2">
        <f>SUMIF('collection only'!D:D,eslam.data!AQ767,'collection only'!E:E)</f>
        <v>2409288.21</v>
      </c>
      <c r="K767" s="26">
        <f>SUMIF('data-from-invoicing'!D:D,eslam.data!AR767,'data-from-invoicing'!F:F)</f>
        <v>2409288.1919999998</v>
      </c>
      <c r="L767" s="2">
        <f t="shared" si="117"/>
        <v>-1.8000000156462193E-2</v>
      </c>
      <c r="M767" s="2"/>
      <c r="Q767" s="23"/>
      <c r="R767" s="2">
        <v>2409288.21</v>
      </c>
      <c r="S767" s="1">
        <v>45504</v>
      </c>
      <c r="T767" s="1">
        <v>45503</v>
      </c>
      <c r="U767" s="1">
        <v>45505</v>
      </c>
      <c r="V767">
        <v>40</v>
      </c>
      <c r="W767" s="1">
        <v>45545</v>
      </c>
      <c r="X767" s="1">
        <v>45535</v>
      </c>
      <c r="Y767" s="2">
        <v>704040478.16000009</v>
      </c>
      <c r="Z767" s="2">
        <v>115148780.66</v>
      </c>
      <c r="AA767" s="2">
        <v>49698695.439999998</v>
      </c>
      <c r="AB767" s="2">
        <v>130000</v>
      </c>
      <c r="AC767" s="2">
        <v>73901796.569999993</v>
      </c>
      <c r="AD767" s="2">
        <v>21359782.07</v>
      </c>
      <c r="AE767" s="2">
        <v>21359782.07</v>
      </c>
      <c r="AF767" s="2">
        <v>5480338.0999999996</v>
      </c>
      <c r="AG767" s="14">
        <f>SUMIF('consultant-gross'!D:D,eslam.data!AQ767,'consultant-gross'!F:F)</f>
        <v>3487392.6600000858</v>
      </c>
      <c r="AH767" s="14">
        <f>SUMIF('consultant-gross'!D:D,eslam.data!AQ767,'consultant-gross'!G:G)</f>
        <v>704040478.16000009</v>
      </c>
      <c r="AI767" s="14">
        <f>SUMIF('consultant-net'!D:D,eslam.data!AQ767,'consultant-net'!F:F)</f>
        <v>2409288.21</v>
      </c>
      <c r="AJ767" s="2" t="str">
        <f>VLOOKUP(A767,'eslam-to-invoicing'!A:B,2,0)</f>
        <v>Mivida BP#189</v>
      </c>
      <c r="AQ767" s="2" t="str">
        <f t="shared" si="118"/>
        <v>Mivida-PK#18928</v>
      </c>
      <c r="AR767" s="2" t="str">
        <f t="shared" si="119"/>
        <v>Mivida BP#18928</v>
      </c>
    </row>
    <row r="768" spans="1:44" hidden="1" x14ac:dyDescent="0.3">
      <c r="A768" s="6" t="s">
        <v>94</v>
      </c>
      <c r="B768" s="6">
        <f>VLOOKUP(A768,operation!A:B,2,0)</f>
        <v>1</v>
      </c>
      <c r="C768" s="6">
        <v>29</v>
      </c>
      <c r="D768" s="25"/>
      <c r="E768" s="2">
        <v>369049.78999996191</v>
      </c>
      <c r="F768" s="26">
        <f>_xlfn.MAXIFS('data-from-invoicing'!E:E,'data-from-invoicing'!D:D,eslam.data!AR768)</f>
        <v>369049.79</v>
      </c>
      <c r="G768" s="2">
        <f t="shared" si="116"/>
        <v>3.8067810237407684E-8</v>
      </c>
      <c r="H768" s="2"/>
      <c r="I768" s="23"/>
      <c r="J768" s="2">
        <f>SUMIF('collection only'!D:D,eslam.data!AQ768,'collection only'!E:E)</f>
        <v>2690517.47</v>
      </c>
      <c r="K768" s="26">
        <f>SUMIF('data-from-invoicing'!D:D,eslam.data!AR768,'data-from-invoicing'!F:F)</f>
        <v>2690517.4594999999</v>
      </c>
      <c r="L768" s="2">
        <f t="shared" si="117"/>
        <v>-1.0500000324100256E-2</v>
      </c>
      <c r="M768" s="2"/>
      <c r="Q768" s="23"/>
      <c r="R768" s="2">
        <v>2690517.47</v>
      </c>
      <c r="S768" s="1">
        <v>45535</v>
      </c>
      <c r="T768" s="1">
        <v>45535</v>
      </c>
      <c r="U768" s="1">
        <v>45553</v>
      </c>
      <c r="V768">
        <v>40</v>
      </c>
      <c r="W768" s="1">
        <v>45593</v>
      </c>
      <c r="X768" s="1">
        <v>45561</v>
      </c>
      <c r="Y768" s="2">
        <v>704409527.95000005</v>
      </c>
      <c r="Z768" s="2">
        <v>118334746.14</v>
      </c>
      <c r="AA768" s="2">
        <v>36219473.079999998</v>
      </c>
      <c r="AB768" s="2">
        <v>230000</v>
      </c>
      <c r="AC768" s="2">
        <v>73927905.129999995</v>
      </c>
      <c r="AD768" s="2">
        <v>21449118.760000002</v>
      </c>
      <c r="AE768" s="2">
        <v>21449118.760000002</v>
      </c>
      <c r="AF768" s="2">
        <v>5482400</v>
      </c>
      <c r="AG768" s="14">
        <f>SUMIF('consultant-gross'!D:D,eslam.data!AQ768,'consultant-gross'!F:F)</f>
        <v>369049.78999996185</v>
      </c>
      <c r="AH768" s="14">
        <f>SUMIF('consultant-gross'!D:D,eslam.data!AQ768,'consultant-gross'!G:G)</f>
        <v>704409527.95000005</v>
      </c>
      <c r="AI768" s="14">
        <f>SUMIF('consultant-net'!D:D,eslam.data!AQ768,'consultant-net'!F:F)</f>
        <v>2690517.47</v>
      </c>
      <c r="AJ768" s="2" t="str">
        <f>VLOOKUP(A768,'eslam-to-invoicing'!A:B,2,0)</f>
        <v>Mivida BP#189</v>
      </c>
      <c r="AQ768" s="2" t="str">
        <f t="shared" si="118"/>
        <v>Mivida-PK#18929</v>
      </c>
      <c r="AR768" s="2" t="str">
        <f t="shared" si="119"/>
        <v>Mivida BP#18929</v>
      </c>
    </row>
    <row r="769" spans="1:44" hidden="1" x14ac:dyDescent="0.3">
      <c r="A769" s="6" t="s">
        <v>94</v>
      </c>
      <c r="B769" s="34">
        <f>VLOOKUP(A769,operation!A:B,2,0)</f>
        <v>1</v>
      </c>
      <c r="C769" s="6">
        <v>30</v>
      </c>
      <c r="D769" s="25"/>
      <c r="E769" s="2">
        <v>17653522.65999997</v>
      </c>
      <c r="F769" s="26">
        <f>_xlfn.MAXIFS('data-from-invoicing'!E:E,'data-from-invoicing'!D:D,eslam.data!AR769)</f>
        <v>22415427.41</v>
      </c>
      <c r="G769" s="2">
        <f t="shared" si="116"/>
        <v>4761904.7500000298</v>
      </c>
      <c r="H769" s="2"/>
      <c r="I769" s="23"/>
      <c r="J769" s="2">
        <f>SUMIF('collection only'!D:D,eslam.data!AQ769,'collection only'!E:E)</f>
        <v>14412191.120000001</v>
      </c>
      <c r="K769" s="26">
        <f>SUMIF('data-from-invoicing'!D:D,eslam.data!AR769,'data-from-invoicing'!F:F)</f>
        <v>14412191.1105</v>
      </c>
      <c r="L769" s="2">
        <f t="shared" si="117"/>
        <v>-9.5000006258487701E-3</v>
      </c>
      <c r="M769" s="2"/>
      <c r="Q769" s="23"/>
      <c r="R769" s="2">
        <v>14412191.130000001</v>
      </c>
      <c r="S769" s="1">
        <v>45565</v>
      </c>
      <c r="T769" s="1">
        <v>45565</v>
      </c>
      <c r="U769" s="1">
        <v>45574</v>
      </c>
      <c r="V769">
        <v>40</v>
      </c>
      <c r="W769" s="1">
        <v>45614</v>
      </c>
      <c r="X769" s="1">
        <v>45608</v>
      </c>
      <c r="Y769" s="2">
        <v>722063050.61000001</v>
      </c>
      <c r="Z769" s="2">
        <v>118972314.89</v>
      </c>
      <c r="AA769" s="2">
        <v>37380637.32</v>
      </c>
      <c r="AB769" s="2">
        <v>230000</v>
      </c>
      <c r="AC769" s="2">
        <v>80926432.969999999</v>
      </c>
      <c r="AD769" s="2">
        <v>22053462.949999999</v>
      </c>
      <c r="AE769" s="2">
        <v>22053462.949999999</v>
      </c>
      <c r="AF769" s="2">
        <v>9961433.2400000002</v>
      </c>
      <c r="AG769" s="14">
        <f>SUMIF('consultant-gross'!D:D,eslam.data!AQ769,'consultant-gross'!F:F)</f>
        <v>17653522.659999967</v>
      </c>
      <c r="AH769" s="14">
        <f>SUMIF('consultant-gross'!D:D,eslam.data!AQ769,'consultant-gross'!G:G)</f>
        <v>722063050.61000001</v>
      </c>
      <c r="AI769" s="14">
        <f>SUMIF('consultant-net'!D:D,eslam.data!AQ769,'consultant-net'!F:F)</f>
        <v>14412191.130000001</v>
      </c>
      <c r="AJ769" s="2" t="str">
        <f>VLOOKUP(A769,'eslam-to-invoicing'!A:B,2,0)</f>
        <v>Mivida BP#189</v>
      </c>
      <c r="AQ769" s="2" t="str">
        <f t="shared" si="118"/>
        <v>Mivida-PK#18930</v>
      </c>
      <c r="AR769" s="2" t="str">
        <f t="shared" si="119"/>
        <v>Mivida BP#18930</v>
      </c>
    </row>
    <row r="770" spans="1:44" hidden="1" x14ac:dyDescent="0.3">
      <c r="A770" s="6" t="s">
        <v>94</v>
      </c>
      <c r="B770" s="34">
        <f>VLOOKUP(A770,operation!A:B,2,0)</f>
        <v>1</v>
      </c>
      <c r="C770" s="6">
        <v>31</v>
      </c>
      <c r="D770" s="25"/>
      <c r="F770" s="26">
        <f>_xlfn.MAXIFS('data-from-invoicing'!E:E,'data-from-invoicing'!D:D,eslam.data!AR770)</f>
        <v>19514716.969999999</v>
      </c>
      <c r="G770" s="2">
        <f t="shared" si="116"/>
        <v>19514716.969999999</v>
      </c>
      <c r="H770" s="2"/>
      <c r="I770" s="23"/>
      <c r="J770" s="2">
        <f>SUMIF('collection only'!D:D,eslam.data!AQ770,'collection only'!E:E)</f>
        <v>0</v>
      </c>
      <c r="K770" s="26">
        <f>SUMIF('data-from-invoicing'!D:D,eslam.data!AR770,'data-from-invoicing'!F:F)</f>
        <v>0</v>
      </c>
      <c r="L770" s="2">
        <f t="shared" si="117"/>
        <v>0</v>
      </c>
      <c r="M770" s="2"/>
      <c r="Q770" s="23"/>
      <c r="S770" s="1">
        <v>45596</v>
      </c>
      <c r="T770" s="1">
        <v>45596</v>
      </c>
      <c r="U770" s="1">
        <v>45597</v>
      </c>
      <c r="V770">
        <v>40</v>
      </c>
      <c r="W770" s="1">
        <v>45637</v>
      </c>
      <c r="AF770" s="2">
        <v>0</v>
      </c>
      <c r="AG770" s="14">
        <f>SUMIF('consultant-gross'!D:D,eslam.data!AQ770,'consultant-gross'!F:F)</f>
        <v>0</v>
      </c>
      <c r="AH770" s="14">
        <f>SUMIF('consultant-gross'!D:D,eslam.data!AQ770,'consultant-gross'!G:G)</f>
        <v>0</v>
      </c>
      <c r="AI770" s="14">
        <f>SUMIF('consultant-net'!D:D,eslam.data!AQ770,'consultant-net'!F:F)</f>
        <v>0</v>
      </c>
      <c r="AJ770" s="2" t="str">
        <f>VLOOKUP(A770,'eslam-to-invoicing'!A:B,2,0)</f>
        <v>Mivida BP#189</v>
      </c>
      <c r="AQ770" s="2" t="str">
        <f t="shared" si="118"/>
        <v>Mivida-PK#18931</v>
      </c>
      <c r="AR770" s="2" t="str">
        <f t="shared" si="119"/>
        <v>Mivida BP#18931</v>
      </c>
    </row>
    <row r="771" spans="1:44" hidden="1" x14ac:dyDescent="0.3">
      <c r="A771" s="6" t="s">
        <v>142</v>
      </c>
      <c r="B771" s="34">
        <f>VLOOKUP(A771,operation!A:B,2,0)</f>
        <v>0</v>
      </c>
      <c r="C771" s="6">
        <v>1</v>
      </c>
      <c r="D771" s="25"/>
      <c r="E771" s="2">
        <v>3847983.19</v>
      </c>
      <c r="F771" s="26">
        <f>_xlfn.MAXIFS('data-from-invoicing'!E:E,'data-from-invoicing'!D:D,eslam.data!AR771)</f>
        <v>0</v>
      </c>
      <c r="G771" s="2">
        <f t="shared" si="116"/>
        <v>-3847983.19</v>
      </c>
      <c r="H771" s="2"/>
      <c r="I771" s="23"/>
      <c r="J771" s="2">
        <f>SUMIF('collection only'!D:D,eslam.data!AQ771,'collection only'!E:E)</f>
        <v>0</v>
      </c>
      <c r="K771" s="26">
        <f>SUMIF('data-from-invoicing'!D:D,eslam.data!AR771,'data-from-invoicing'!F:F)</f>
        <v>0</v>
      </c>
      <c r="L771" s="2">
        <f t="shared" si="117"/>
        <v>0</v>
      </c>
      <c r="M771" s="2"/>
      <c r="Q771" s="23"/>
      <c r="R771" s="2">
        <v>475188.5</v>
      </c>
      <c r="S771" s="1">
        <v>45322</v>
      </c>
      <c r="T771" s="1">
        <v>45322</v>
      </c>
      <c r="U771" s="1">
        <v>45350</v>
      </c>
      <c r="V771">
        <v>42</v>
      </c>
      <c r="W771" s="1">
        <v>45392</v>
      </c>
      <c r="X771" s="1">
        <v>45350</v>
      </c>
      <c r="Y771" s="2">
        <v>3847983.19</v>
      </c>
      <c r="AF771" s="2">
        <v>0</v>
      </c>
      <c r="AG771" s="14">
        <f>SUMIF('consultant-gross'!D:D,eslam.data!AQ771,'consultant-gross'!F:F)</f>
        <v>0</v>
      </c>
      <c r="AH771" s="14">
        <f>SUMIF('consultant-gross'!D:D,eslam.data!AQ771,'consultant-gross'!G:G)</f>
        <v>0</v>
      </c>
      <c r="AI771" s="14">
        <f>SUMIF('consultant-net'!D:D,eslam.data!AQ771,'consultant-net'!F:F)</f>
        <v>0</v>
      </c>
      <c r="AJ771" s="2">
        <f>VLOOKUP(A771,'eslam-to-invoicing'!A:B,2,0)</f>
        <v>0</v>
      </c>
      <c r="AQ771" s="2" t="str">
        <f t="shared" si="118"/>
        <v>Mobilization1</v>
      </c>
      <c r="AR771" s="2" t="str">
        <f t="shared" si="119"/>
        <v>01</v>
      </c>
    </row>
    <row r="772" spans="1:44" hidden="1" x14ac:dyDescent="0.3">
      <c r="A772" s="6" t="s">
        <v>148</v>
      </c>
      <c r="B772" s="34">
        <f>VLOOKUP(A772,operation!A:B,2,0)</f>
        <v>1</v>
      </c>
      <c r="C772" s="6">
        <v>1</v>
      </c>
      <c r="D772" s="25"/>
      <c r="F772" s="26">
        <f>_xlfn.MAXIFS('data-from-invoicing'!E:E,'data-from-invoicing'!D:D,eslam.data!AR772)</f>
        <v>11546313</v>
      </c>
      <c r="G772" s="2">
        <f t="shared" si="116"/>
        <v>11546313</v>
      </c>
      <c r="H772" s="2"/>
      <c r="I772" s="23"/>
      <c r="J772" s="2">
        <f>SUMIF('collection only'!D:D,eslam.data!AQ772,'collection only'!E:E)</f>
        <v>33350000</v>
      </c>
      <c r="K772" s="26">
        <f>SUMIF('data-from-invoicing'!D:D,eslam.data!AR772,'data-from-invoicing'!F:F)</f>
        <v>0</v>
      </c>
      <c r="L772" s="2">
        <f t="shared" si="117"/>
        <v>-33350000</v>
      </c>
      <c r="M772" s="2"/>
      <c r="Q772" s="23"/>
      <c r="S772" s="1">
        <v>45443</v>
      </c>
      <c r="T772" s="1">
        <v>45451</v>
      </c>
      <c r="U772" s="1">
        <v>45417</v>
      </c>
      <c r="V772">
        <v>40</v>
      </c>
      <c r="W772" s="1">
        <v>45457</v>
      </c>
      <c r="AF772" s="2">
        <v>0</v>
      </c>
      <c r="AG772" s="14">
        <f>SUMIF('consultant-gross'!D:D,eslam.data!AQ772,'consultant-gross'!F:F)</f>
        <v>0</v>
      </c>
      <c r="AH772" s="14">
        <f>SUMIF('consultant-gross'!D:D,eslam.data!AQ772,'consultant-gross'!G:G)</f>
        <v>0</v>
      </c>
      <c r="AI772" s="14">
        <f>SUMIF('consultant-net'!D:D,eslam.data!AQ772,'consultant-net'!F:F)</f>
        <v>0</v>
      </c>
      <c r="AJ772" s="2" t="str">
        <f>VLOOKUP(A772,'eslam-to-invoicing'!A:B,2,0)</f>
        <v>MOC HQ at Diriyah</v>
      </c>
      <c r="AQ772" s="2" t="str">
        <f t="shared" si="118"/>
        <v>MOC1</v>
      </c>
      <c r="AR772" s="2" t="str">
        <f t="shared" si="119"/>
        <v>MOC HQ at Diriyah1</v>
      </c>
    </row>
    <row r="773" spans="1:44" hidden="1" x14ac:dyDescent="0.3">
      <c r="A773" s="6" t="s">
        <v>148</v>
      </c>
      <c r="B773" s="34">
        <f>VLOOKUP(A773,operation!A:B,2,0)</f>
        <v>1</v>
      </c>
      <c r="C773" s="6">
        <v>2</v>
      </c>
      <c r="D773" s="25"/>
      <c r="F773" s="26">
        <f>_xlfn.MAXIFS('data-from-invoicing'!E:E,'data-from-invoicing'!D:D,eslam.data!AR773)</f>
        <v>2521761.64</v>
      </c>
      <c r="G773" s="2">
        <f t="shared" si="116"/>
        <v>2521761.64</v>
      </c>
      <c r="H773" s="2"/>
      <c r="I773" s="23"/>
      <c r="J773" s="2">
        <f>SUMIF('collection only'!D:D,eslam.data!AQ773,'collection only'!E:E)</f>
        <v>0</v>
      </c>
      <c r="K773" s="26">
        <f>SUMIF('data-from-invoicing'!D:D,eslam.data!AR773,'data-from-invoicing'!F:F)</f>
        <v>0</v>
      </c>
      <c r="L773" s="2">
        <f t="shared" si="117"/>
        <v>0</v>
      </c>
      <c r="M773" s="2"/>
      <c r="Q773" s="23"/>
      <c r="S773" s="1">
        <v>45473</v>
      </c>
      <c r="T773" s="1">
        <v>45488</v>
      </c>
      <c r="U773" s="1">
        <v>45488</v>
      </c>
      <c r="V773">
        <v>40</v>
      </c>
      <c r="W773" s="1">
        <v>45528</v>
      </c>
      <c r="AF773" s="2">
        <v>0</v>
      </c>
      <c r="AG773" s="14">
        <f>SUMIF('consultant-gross'!D:D,eslam.data!AQ773,'consultant-gross'!F:F)</f>
        <v>0</v>
      </c>
      <c r="AH773" s="14">
        <f>SUMIF('consultant-gross'!D:D,eslam.data!AQ773,'consultant-gross'!G:G)</f>
        <v>0</v>
      </c>
      <c r="AI773" s="14">
        <f>SUMIF('consultant-net'!D:D,eslam.data!AQ773,'consultant-net'!F:F)</f>
        <v>0</v>
      </c>
      <c r="AJ773" s="2" t="str">
        <f>VLOOKUP(A773,'eslam-to-invoicing'!A:B,2,0)</f>
        <v>MOC HQ at Diriyah</v>
      </c>
      <c r="AQ773" s="2" t="str">
        <f t="shared" si="118"/>
        <v>MOC2</v>
      </c>
      <c r="AR773" s="2" t="str">
        <f t="shared" si="119"/>
        <v>MOC HQ at Diriyah2</v>
      </c>
    </row>
    <row r="774" spans="1:44" hidden="1" x14ac:dyDescent="0.3">
      <c r="A774" s="6" t="s">
        <v>136</v>
      </c>
      <c r="B774" s="34">
        <f>VLOOKUP(A774,operation!A:B,2,0)</f>
        <v>1</v>
      </c>
      <c r="C774" s="6">
        <v>1</v>
      </c>
      <c r="D774" s="25"/>
      <c r="F774" s="26">
        <f>_xlfn.MAXIFS('data-from-invoicing'!E:E,'data-from-invoicing'!D:D,eslam.data!AR774)</f>
        <v>11546313</v>
      </c>
      <c r="G774" s="2">
        <f t="shared" si="116"/>
        <v>11546313</v>
      </c>
      <c r="H774" s="2"/>
      <c r="I774" s="23"/>
      <c r="J774" s="2">
        <f>SUMIF('collection only'!D:D,eslam.data!AQ774,'collection only'!E:E)</f>
        <v>0</v>
      </c>
      <c r="K774" s="26">
        <f>SUMIF('data-from-invoicing'!D:D,eslam.data!AR774,'data-from-invoicing'!F:F)</f>
        <v>0</v>
      </c>
      <c r="L774" s="2">
        <f t="shared" si="117"/>
        <v>0</v>
      </c>
      <c r="M774" s="2"/>
      <c r="Q774" s="23"/>
      <c r="S774" s="1">
        <v>45412</v>
      </c>
      <c r="T774" s="1">
        <v>45383</v>
      </c>
      <c r="U774" s="1">
        <v>45383</v>
      </c>
      <c r="V774">
        <v>40</v>
      </c>
      <c r="W774" s="1">
        <v>45423</v>
      </c>
      <c r="AF774" s="2">
        <v>0</v>
      </c>
      <c r="AG774" s="14">
        <f>SUMIF('consultant-gross'!D:D,eslam.data!AQ774,'consultant-gross'!F:F)</f>
        <v>0</v>
      </c>
      <c r="AH774" s="14">
        <f>SUMIF('consultant-gross'!D:D,eslam.data!AQ774,'consultant-gross'!G:G)</f>
        <v>0</v>
      </c>
      <c r="AI774" s="14">
        <f>SUMIF('consultant-net'!D:D,eslam.data!AQ774,'consultant-net'!F:F)</f>
        <v>0</v>
      </c>
      <c r="AJ774" s="2" t="str">
        <f>VLOOKUP(A774,'eslam-to-invoicing'!A:B,2,0)</f>
        <v>MOC HQ at Diriyah</v>
      </c>
      <c r="AQ774" s="2" t="str">
        <f t="shared" si="118"/>
        <v>MOC - DP1</v>
      </c>
      <c r="AR774" s="2" t="str">
        <f t="shared" si="119"/>
        <v>MOC HQ at Diriyah1</v>
      </c>
    </row>
    <row r="775" spans="1:44" hidden="1" x14ac:dyDescent="0.3">
      <c r="A775" s="6" t="s">
        <v>112</v>
      </c>
      <c r="B775" s="34">
        <f>VLOOKUP(A775,operation!A:B,2,0)</f>
        <v>1</v>
      </c>
      <c r="C775" s="6">
        <v>1</v>
      </c>
      <c r="D775" s="25"/>
      <c r="E775" s="2">
        <v>3190160</v>
      </c>
      <c r="F775" s="26">
        <f>_xlfn.MAXIFS('data-from-invoicing'!E:E,'data-from-invoicing'!D:D,eslam.data!AR775)</f>
        <v>34312846.590000004</v>
      </c>
      <c r="G775" s="2">
        <f t="shared" si="116"/>
        <v>31122686.590000004</v>
      </c>
      <c r="H775" s="2"/>
      <c r="I775" s="23"/>
      <c r="J775" s="2">
        <f>SUMIF('collection only'!D:D,eslam.data!AQ775,'collection only'!E:E)</f>
        <v>2201210.4</v>
      </c>
      <c r="K775" s="26">
        <f>SUMIF('data-from-invoicing'!D:D,eslam.data!AR775,'data-from-invoicing'!F:F)</f>
        <v>24876813.769500002</v>
      </c>
      <c r="L775" s="2">
        <f t="shared" si="117"/>
        <v>22675603.369500004</v>
      </c>
      <c r="M775" s="2"/>
      <c r="Q775" s="23"/>
      <c r="R775" s="2">
        <v>2360718.4</v>
      </c>
      <c r="S775" s="1">
        <v>45230</v>
      </c>
      <c r="T775" s="1">
        <v>45230</v>
      </c>
      <c r="U775" s="1">
        <v>45232</v>
      </c>
      <c r="V775">
        <v>42</v>
      </c>
      <c r="W775" s="1">
        <v>45274</v>
      </c>
      <c r="X775" s="1">
        <v>45232</v>
      </c>
      <c r="Y775" s="2">
        <v>3190160</v>
      </c>
      <c r="AF775" s="2">
        <v>0</v>
      </c>
      <c r="AG775" s="14">
        <f>SUMIF('consultant-gross'!D:D,eslam.data!AQ775,'consultant-gross'!F:F)</f>
        <v>3190160</v>
      </c>
      <c r="AH775" s="14">
        <f>SUMIF('consultant-gross'!D:D,eslam.data!AQ775,'consultant-gross'!G:G)</f>
        <v>3190160</v>
      </c>
      <c r="AI775" s="14">
        <f>SUMIF('consultant-net'!D:D,eslam.data!AQ775,'consultant-net'!F:F)</f>
        <v>2360718.4</v>
      </c>
      <c r="AJ775" s="2" t="str">
        <f>VLOOKUP(A775,'eslam-to-invoicing'!A:B,2,0)</f>
        <v>New Giza Teaching Hospital</v>
      </c>
      <c r="AQ775" s="2" t="str">
        <f t="shared" si="118"/>
        <v>New Gas Station1</v>
      </c>
      <c r="AR775" s="2" t="str">
        <f t="shared" si="119"/>
        <v>New Giza Teaching Hospital1</v>
      </c>
    </row>
    <row r="776" spans="1:44" hidden="1" x14ac:dyDescent="0.3">
      <c r="A776" s="6" t="s">
        <v>112</v>
      </c>
      <c r="B776" s="34">
        <f>VLOOKUP(A776,operation!A:B,2,0)</f>
        <v>1</v>
      </c>
      <c r="C776" s="6">
        <v>2</v>
      </c>
      <c r="D776" s="25"/>
      <c r="F776" s="26">
        <f>_xlfn.MAXIFS('data-from-invoicing'!E:E,'data-from-invoicing'!D:D,eslam.data!AR776)</f>
        <v>20687718.129999999</v>
      </c>
      <c r="G776" s="2">
        <f t="shared" ref="G776:G778" si="120">F776-E776</f>
        <v>20687718.129999999</v>
      </c>
      <c r="H776" s="2"/>
      <c r="I776" s="23"/>
      <c r="J776" s="2">
        <f>SUMIF('collection only'!D:D,eslam.data!AQ776,'collection only'!E:E)</f>
        <v>1419355.25</v>
      </c>
      <c r="K776" s="26">
        <f>SUMIF('data-from-invoicing'!D:D,eslam.data!AR776,'data-from-invoicing'!F:F)</f>
        <v>14998595.646500001</v>
      </c>
      <c r="L776" s="2">
        <f t="shared" ref="L776:L778" si="121">K776-J776</f>
        <v>13579240.396500001</v>
      </c>
      <c r="M776" s="2"/>
      <c r="Q776" s="23"/>
      <c r="S776" s="1">
        <v>45291</v>
      </c>
      <c r="T776" s="1">
        <v>45291</v>
      </c>
      <c r="U776" s="1">
        <v>45292</v>
      </c>
      <c r="V776">
        <v>42</v>
      </c>
      <c r="W776" s="1">
        <v>45334</v>
      </c>
      <c r="AF776" s="2">
        <v>0</v>
      </c>
      <c r="AG776" s="14">
        <f>SUMIF('consultant-gross'!D:D,eslam.data!AQ776,'consultant-gross'!F:F)</f>
        <v>0</v>
      </c>
      <c r="AH776" s="14">
        <f>SUMIF('consultant-gross'!D:D,eslam.data!AQ776,'consultant-gross'!G:G)</f>
        <v>0</v>
      </c>
      <c r="AI776" s="14">
        <f>SUMIF('consultant-net'!D:D,eslam.data!AQ776,'consultant-net'!F:F)</f>
        <v>0</v>
      </c>
      <c r="AJ776" s="2" t="str">
        <f>VLOOKUP(A776,'eslam-to-invoicing'!A:B,2,0)</f>
        <v>New Giza Teaching Hospital</v>
      </c>
      <c r="AQ776" s="2" t="str">
        <f t="shared" si="118"/>
        <v>New Gas Station2</v>
      </c>
      <c r="AR776" s="2" t="str">
        <f t="shared" si="119"/>
        <v>New Giza Teaching Hospital2</v>
      </c>
    </row>
    <row r="777" spans="1:44" hidden="1" x14ac:dyDescent="0.3">
      <c r="A777" s="6" t="s">
        <v>112</v>
      </c>
      <c r="B777" s="34">
        <f>VLOOKUP(A777,operation!A:B,2,0)</f>
        <v>1</v>
      </c>
      <c r="C777" s="6">
        <v>3</v>
      </c>
      <c r="D777" s="25"/>
      <c r="E777" s="2">
        <v>2793703.2</v>
      </c>
      <c r="F777" s="26">
        <f>_xlfn.MAXIFS('data-from-invoicing'!E:E,'data-from-invoicing'!D:D,eslam.data!AR777)</f>
        <v>7560552.29</v>
      </c>
      <c r="G777" s="2">
        <f t="shared" si="120"/>
        <v>4766849.09</v>
      </c>
      <c r="H777" s="2"/>
      <c r="I777" s="23"/>
      <c r="J777" s="2">
        <f>SUMIF('collection only'!D:D,eslam.data!AQ777,'collection only'!E:E)</f>
        <v>0</v>
      </c>
      <c r="K777" s="26">
        <f>SUMIF('data-from-invoicing'!D:D,eslam.data!AR777,'data-from-invoicing'!F:F)</f>
        <v>7466045.3844999997</v>
      </c>
      <c r="L777" s="2">
        <f t="shared" si="121"/>
        <v>7466045.3844999997</v>
      </c>
      <c r="M777" s="2"/>
      <c r="Q777" s="23"/>
      <c r="R777" s="2">
        <v>1433129.44</v>
      </c>
      <c r="S777" s="1">
        <v>45322</v>
      </c>
      <c r="T777" s="1">
        <v>45323</v>
      </c>
      <c r="U777" s="1">
        <v>45323</v>
      </c>
      <c r="V777">
        <v>42</v>
      </c>
      <c r="W777" s="1">
        <v>45365</v>
      </c>
      <c r="X777" s="1">
        <v>45329</v>
      </c>
      <c r="Y777" s="2">
        <v>7183858</v>
      </c>
      <c r="AF777" s="2">
        <v>0</v>
      </c>
      <c r="AG777" s="14">
        <f>SUMIF('consultant-gross'!D:D,eslam.data!AQ777,'consultant-gross'!F:F)</f>
        <v>0</v>
      </c>
      <c r="AH777" s="14">
        <f>SUMIF('consultant-gross'!D:D,eslam.data!AQ777,'consultant-gross'!G:G)</f>
        <v>0</v>
      </c>
      <c r="AI777" s="14">
        <f>SUMIF('consultant-net'!D:D,eslam.data!AQ777,'consultant-net'!F:F)</f>
        <v>0</v>
      </c>
      <c r="AJ777" s="2" t="str">
        <f>VLOOKUP(A777,'eslam-to-invoicing'!A:B,2,0)</f>
        <v>New Giza Teaching Hospital</v>
      </c>
      <c r="AQ777" s="2" t="str">
        <f t="shared" si="118"/>
        <v>New Gas Station3</v>
      </c>
      <c r="AR777" s="2" t="str">
        <f t="shared" si="119"/>
        <v>New Giza Teaching Hospital3</v>
      </c>
    </row>
    <row r="778" spans="1:44" hidden="1" x14ac:dyDescent="0.3">
      <c r="A778" s="6" t="s">
        <v>112</v>
      </c>
      <c r="B778" s="34">
        <f>VLOOKUP(A778,operation!A:B,2,0)</f>
        <v>1</v>
      </c>
      <c r="C778" s="6">
        <v>4</v>
      </c>
      <c r="D778" s="25"/>
      <c r="E778" s="2">
        <v>6707619.9900000002</v>
      </c>
      <c r="F778" s="26">
        <f>_xlfn.MAXIFS('data-from-invoicing'!E:E,'data-from-invoicing'!D:D,eslam.data!AR778)</f>
        <v>36077726.420000002</v>
      </c>
      <c r="G778" s="2">
        <f t="shared" si="120"/>
        <v>29370106.43</v>
      </c>
      <c r="H778" s="2"/>
      <c r="I778" s="23"/>
      <c r="J778" s="2">
        <f>SUMIF('collection only'!D:D,eslam.data!AQ778,'collection only'!E:E)</f>
        <v>0</v>
      </c>
      <c r="K778" s="26">
        <f>SUMIF('data-from-invoicing'!D:D,eslam.data!AR778,'data-from-invoicing'!F:F)</f>
        <v>27335611.780999999</v>
      </c>
      <c r="L778" s="2">
        <f t="shared" si="121"/>
        <v>27335611.780999999</v>
      </c>
      <c r="M778" s="2"/>
      <c r="Q778" s="23"/>
      <c r="R778" s="2">
        <v>4963638.79</v>
      </c>
      <c r="S778" s="1">
        <v>45412</v>
      </c>
      <c r="T778" s="1">
        <v>45403</v>
      </c>
      <c r="U778" s="1">
        <v>45403</v>
      </c>
      <c r="V778">
        <v>42</v>
      </c>
      <c r="W778" s="1">
        <v>45445</v>
      </c>
      <c r="X778" s="1">
        <v>45410</v>
      </c>
      <c r="Y778" s="2">
        <v>13891477.99</v>
      </c>
      <c r="AF778" s="2">
        <v>0</v>
      </c>
      <c r="AG778" s="14">
        <f>SUMIF('consultant-gross'!D:D,eslam.data!AQ778,'consultant-gross'!F:F)</f>
        <v>0</v>
      </c>
      <c r="AH778" s="14">
        <f>SUMIF('consultant-gross'!D:D,eslam.data!AQ778,'consultant-gross'!G:G)</f>
        <v>0</v>
      </c>
      <c r="AI778" s="14">
        <f>SUMIF('consultant-net'!D:D,eslam.data!AQ778,'consultant-net'!F:F)</f>
        <v>0</v>
      </c>
      <c r="AJ778" s="2" t="str">
        <f>VLOOKUP(A778,'eslam-to-invoicing'!A:B,2,0)</f>
        <v>New Giza Teaching Hospital</v>
      </c>
      <c r="AQ778" s="2" t="str">
        <f t="shared" si="118"/>
        <v>New Gas Station4</v>
      </c>
      <c r="AR778" s="2" t="str">
        <f t="shared" si="119"/>
        <v>New Giza Teaching Hospital4</v>
      </c>
    </row>
    <row r="779" spans="1:44" hidden="1" x14ac:dyDescent="0.3">
      <c r="B779" s="34" t="e">
        <f>VLOOKUP(A779,operation!A:B,2,0)</f>
        <v>#N/A</v>
      </c>
      <c r="D779" s="25"/>
      <c r="F779" s="26">
        <f>_xlfn.MAXIFS('data-from-invoicing'!E:E,'data-from-invoicing'!D:D,eslam.data!AR779)</f>
        <v>0</v>
      </c>
      <c r="H779" s="2"/>
      <c r="I779" s="23"/>
      <c r="K779" s="26"/>
      <c r="M779" s="2"/>
      <c r="Q779" s="23"/>
    </row>
    <row r="780" spans="1:44" hidden="1" x14ac:dyDescent="0.3">
      <c r="A780" s="6" t="s">
        <v>84</v>
      </c>
      <c r="B780" s="6">
        <f>VLOOKUP(A780,operation!A:B,2,0)</f>
        <v>1</v>
      </c>
      <c r="C780" s="6">
        <v>1</v>
      </c>
      <c r="D780" s="25"/>
      <c r="E780" s="2">
        <v>34312846.600000001</v>
      </c>
      <c r="F780" s="26">
        <f>_xlfn.MAXIFS('data-from-invoicing'!E:E,'data-from-invoicing'!D:D,eslam.data!AR780)</f>
        <v>34312846.590000004</v>
      </c>
      <c r="G780" s="2">
        <f t="shared" ref="G780:G811" si="122">F780-E780</f>
        <v>-9.9999979138374329E-3</v>
      </c>
      <c r="H780" s="2"/>
      <c r="I780" s="23"/>
      <c r="J780" s="2">
        <f>SUMIF('collection only'!D:D,eslam.data!AQ780,'collection only'!E:E)</f>
        <v>111673736</v>
      </c>
      <c r="K780" s="26">
        <f>SUMIF('data-from-invoicing'!D:D,eslam.data!AR780,'data-from-invoicing'!F:F)</f>
        <v>24876813.769500002</v>
      </c>
      <c r="L780" s="2">
        <f t="shared" ref="L780:L811" si="123">K780-J780</f>
        <v>-86796922.230499998</v>
      </c>
      <c r="M780" s="2"/>
      <c r="N780" s="2">
        <v>73512565</v>
      </c>
      <c r="Q780" s="23"/>
      <c r="R780" s="2">
        <v>23504299.920000002</v>
      </c>
      <c r="S780" s="1">
        <v>44592</v>
      </c>
      <c r="T780" s="1">
        <v>44591</v>
      </c>
      <c r="U780" s="1">
        <v>44593</v>
      </c>
      <c r="V780">
        <v>51</v>
      </c>
      <c r="W780" s="1">
        <v>44644</v>
      </c>
      <c r="X780" s="1">
        <v>44606</v>
      </c>
      <c r="Y780" s="2">
        <v>34312846.600000001</v>
      </c>
      <c r="AF780" s="2">
        <v>0</v>
      </c>
      <c r="AG780" s="14">
        <f>SUMIF('consultant-gross'!D:D,eslam.data!AQ780,'consultant-gross'!F:F)</f>
        <v>34312846.600000001</v>
      </c>
      <c r="AH780" s="14">
        <f>SUMIF('consultant-gross'!D:D,eslam.data!AQ780,'consultant-gross'!G:G)</f>
        <v>34312846.600000001</v>
      </c>
      <c r="AI780" s="14">
        <f>SUMIF('consultant-net'!D:D,eslam.data!AQ780,'consultant-net'!F:F)</f>
        <v>23504299.920000002</v>
      </c>
      <c r="AJ780" s="2" t="str">
        <f>VLOOKUP(A780,'eslam-to-invoicing'!A:B,2,0)</f>
        <v>New Giza Teaching Hospital</v>
      </c>
      <c r="AQ780" s="2" t="str">
        <f t="shared" ref="AQ780:AQ811" si="124">A780&amp;C780</f>
        <v>New Giza Hospital1</v>
      </c>
      <c r="AR780" s="2" t="str">
        <f t="shared" ref="AR780:AR811" si="125">AJ780&amp;C780</f>
        <v>New Giza Teaching Hospital1</v>
      </c>
    </row>
    <row r="781" spans="1:44" hidden="1" x14ac:dyDescent="0.3">
      <c r="A781" s="6" t="s">
        <v>84</v>
      </c>
      <c r="B781" s="34">
        <f>VLOOKUP(A781,operation!A:B,2,0)</f>
        <v>1</v>
      </c>
      <c r="C781" s="6">
        <v>2</v>
      </c>
      <c r="D781" s="25"/>
      <c r="E781" s="2">
        <v>20701192.620000001</v>
      </c>
      <c r="F781" s="26">
        <f>_xlfn.MAXIFS('data-from-invoicing'!E:E,'data-from-invoicing'!D:D,eslam.data!AR781)</f>
        <v>20687718.129999999</v>
      </c>
      <c r="G781" s="2">
        <f t="shared" si="122"/>
        <v>-13474.490000002086</v>
      </c>
      <c r="H781" s="2"/>
      <c r="I781" s="23"/>
      <c r="J781" s="2">
        <f>SUMIF('collection only'!D:D,eslam.data!AQ781,'collection only'!E:E)</f>
        <v>16948027.172380954</v>
      </c>
      <c r="K781" s="26">
        <f>SUMIF('data-from-invoicing'!D:D,eslam.data!AR781,'data-from-invoicing'!F:F)</f>
        <v>14998595.646500001</v>
      </c>
      <c r="L781" s="2">
        <f t="shared" si="123"/>
        <v>-1949431.5258809533</v>
      </c>
      <c r="M781" s="2"/>
      <c r="Q781" s="23"/>
      <c r="R781" s="2">
        <v>13966904.630000001</v>
      </c>
      <c r="S781" s="1">
        <v>44620</v>
      </c>
      <c r="T781" s="1">
        <v>44620</v>
      </c>
      <c r="U781" s="1">
        <v>44625</v>
      </c>
      <c r="V781">
        <v>51</v>
      </c>
      <c r="W781" s="1">
        <v>44676</v>
      </c>
      <c r="X781" s="1">
        <v>44641</v>
      </c>
      <c r="Y781" s="2">
        <v>55014039.219999999</v>
      </c>
      <c r="AF781" s="2">
        <v>0</v>
      </c>
      <c r="AG781" s="14">
        <f>SUMIF('consultant-gross'!D:D,eslam.data!AQ781,'consultant-gross'!F:F)</f>
        <v>0</v>
      </c>
      <c r="AH781" s="14">
        <f>SUMIF('consultant-gross'!D:D,eslam.data!AQ781,'consultant-gross'!G:G)</f>
        <v>0</v>
      </c>
      <c r="AI781" s="14">
        <f>SUMIF('consultant-net'!D:D,eslam.data!AQ781,'consultant-net'!F:F)</f>
        <v>0</v>
      </c>
      <c r="AJ781" s="2" t="str">
        <f>VLOOKUP(A781,'eslam-to-invoicing'!A:B,2,0)</f>
        <v>New Giza Teaching Hospital</v>
      </c>
      <c r="AQ781" s="2" t="str">
        <f t="shared" si="124"/>
        <v>New Giza Hospital2</v>
      </c>
      <c r="AR781" s="2" t="str">
        <f t="shared" si="125"/>
        <v>New Giza Teaching Hospital2</v>
      </c>
    </row>
    <row r="782" spans="1:44" hidden="1" x14ac:dyDescent="0.3">
      <c r="A782" s="6" t="s">
        <v>84</v>
      </c>
      <c r="B782" s="34">
        <f>VLOOKUP(A782,operation!A:B,2,0)</f>
        <v>1</v>
      </c>
      <c r="C782" s="6">
        <v>3</v>
      </c>
      <c r="D782" s="25"/>
      <c r="E782" s="2">
        <v>-1E-4</v>
      </c>
      <c r="F782" s="26">
        <f>_xlfn.MAXIFS('data-from-invoicing'!E:E,'data-from-invoicing'!D:D,eslam.data!AR782)</f>
        <v>7560552.29</v>
      </c>
      <c r="G782" s="2">
        <f t="shared" si="122"/>
        <v>7560552.2900999999</v>
      </c>
      <c r="H782" s="2"/>
      <c r="I782" s="23"/>
      <c r="J782" s="2">
        <f>SUMIF('collection only'!D:D,eslam.data!AQ782,'collection only'!E:E)</f>
        <v>7088017</v>
      </c>
      <c r="K782" s="26">
        <f>SUMIF('data-from-invoicing'!D:D,eslam.data!AR782,'data-from-invoicing'!F:F)</f>
        <v>7466045.3844999997</v>
      </c>
      <c r="L782" s="2">
        <f t="shared" si="123"/>
        <v>378028.38449999969</v>
      </c>
      <c r="M782" s="2"/>
      <c r="Q782" s="23"/>
      <c r="R782" s="2">
        <v>7088017.7699999996</v>
      </c>
      <c r="S782" s="1">
        <v>44651</v>
      </c>
      <c r="T782" s="1">
        <v>44635</v>
      </c>
      <c r="U782" s="1">
        <v>44640</v>
      </c>
      <c r="V782">
        <v>51</v>
      </c>
      <c r="W782" s="1">
        <v>44691</v>
      </c>
      <c r="X782" s="1">
        <v>44648</v>
      </c>
      <c r="Y782" s="2">
        <v>55014039.219999999</v>
      </c>
      <c r="AD782" s="2">
        <v>1642229.32</v>
      </c>
      <c r="AE782" s="2">
        <v>1642229.32</v>
      </c>
      <c r="AF782" s="2">
        <v>0</v>
      </c>
      <c r="AG782" s="14">
        <f>SUMIF('consultant-gross'!D:D,eslam.data!AQ782,'consultant-gross'!F:F)</f>
        <v>0</v>
      </c>
      <c r="AH782" s="14">
        <f>SUMIF('consultant-gross'!D:D,eslam.data!AQ782,'consultant-gross'!G:G)</f>
        <v>0</v>
      </c>
      <c r="AI782" s="14">
        <f>SUMIF('consultant-net'!D:D,eslam.data!AQ782,'consultant-net'!F:F)</f>
        <v>0</v>
      </c>
      <c r="AJ782" s="2" t="str">
        <f>VLOOKUP(A782,'eslam-to-invoicing'!A:B,2,0)</f>
        <v>New Giza Teaching Hospital</v>
      </c>
      <c r="AQ782" s="2" t="str">
        <f t="shared" si="124"/>
        <v>New Giza Hospital3</v>
      </c>
      <c r="AR782" s="2" t="str">
        <f t="shared" si="125"/>
        <v>New Giza Teaching Hospital3</v>
      </c>
    </row>
    <row r="783" spans="1:44" hidden="1" x14ac:dyDescent="0.3">
      <c r="A783" s="6" t="s">
        <v>84</v>
      </c>
      <c r="B783" s="34">
        <f>VLOOKUP(A783,operation!A:B,2,0)</f>
        <v>1</v>
      </c>
      <c r="C783" s="6">
        <v>4</v>
      </c>
      <c r="D783" s="25"/>
      <c r="E783" s="2">
        <v>43472048.710000008</v>
      </c>
      <c r="F783" s="26">
        <f>_xlfn.MAXIFS('data-from-invoicing'!E:E,'data-from-invoicing'!D:D,eslam.data!AR783)</f>
        <v>36077726.420000002</v>
      </c>
      <c r="G783" s="2">
        <f t="shared" si="122"/>
        <v>-7394322.2900000066</v>
      </c>
      <c r="H783" s="2"/>
      <c r="I783" s="23"/>
      <c r="J783" s="2">
        <f>SUMIF('collection only'!D:D,eslam.data!AQ783,'collection only'!E:E)</f>
        <v>25531752</v>
      </c>
      <c r="K783" s="26">
        <f>SUMIF('data-from-invoicing'!D:D,eslam.data!AR783,'data-from-invoicing'!F:F)</f>
        <v>27335611.780999999</v>
      </c>
      <c r="L783" s="2">
        <f t="shared" si="123"/>
        <v>1803859.7809999995</v>
      </c>
      <c r="M783" s="2"/>
      <c r="Q783" s="23"/>
      <c r="R783" s="2">
        <v>25608972.359999999</v>
      </c>
      <c r="S783" s="1">
        <v>44651</v>
      </c>
      <c r="T783" s="1">
        <v>44651</v>
      </c>
      <c r="U783" s="1">
        <v>44657</v>
      </c>
      <c r="V783">
        <v>51</v>
      </c>
      <c r="W783" s="1">
        <v>44708</v>
      </c>
      <c r="X783" s="1">
        <v>44675</v>
      </c>
      <c r="Y783" s="2">
        <v>98486087.930000007</v>
      </c>
      <c r="AD783" s="2">
        <v>2584225.375</v>
      </c>
      <c r="AE783" s="2">
        <v>2584225.375</v>
      </c>
      <c r="AF783" s="2">
        <v>0</v>
      </c>
      <c r="AG783" s="14">
        <f>SUMIF('consultant-gross'!D:D,eslam.data!AQ783,'consultant-gross'!F:F)</f>
        <v>0</v>
      </c>
      <c r="AH783" s="14">
        <f>SUMIF('consultant-gross'!D:D,eslam.data!AQ783,'consultant-gross'!G:G)</f>
        <v>0</v>
      </c>
      <c r="AI783" s="14">
        <f>SUMIF('consultant-net'!D:D,eslam.data!AQ783,'consultant-net'!F:F)</f>
        <v>0</v>
      </c>
      <c r="AJ783" s="2" t="str">
        <f>VLOOKUP(A783,'eslam-to-invoicing'!A:B,2,0)</f>
        <v>New Giza Teaching Hospital</v>
      </c>
      <c r="AQ783" s="2" t="str">
        <f t="shared" si="124"/>
        <v>New Giza Hospital4</v>
      </c>
      <c r="AR783" s="2" t="str">
        <f t="shared" si="125"/>
        <v>New Giza Teaching Hospital4</v>
      </c>
    </row>
    <row r="784" spans="1:44" hidden="1" x14ac:dyDescent="0.3">
      <c r="A784" s="6" t="s">
        <v>84</v>
      </c>
      <c r="B784" s="34">
        <f>VLOOKUP(A784,operation!A:B,2,0)</f>
        <v>1</v>
      </c>
      <c r="C784" s="6">
        <v>5</v>
      </c>
      <c r="D784" s="25"/>
      <c r="E784" s="2">
        <v>15040366.169999991</v>
      </c>
      <c r="F784" s="26">
        <f>_xlfn.MAXIFS('data-from-invoicing'!E:E,'data-from-invoicing'!D:D,eslam.data!AR784)</f>
        <v>14819091.380000001</v>
      </c>
      <c r="G784" s="2">
        <f t="shared" si="122"/>
        <v>-221274.78999998979</v>
      </c>
      <c r="H784" s="2"/>
      <c r="I784" s="23"/>
      <c r="J784" s="2">
        <f>SUMIF('collection only'!D:D,eslam.data!AQ784,'collection only'!E:E)</f>
        <v>9692684</v>
      </c>
      <c r="K784" s="26">
        <f>SUMIF('data-from-invoicing'!D:D,eslam.data!AR784,'data-from-invoicing'!F:F)</f>
        <v>10433639.459000001</v>
      </c>
      <c r="L784" s="2">
        <f t="shared" si="123"/>
        <v>740955.45900000073</v>
      </c>
      <c r="M784" s="2"/>
      <c r="Q784" s="23"/>
      <c r="R784" s="2">
        <v>10219240.4</v>
      </c>
      <c r="S784" s="1">
        <v>44681</v>
      </c>
      <c r="T784" s="1">
        <v>44691</v>
      </c>
      <c r="U784" s="1">
        <v>44691</v>
      </c>
      <c r="V784">
        <v>51</v>
      </c>
      <c r="W784" s="1">
        <v>44742</v>
      </c>
      <c r="X784" s="1">
        <v>44706</v>
      </c>
      <c r="Y784" s="2">
        <v>113526454.09999999</v>
      </c>
      <c r="AC784" s="2">
        <v>12821619</v>
      </c>
      <c r="AD784" s="2">
        <v>2978829.6349999998</v>
      </c>
      <c r="AE784" s="2">
        <v>2978829.6349999998</v>
      </c>
      <c r="AF784" s="2">
        <v>447088.63</v>
      </c>
      <c r="AG784" s="14">
        <f>SUMIF('consultant-gross'!D:D,eslam.data!AQ784,'consultant-gross'!F:F)</f>
        <v>0</v>
      </c>
      <c r="AH784" s="14">
        <f>SUMIF('consultant-gross'!D:D,eslam.data!AQ784,'consultant-gross'!G:G)</f>
        <v>0</v>
      </c>
      <c r="AI784" s="14">
        <f>SUMIF('consultant-net'!D:D,eslam.data!AQ784,'consultant-net'!F:F)</f>
        <v>0</v>
      </c>
      <c r="AJ784" s="2" t="str">
        <f>VLOOKUP(A784,'eslam-to-invoicing'!A:B,2,0)</f>
        <v>New Giza Teaching Hospital</v>
      </c>
      <c r="AQ784" s="2" t="str">
        <f t="shared" si="124"/>
        <v>New Giza Hospital5</v>
      </c>
      <c r="AR784" s="2" t="str">
        <f t="shared" si="125"/>
        <v>New Giza Teaching Hospital5</v>
      </c>
    </row>
    <row r="785" spans="1:44" hidden="1" x14ac:dyDescent="0.3">
      <c r="A785" s="6" t="s">
        <v>84</v>
      </c>
      <c r="B785" s="34">
        <f>VLOOKUP(A785,operation!A:B,2,0)</f>
        <v>1</v>
      </c>
      <c r="C785" s="6">
        <v>6</v>
      </c>
      <c r="D785" s="25"/>
      <c r="E785" s="2">
        <v>21219859.00000003</v>
      </c>
      <c r="F785" s="26">
        <f>_xlfn.MAXIFS('data-from-invoicing'!E:E,'data-from-invoicing'!D:D,eslam.data!AR785)</f>
        <v>21174583.68</v>
      </c>
      <c r="G785" s="2">
        <f t="shared" si="122"/>
        <v>-45275.3200000301</v>
      </c>
      <c r="H785" s="2"/>
      <c r="I785" s="23"/>
      <c r="J785" s="2">
        <f>SUMIF('collection only'!D:D,eslam.data!AQ785,'collection only'!E:E)</f>
        <v>12645886</v>
      </c>
      <c r="K785" s="26">
        <f>SUMIF('data-from-invoicing'!D:D,eslam.data!AR785,'data-from-invoicing'!F:F)</f>
        <v>13704613.323999999</v>
      </c>
      <c r="L785" s="2">
        <f t="shared" si="123"/>
        <v>1058727.3239999991</v>
      </c>
      <c r="M785" s="2"/>
      <c r="Q785" s="23"/>
      <c r="R785" s="2">
        <v>14292844</v>
      </c>
      <c r="S785" s="1">
        <v>44712</v>
      </c>
      <c r="T785" s="1">
        <v>44712</v>
      </c>
      <c r="U785" s="1">
        <v>44727</v>
      </c>
      <c r="V785">
        <v>51</v>
      </c>
      <c r="W785" s="1">
        <v>44778</v>
      </c>
      <c r="X785" s="1">
        <v>44733</v>
      </c>
      <c r="Y785" s="2">
        <v>134746313.09999999</v>
      </c>
      <c r="AC785" s="2">
        <v>12821619</v>
      </c>
      <c r="AD785" s="2">
        <v>3534103.5950000002</v>
      </c>
      <c r="AE785" s="2">
        <v>3534103.5950000002</v>
      </c>
      <c r="AF785" s="2">
        <v>0</v>
      </c>
      <c r="AG785" s="14">
        <f>SUMIF('consultant-gross'!D:D,eslam.data!AQ785,'consultant-gross'!F:F)</f>
        <v>0</v>
      </c>
      <c r="AH785" s="14">
        <f>SUMIF('consultant-gross'!D:D,eslam.data!AQ785,'consultant-gross'!G:G)</f>
        <v>0</v>
      </c>
      <c r="AI785" s="14">
        <f>SUMIF('consultant-net'!D:D,eslam.data!AQ785,'consultant-net'!F:F)</f>
        <v>0</v>
      </c>
      <c r="AJ785" s="2" t="str">
        <f>VLOOKUP(A785,'eslam-to-invoicing'!A:B,2,0)</f>
        <v>New Giza Teaching Hospital</v>
      </c>
      <c r="AQ785" s="2" t="str">
        <f t="shared" si="124"/>
        <v>New Giza Hospital6</v>
      </c>
      <c r="AR785" s="2" t="str">
        <f t="shared" si="125"/>
        <v>New Giza Teaching Hospital6</v>
      </c>
    </row>
    <row r="786" spans="1:44" hidden="1" x14ac:dyDescent="0.3">
      <c r="A786" s="6" t="s">
        <v>84</v>
      </c>
      <c r="B786" s="34">
        <f>VLOOKUP(A786,operation!A:B,2,0)</f>
        <v>1</v>
      </c>
      <c r="C786" s="6">
        <v>7</v>
      </c>
      <c r="D786" s="25"/>
      <c r="E786" s="2">
        <v>20073764.279999971</v>
      </c>
      <c r="F786" s="26">
        <f>_xlfn.MAXIFS('data-from-invoicing'!E:E,'data-from-invoicing'!D:D,eslam.data!AR786)</f>
        <v>20034184.420000002</v>
      </c>
      <c r="G786" s="2">
        <f t="shared" si="122"/>
        <v>-39579.859999969602</v>
      </c>
      <c r="H786" s="2"/>
      <c r="I786" s="23"/>
      <c r="J786" s="2">
        <f>SUMIF('collection only'!D:D,eslam.data!AQ786,'collection only'!E:E)</f>
        <v>12694720</v>
      </c>
      <c r="K786" s="26">
        <f>SUMIF('data-from-invoicing'!D:D,eslam.data!AR786,'data-from-invoicing'!F:F)</f>
        <v>13696429.151000001</v>
      </c>
      <c r="L786" s="2">
        <f t="shared" si="123"/>
        <v>1001709.1510000005</v>
      </c>
      <c r="M786" s="2"/>
      <c r="Q786" s="23"/>
      <c r="R786" s="2">
        <v>13315074.93</v>
      </c>
      <c r="S786" s="1">
        <v>44742</v>
      </c>
      <c r="T786" s="1">
        <v>44742</v>
      </c>
      <c r="U786" s="1">
        <v>44735</v>
      </c>
      <c r="V786">
        <v>51</v>
      </c>
      <c r="W786" s="1">
        <v>44786</v>
      </c>
      <c r="X786" s="1">
        <v>44746</v>
      </c>
      <c r="Y786" s="2">
        <v>154820077.38</v>
      </c>
      <c r="AC786" s="2">
        <v>12821619.84</v>
      </c>
      <c r="AD786" s="2">
        <v>4060000.94</v>
      </c>
      <c r="AE786" s="2">
        <v>4060000.94</v>
      </c>
      <c r="AF786" s="2">
        <v>0</v>
      </c>
      <c r="AG786" s="14">
        <f>SUMIF('consultant-gross'!D:D,eslam.data!AQ786,'consultant-gross'!F:F)</f>
        <v>0</v>
      </c>
      <c r="AH786" s="14">
        <f>SUMIF('consultant-gross'!D:D,eslam.data!AQ786,'consultant-gross'!G:G)</f>
        <v>0</v>
      </c>
      <c r="AI786" s="14">
        <f>SUMIF('consultant-net'!D:D,eslam.data!AQ786,'consultant-net'!F:F)</f>
        <v>0</v>
      </c>
      <c r="AJ786" s="2" t="str">
        <f>VLOOKUP(A786,'eslam-to-invoicing'!A:B,2,0)</f>
        <v>New Giza Teaching Hospital</v>
      </c>
      <c r="AQ786" s="2" t="str">
        <f t="shared" si="124"/>
        <v>New Giza Hospital7</v>
      </c>
      <c r="AR786" s="2" t="str">
        <f t="shared" si="125"/>
        <v>New Giza Teaching Hospital7</v>
      </c>
    </row>
    <row r="787" spans="1:44" hidden="1" x14ac:dyDescent="0.3">
      <c r="A787" s="6" t="s">
        <v>84</v>
      </c>
      <c r="B787" s="34">
        <f>VLOOKUP(A787,operation!A:B,2,0)</f>
        <v>1</v>
      </c>
      <c r="C787" s="6">
        <v>8</v>
      </c>
      <c r="D787" s="25"/>
      <c r="E787" s="2">
        <v>18180164.070000019</v>
      </c>
      <c r="F787" s="26">
        <f>_xlfn.MAXIFS('data-from-invoicing'!E:E,'data-from-invoicing'!D:D,eslam.data!AR787)</f>
        <v>18146654.719999999</v>
      </c>
      <c r="G787" s="2">
        <f t="shared" si="122"/>
        <v>-33509.350000020117</v>
      </c>
      <c r="H787" s="2"/>
      <c r="I787" s="23"/>
      <c r="J787" s="2">
        <f>SUMIF('collection only'!D:D,eslam.data!AQ787,'collection only'!E:E)</f>
        <v>11865059</v>
      </c>
      <c r="K787" s="26">
        <f>SUMIF('data-from-invoicing'!D:D,eslam.data!AR787,'data-from-invoicing'!F:F)</f>
        <v>12772392.376</v>
      </c>
      <c r="L787" s="2">
        <f t="shared" si="123"/>
        <v>907333.37600000016</v>
      </c>
      <c r="M787" s="2"/>
      <c r="Q787" s="23"/>
      <c r="R787" s="2">
        <v>12573205.029999999</v>
      </c>
      <c r="S787" s="1">
        <v>44773</v>
      </c>
      <c r="T787" s="1">
        <v>44780</v>
      </c>
      <c r="U787" s="1">
        <v>44796</v>
      </c>
      <c r="V787">
        <v>51</v>
      </c>
      <c r="W787" s="1">
        <v>44847</v>
      </c>
      <c r="X787" s="1">
        <v>44801</v>
      </c>
      <c r="Y787" s="2">
        <v>173000241.44999999</v>
      </c>
      <c r="AC787" s="2">
        <v>12821619</v>
      </c>
      <c r="AD787" s="2">
        <v>4536350.625</v>
      </c>
      <c r="AE787" s="2">
        <v>4536350.625</v>
      </c>
      <c r="AF787" s="2">
        <v>2987283.85</v>
      </c>
      <c r="AG787" s="14">
        <f>SUMIF('consultant-gross'!D:D,eslam.data!AQ787,'consultant-gross'!F:F)</f>
        <v>0</v>
      </c>
      <c r="AH787" s="14">
        <f>SUMIF('consultant-gross'!D:D,eslam.data!AQ787,'consultant-gross'!G:G)</f>
        <v>0</v>
      </c>
      <c r="AI787" s="14">
        <f>SUMIF('consultant-net'!D:D,eslam.data!AQ787,'consultant-net'!F:F)</f>
        <v>0</v>
      </c>
      <c r="AJ787" s="2" t="str">
        <f>VLOOKUP(A787,'eslam-to-invoicing'!A:B,2,0)</f>
        <v>New Giza Teaching Hospital</v>
      </c>
      <c r="AQ787" s="2" t="str">
        <f t="shared" si="124"/>
        <v>New Giza Hospital8</v>
      </c>
      <c r="AR787" s="2" t="str">
        <f t="shared" si="125"/>
        <v>New Giza Teaching Hospital8</v>
      </c>
    </row>
    <row r="788" spans="1:44" hidden="1" x14ac:dyDescent="0.3">
      <c r="A788" s="6" t="s">
        <v>84</v>
      </c>
      <c r="B788" s="34">
        <f>VLOOKUP(A788,operation!A:B,2,0)</f>
        <v>1</v>
      </c>
      <c r="C788" s="6">
        <v>9</v>
      </c>
      <c r="D788" s="25"/>
      <c r="E788" s="2">
        <v>23318711.119999971</v>
      </c>
      <c r="F788" s="26">
        <f>_xlfn.MAXIFS('data-from-invoicing'!E:E,'data-from-invoicing'!D:D,eslam.data!AR788)</f>
        <v>23282485.079999998</v>
      </c>
      <c r="G788" s="2">
        <f t="shared" si="122"/>
        <v>-36226.039999973029</v>
      </c>
      <c r="H788" s="2"/>
      <c r="I788" s="23"/>
      <c r="J788" s="2">
        <f>SUMIF('collection only'!D:D,eslam.data!AQ788,'collection only'!E:E)</f>
        <v>15594713</v>
      </c>
      <c r="K788" s="26">
        <f>SUMIF('data-from-invoicing'!D:D,eslam.data!AR788,'data-from-invoicing'!F:F)</f>
        <v>16758838.084000001</v>
      </c>
      <c r="L788" s="2">
        <f t="shared" si="123"/>
        <v>1164125.0840000007</v>
      </c>
      <c r="M788" s="2"/>
      <c r="Q788" s="23"/>
      <c r="R788" s="2">
        <v>15620677.42</v>
      </c>
      <c r="S788" s="1">
        <v>44804</v>
      </c>
      <c r="T788" s="1">
        <v>44815</v>
      </c>
      <c r="U788" s="1">
        <v>44818</v>
      </c>
      <c r="V788">
        <v>51</v>
      </c>
      <c r="W788" s="1">
        <v>44869</v>
      </c>
      <c r="X788" s="1">
        <v>44826</v>
      </c>
      <c r="Y788" s="2">
        <v>196318952.56999999</v>
      </c>
      <c r="AC788" s="2">
        <v>12821619.84</v>
      </c>
      <c r="AD788" s="2">
        <v>5147515.8600000003</v>
      </c>
      <c r="AE788" s="2">
        <v>5147515.8600000003</v>
      </c>
      <c r="AF788" s="2">
        <v>3790429.25</v>
      </c>
      <c r="AG788" s="14">
        <f>SUMIF('consultant-gross'!D:D,eslam.data!AQ788,'consultant-gross'!F:F)</f>
        <v>23318711.119999975</v>
      </c>
      <c r="AH788" s="14">
        <f>SUMIF('consultant-gross'!D:D,eslam.data!AQ788,'consultant-gross'!G:G)</f>
        <v>196318952.56999999</v>
      </c>
      <c r="AI788" s="14">
        <f>SUMIF('consultant-net'!D:D,eslam.data!AQ788,'consultant-net'!F:F)</f>
        <v>15620677.42</v>
      </c>
      <c r="AJ788" s="2" t="str">
        <f>VLOOKUP(A788,'eslam-to-invoicing'!A:B,2,0)</f>
        <v>New Giza Teaching Hospital</v>
      </c>
      <c r="AQ788" s="2" t="str">
        <f t="shared" si="124"/>
        <v>New Giza Hospital9</v>
      </c>
      <c r="AR788" s="2" t="str">
        <f t="shared" si="125"/>
        <v>New Giza Teaching Hospital9</v>
      </c>
    </row>
    <row r="789" spans="1:44" hidden="1" x14ac:dyDescent="0.3">
      <c r="A789" s="6" t="s">
        <v>84</v>
      </c>
      <c r="B789" s="34">
        <f>VLOOKUP(A789,operation!A:B,2,0)</f>
        <v>1</v>
      </c>
      <c r="C789" s="6">
        <v>10</v>
      </c>
      <c r="D789" s="25"/>
      <c r="E789" s="2">
        <v>22254898.639999989</v>
      </c>
      <c r="F789" s="26">
        <f>_xlfn.MAXIFS('data-from-invoicing'!E:E,'data-from-invoicing'!D:D,eslam.data!AR789)</f>
        <v>22234302.84</v>
      </c>
      <c r="G789" s="2">
        <f t="shared" si="122"/>
        <v>-20595.799999989569</v>
      </c>
      <c r="H789" s="2"/>
      <c r="I789" s="23"/>
      <c r="J789" s="2">
        <f>SUMIF('collection only'!D:D,eslam.data!AQ789,'collection only'!E:E)</f>
        <v>14931468</v>
      </c>
      <c r="K789" s="26">
        <f>SUMIF('data-from-invoicing'!D:D,eslam.data!AR789,'data-from-invoicing'!F:F)</f>
        <v>16043183.482000001</v>
      </c>
      <c r="L789" s="2">
        <f t="shared" si="123"/>
        <v>1111715.4820000008</v>
      </c>
      <c r="M789" s="2"/>
      <c r="Q789" s="23"/>
      <c r="R789" s="2">
        <v>14944068.34</v>
      </c>
      <c r="S789" s="1">
        <v>44834</v>
      </c>
      <c r="T789" s="1">
        <v>44849</v>
      </c>
      <c r="U789" s="1">
        <v>44852</v>
      </c>
      <c r="V789">
        <v>51</v>
      </c>
      <c r="W789" s="1">
        <v>44903</v>
      </c>
      <c r="X789" s="1">
        <v>44868</v>
      </c>
      <c r="Y789" s="2">
        <v>218573851.21000001</v>
      </c>
      <c r="AC789" s="2">
        <v>12821619.84</v>
      </c>
      <c r="AD789" s="2">
        <v>5731166.3049999997</v>
      </c>
      <c r="AE789" s="2">
        <v>5731166.3049999997</v>
      </c>
      <c r="AF789" s="2">
        <v>3910342.85</v>
      </c>
      <c r="AG789" s="14">
        <f>SUMIF('consultant-gross'!D:D,eslam.data!AQ789,'consultant-gross'!F:F)</f>
        <v>22254898.639999986</v>
      </c>
      <c r="AH789" s="14">
        <f>SUMIF('consultant-gross'!D:D,eslam.data!AQ789,'consultant-gross'!G:G)</f>
        <v>218573851.20999998</v>
      </c>
      <c r="AI789" s="14">
        <f>SUMIF('consultant-net'!D:D,eslam.data!AQ789,'consultant-net'!F:F)</f>
        <v>14944068.34</v>
      </c>
      <c r="AJ789" s="2" t="str">
        <f>VLOOKUP(A789,'eslam-to-invoicing'!A:B,2,0)</f>
        <v>New Giza Teaching Hospital</v>
      </c>
      <c r="AQ789" s="2" t="str">
        <f t="shared" si="124"/>
        <v>New Giza Hospital10</v>
      </c>
      <c r="AR789" s="2" t="str">
        <f t="shared" si="125"/>
        <v>New Giza Teaching Hospital10</v>
      </c>
    </row>
    <row r="790" spans="1:44" hidden="1" x14ac:dyDescent="0.3">
      <c r="A790" s="6" t="s">
        <v>84</v>
      </c>
      <c r="B790" s="34">
        <f>VLOOKUP(A790,operation!A:B,2,0)</f>
        <v>1</v>
      </c>
      <c r="C790" s="6">
        <v>11</v>
      </c>
      <c r="D790" s="25"/>
      <c r="E790" s="2">
        <v>29701638.200000022</v>
      </c>
      <c r="F790" s="26">
        <f>_xlfn.MAXIFS('data-from-invoicing'!E:E,'data-from-invoicing'!D:D,eslam.data!AR790)</f>
        <v>29644027.199999999</v>
      </c>
      <c r="G790" s="2">
        <f t="shared" si="122"/>
        <v>-57611.000000022352</v>
      </c>
      <c r="H790" s="2"/>
      <c r="I790" s="23"/>
      <c r="J790" s="2">
        <f>SUMIF('collection only'!D:D,eslam.data!AQ790,'collection only'!E:E)</f>
        <v>19979218</v>
      </c>
      <c r="K790" s="26">
        <f>SUMIF('data-from-invoicing'!D:D,eslam.data!AR790,'data-from-invoicing'!F:F)</f>
        <v>21461419.719999999</v>
      </c>
      <c r="L790" s="2">
        <f t="shared" si="123"/>
        <v>1482201.7199999988</v>
      </c>
      <c r="M790" s="2"/>
      <c r="Q790" s="23"/>
      <c r="R790" s="2">
        <v>19999087.829999998</v>
      </c>
      <c r="S790" s="1">
        <v>44865</v>
      </c>
      <c r="T790" s="1">
        <v>44875</v>
      </c>
      <c r="U790" s="1">
        <v>44875</v>
      </c>
      <c r="V790">
        <v>51</v>
      </c>
      <c r="W790" s="1">
        <v>44926</v>
      </c>
      <c r="X790" s="1">
        <v>44902</v>
      </c>
      <c r="Y790" s="2">
        <v>248275489.41</v>
      </c>
      <c r="AA790" s="2">
        <v>47447.199999999997</v>
      </c>
      <c r="AC790" s="2">
        <v>12821619.84</v>
      </c>
      <c r="AD790" s="2">
        <v>6509322.0199999996</v>
      </c>
      <c r="AE790" s="2">
        <v>6509322.0199999996</v>
      </c>
      <c r="AF790" s="2">
        <v>3819797.85</v>
      </c>
      <c r="AG790" s="14">
        <f>SUMIF('consultant-gross'!D:D,eslam.data!AQ790,'consultant-gross'!F:F)</f>
        <v>29701638.200000018</v>
      </c>
      <c r="AH790" s="14">
        <f>SUMIF('consultant-gross'!D:D,eslam.data!AQ790,'consultant-gross'!G:G)</f>
        <v>248275489.41</v>
      </c>
      <c r="AI790" s="14">
        <f>SUMIF('consultant-net'!D:D,eslam.data!AQ790,'consultant-net'!F:F)</f>
        <v>19999087.829999998</v>
      </c>
      <c r="AJ790" s="2" t="str">
        <f>VLOOKUP(A790,'eslam-to-invoicing'!A:B,2,0)</f>
        <v>New Giza Teaching Hospital</v>
      </c>
      <c r="AQ790" s="2" t="str">
        <f t="shared" si="124"/>
        <v>New Giza Hospital11</v>
      </c>
      <c r="AR790" s="2" t="str">
        <f t="shared" si="125"/>
        <v>New Giza Teaching Hospital11</v>
      </c>
    </row>
    <row r="791" spans="1:44" hidden="1" x14ac:dyDescent="0.3">
      <c r="A791" s="6" t="s">
        <v>84</v>
      </c>
      <c r="B791" s="34">
        <f>VLOOKUP(A791,operation!A:B,2,0)</f>
        <v>1</v>
      </c>
      <c r="C791" s="6">
        <v>12</v>
      </c>
      <c r="D791" s="25"/>
      <c r="E791" s="2">
        <v>25988546.640000019</v>
      </c>
      <c r="F791" s="26">
        <f>_xlfn.MAXIFS('data-from-invoicing'!E:E,'data-from-invoicing'!D:D,eslam.data!AR791)</f>
        <v>30417445.780000001</v>
      </c>
      <c r="G791" s="2">
        <f t="shared" si="122"/>
        <v>4428899.139999982</v>
      </c>
      <c r="H791" s="2"/>
      <c r="I791" s="23"/>
      <c r="J791" s="2">
        <f>SUMIF('collection only'!D:D,eslam.data!AQ791,'collection only'!E:E)</f>
        <v>21023839</v>
      </c>
      <c r="K791" s="26">
        <f>SUMIF('data-from-invoicing'!D:D,eslam.data!AR791,'data-from-invoicing'!F:F)</f>
        <v>22544712.249000002</v>
      </c>
      <c r="L791" s="2">
        <f t="shared" si="123"/>
        <v>1520873.2490000017</v>
      </c>
      <c r="M791" s="2"/>
      <c r="Q791" s="23"/>
      <c r="R791" s="2">
        <v>21046664.640000001</v>
      </c>
      <c r="S791" s="1">
        <v>44895</v>
      </c>
      <c r="T791" s="1">
        <v>44901</v>
      </c>
      <c r="U791" s="1">
        <v>44903</v>
      </c>
      <c r="V791">
        <v>51</v>
      </c>
      <c r="W791" s="1">
        <v>44954</v>
      </c>
      <c r="X791" s="1">
        <v>44924</v>
      </c>
      <c r="Y791" s="2">
        <v>274264036.05000001</v>
      </c>
      <c r="Z791" s="2">
        <v>4878335.3</v>
      </c>
      <c r="AA791" s="2">
        <v>1113844.57</v>
      </c>
      <c r="AC791" s="2">
        <v>12821619.84</v>
      </c>
      <c r="AD791" s="2">
        <v>7307779.5</v>
      </c>
      <c r="AE791" s="2">
        <v>7307779.5</v>
      </c>
      <c r="AF791" s="2">
        <v>3966447.85</v>
      </c>
      <c r="AG791" s="14">
        <f>SUMIF('consultant-gross'!D:D,eslam.data!AQ791,'consultant-gross'!F:F)</f>
        <v>25988546.640000015</v>
      </c>
      <c r="AH791" s="14">
        <f>SUMIF('consultant-gross'!D:D,eslam.data!AQ791,'consultant-gross'!G:G)</f>
        <v>274264036.05000001</v>
      </c>
      <c r="AI791" s="14">
        <f>SUMIF('consultant-net'!D:D,eslam.data!AQ791,'consultant-net'!F:F)</f>
        <v>21046664.640000001</v>
      </c>
      <c r="AJ791" s="2" t="str">
        <f>VLOOKUP(A791,'eslam-to-invoicing'!A:B,2,0)</f>
        <v>New Giza Teaching Hospital</v>
      </c>
      <c r="AQ791" s="2" t="str">
        <f t="shared" si="124"/>
        <v>New Giza Hospital12</v>
      </c>
      <c r="AR791" s="2" t="str">
        <f t="shared" si="125"/>
        <v>New Giza Teaching Hospital12</v>
      </c>
    </row>
    <row r="792" spans="1:44" hidden="1" x14ac:dyDescent="0.3">
      <c r="A792" s="6" t="s">
        <v>84</v>
      </c>
      <c r="B792" s="34">
        <f>VLOOKUP(A792,operation!A:B,2,0)</f>
        <v>1</v>
      </c>
      <c r="C792" s="6">
        <v>13</v>
      </c>
      <c r="D792" s="25"/>
      <c r="E792" s="2">
        <v>24670486.269999981</v>
      </c>
      <c r="F792" s="26">
        <f>_xlfn.MAXIFS('data-from-invoicing'!E:E,'data-from-invoicing'!D:D,eslam.data!AR792)</f>
        <v>26683802.780000001</v>
      </c>
      <c r="G792" s="2">
        <f t="shared" si="122"/>
        <v>2013316.5100000203</v>
      </c>
      <c r="H792" s="2"/>
      <c r="I792" s="23"/>
      <c r="J792" s="2">
        <f>SUMIF('collection only'!D:D,eslam.data!AQ792,'collection only'!E:E)</f>
        <v>17903308</v>
      </c>
      <c r="K792" s="26">
        <f>SUMIF('data-from-invoicing'!D:D,eslam.data!AR792,'data-from-invoicing'!F:F)</f>
        <v>19237495.901000001</v>
      </c>
      <c r="L792" s="2">
        <f t="shared" si="123"/>
        <v>1334187.9010000005</v>
      </c>
      <c r="M792" s="2"/>
      <c r="Q792" s="23"/>
      <c r="R792" s="2">
        <v>18169651.25</v>
      </c>
      <c r="S792" s="1">
        <v>44926</v>
      </c>
      <c r="T792" s="1">
        <v>44931</v>
      </c>
      <c r="U792" s="1">
        <v>44934</v>
      </c>
      <c r="V792">
        <v>51</v>
      </c>
      <c r="W792" s="1">
        <v>44985</v>
      </c>
      <c r="X792" s="1">
        <v>44963</v>
      </c>
      <c r="Y792" s="2">
        <v>298934522.31999999</v>
      </c>
      <c r="Z792" s="2">
        <v>7074573</v>
      </c>
      <c r="AA792" s="2">
        <v>1237105.25</v>
      </c>
      <c r="AC792" s="2">
        <v>12821619.84</v>
      </c>
      <c r="AD792" s="2">
        <v>8008229.7949999999</v>
      </c>
      <c r="AE792" s="2">
        <v>8008229.7949999999</v>
      </c>
      <c r="AF792" s="2">
        <v>3886497.85</v>
      </c>
      <c r="AG792" s="14">
        <f>SUMIF('consultant-gross'!D:D,eslam.data!AQ792,'consultant-gross'!F:F)</f>
        <v>24670486.269999981</v>
      </c>
      <c r="AH792" s="14">
        <f>SUMIF('consultant-gross'!D:D,eslam.data!AQ792,'consultant-gross'!G:G)</f>
        <v>298934522.31999999</v>
      </c>
      <c r="AI792" s="14">
        <f>SUMIF('consultant-net'!D:D,eslam.data!AQ792,'consultant-net'!F:F)</f>
        <v>18169651.25</v>
      </c>
      <c r="AJ792" s="2" t="str">
        <f>VLOOKUP(A792,'eslam-to-invoicing'!A:B,2,0)</f>
        <v>New Giza Teaching Hospital</v>
      </c>
      <c r="AQ792" s="2" t="str">
        <f t="shared" si="124"/>
        <v>New Giza Hospital13</v>
      </c>
      <c r="AR792" s="2" t="str">
        <f t="shared" si="125"/>
        <v>New Giza Teaching Hospital13</v>
      </c>
    </row>
    <row r="793" spans="1:44" hidden="1" x14ac:dyDescent="0.3">
      <c r="A793" s="6" t="s">
        <v>84</v>
      </c>
      <c r="B793" s="34">
        <f>VLOOKUP(A793,operation!A:B,2,0)</f>
        <v>1</v>
      </c>
      <c r="C793" s="6">
        <v>14</v>
      </c>
      <c r="D793" s="25"/>
      <c r="E793" s="2">
        <v>21692266.85000002</v>
      </c>
      <c r="F793" s="26">
        <f>_xlfn.MAXIFS('data-from-invoicing'!E:E,'data-from-invoicing'!D:D,eslam.data!AR793)</f>
        <v>21572565.800000001</v>
      </c>
      <c r="G793" s="2">
        <f t="shared" si="122"/>
        <v>-119701.05000001937</v>
      </c>
      <c r="H793" s="2"/>
      <c r="I793" s="23"/>
      <c r="J793" s="2">
        <f>SUMIF('collection only'!D:D,eslam.data!AQ793,'collection only'!E:E)</f>
        <v>15197022</v>
      </c>
      <c r="K793" s="26">
        <f>SUMIF('data-from-invoicing'!D:D,eslam.data!AR793,'data-from-invoicing'!F:F)</f>
        <v>16275653.050000001</v>
      </c>
      <c r="L793" s="2">
        <f t="shared" si="123"/>
        <v>1078631.0500000007</v>
      </c>
      <c r="M793" s="2"/>
      <c r="Q793" s="23"/>
      <c r="R793" s="2">
        <v>14731551.619999999</v>
      </c>
      <c r="S793" s="1">
        <v>44957</v>
      </c>
      <c r="T793" s="1">
        <v>44968</v>
      </c>
      <c r="U793" s="1">
        <v>44966</v>
      </c>
      <c r="V793">
        <v>51</v>
      </c>
      <c r="W793" s="1">
        <v>45017</v>
      </c>
      <c r="X793" s="1">
        <v>44999</v>
      </c>
      <c r="Y793" s="2">
        <v>320626789.17000002</v>
      </c>
      <c r="Z793" s="2">
        <v>6879606.0899999999</v>
      </c>
      <c r="AA793" s="2">
        <v>1773014.33</v>
      </c>
      <c r="AC793" s="2">
        <v>12821619.84</v>
      </c>
      <c r="AD793" s="2">
        <v>8574509.6600000001</v>
      </c>
      <c r="AE793" s="2">
        <v>8574509.6600000001</v>
      </c>
      <c r="AF793" s="2">
        <v>4107797.85</v>
      </c>
      <c r="AG793" s="14">
        <f>SUMIF('consultant-gross'!D:D,eslam.data!AQ793,'consultant-gross'!F:F)</f>
        <v>21692266.850000024</v>
      </c>
      <c r="AH793" s="14">
        <f>SUMIF('consultant-gross'!D:D,eslam.data!AQ793,'consultant-gross'!G:G)</f>
        <v>320626789.17000002</v>
      </c>
      <c r="AI793" s="14">
        <f>SUMIF('consultant-net'!D:D,eslam.data!AQ793,'consultant-net'!F:F)</f>
        <v>14731551.619999999</v>
      </c>
      <c r="AJ793" s="2" t="str">
        <f>VLOOKUP(A793,'eslam-to-invoicing'!A:B,2,0)</f>
        <v>New Giza Teaching Hospital</v>
      </c>
      <c r="AQ793" s="2" t="str">
        <f t="shared" si="124"/>
        <v>New Giza Hospital14</v>
      </c>
      <c r="AR793" s="2" t="str">
        <f t="shared" si="125"/>
        <v>New Giza Teaching Hospital14</v>
      </c>
    </row>
    <row r="794" spans="1:44" hidden="1" x14ac:dyDescent="0.3">
      <c r="A794" s="6" t="s">
        <v>84</v>
      </c>
      <c r="B794" s="34">
        <f>VLOOKUP(A794,operation!A:B,2,0)</f>
        <v>1</v>
      </c>
      <c r="C794" s="6">
        <v>15</v>
      </c>
      <c r="D794" s="25"/>
      <c r="E794" s="2">
        <v>23725978.809999939</v>
      </c>
      <c r="F794" s="26">
        <f>_xlfn.MAXIFS('data-from-invoicing'!E:E,'data-from-invoicing'!D:D,eslam.data!AR794)</f>
        <v>22076508.27</v>
      </c>
      <c r="G794" s="2">
        <f t="shared" si="122"/>
        <v>-1649470.5399999395</v>
      </c>
      <c r="H794" s="2"/>
      <c r="I794" s="23"/>
      <c r="J794" s="2">
        <f>SUMIF('collection only'!D:D,eslam.data!AQ794,'collection only'!E:E)</f>
        <v>7535461</v>
      </c>
      <c r="K794" s="26">
        <f>SUMIF('data-from-invoicing'!D:D,eslam.data!AR794,'data-from-invoicing'!F:F)</f>
        <v>8639287.3434999995</v>
      </c>
      <c r="L794" s="2">
        <f t="shared" si="123"/>
        <v>1103826.3434999995</v>
      </c>
      <c r="M794" s="2"/>
      <c r="Q794" s="23"/>
      <c r="R794" s="2">
        <v>14839693.08</v>
      </c>
      <c r="S794" s="1">
        <v>44985</v>
      </c>
      <c r="T794" s="1">
        <v>44999</v>
      </c>
      <c r="U794" s="1">
        <v>45001</v>
      </c>
      <c r="V794">
        <v>51</v>
      </c>
      <c r="W794" s="1">
        <v>45052</v>
      </c>
      <c r="X794" s="1">
        <v>45034</v>
      </c>
      <c r="Y794" s="2">
        <v>344352767.98000002</v>
      </c>
      <c r="Z794" s="2">
        <v>5193267.92</v>
      </c>
      <c r="AA794" s="2">
        <v>2584321.3199999998</v>
      </c>
      <c r="AC794" s="2">
        <v>12821619.84</v>
      </c>
      <c r="AD794" s="2">
        <v>9154018.0050000008</v>
      </c>
      <c r="AE794" s="2">
        <v>9154018.0050000008</v>
      </c>
      <c r="AF794" s="2">
        <v>4143497.85</v>
      </c>
      <c r="AG794" s="14">
        <f>SUMIF('consultant-gross'!D:D,eslam.data!AQ794,'consultant-gross'!F:F)</f>
        <v>23725978.809999943</v>
      </c>
      <c r="AH794" s="14">
        <f>SUMIF('consultant-gross'!D:D,eslam.data!AQ794,'consultant-gross'!G:G)</f>
        <v>344352767.97999996</v>
      </c>
      <c r="AI794" s="14">
        <f>SUMIF('consultant-net'!D:D,eslam.data!AQ794,'consultant-net'!F:F)</f>
        <v>14839693.08</v>
      </c>
      <c r="AJ794" s="2" t="str">
        <f>VLOOKUP(A794,'eslam-to-invoicing'!A:B,2,0)</f>
        <v>New Giza Teaching Hospital</v>
      </c>
      <c r="AQ794" s="2" t="str">
        <f t="shared" si="124"/>
        <v>New Giza Hospital15</v>
      </c>
      <c r="AR794" s="2" t="str">
        <f t="shared" si="125"/>
        <v>New Giza Teaching Hospital15</v>
      </c>
    </row>
    <row r="795" spans="1:44" hidden="1" x14ac:dyDescent="0.3">
      <c r="A795" s="6" t="s">
        <v>84</v>
      </c>
      <c r="B795" s="34">
        <f>VLOOKUP(A795,operation!A:B,2,0)</f>
        <v>1</v>
      </c>
      <c r="C795" s="6">
        <v>16</v>
      </c>
      <c r="D795" s="25"/>
      <c r="E795" s="2">
        <v>22492246.099999961</v>
      </c>
      <c r="F795" s="26">
        <f>_xlfn.MAXIFS('data-from-invoicing'!E:E,'data-from-invoicing'!D:D,eslam.data!AR795)</f>
        <v>22109235.449999999</v>
      </c>
      <c r="G795" s="2">
        <f t="shared" si="122"/>
        <v>-383010.64999996126</v>
      </c>
      <c r="H795" s="2"/>
      <c r="I795" s="23"/>
      <c r="J795" s="2">
        <f>SUMIF('collection only'!D:D,eslam.data!AQ795,'collection only'!E:E)</f>
        <v>7643976</v>
      </c>
      <c r="K795" s="26">
        <f>SUMIF('data-from-invoicing'!D:D,eslam.data!AR795,'data-from-invoicing'!F:F)</f>
        <v>8749433.6064999998</v>
      </c>
      <c r="L795" s="2">
        <f t="shared" si="123"/>
        <v>1105457.6064999998</v>
      </c>
      <c r="M795" s="2"/>
      <c r="Q795" s="23"/>
      <c r="R795" s="2">
        <v>15222233.720000001</v>
      </c>
      <c r="S795" s="1">
        <v>45046</v>
      </c>
      <c r="T795" s="1">
        <v>45035</v>
      </c>
      <c r="U795" s="1">
        <v>45046</v>
      </c>
      <c r="V795">
        <v>51</v>
      </c>
      <c r="W795" s="1">
        <v>45097</v>
      </c>
      <c r="X795" s="1">
        <v>45060</v>
      </c>
      <c r="Y795" s="2">
        <v>366845014.07999992</v>
      </c>
      <c r="Z795" s="2">
        <v>4834698.32</v>
      </c>
      <c r="AA795" s="2">
        <v>3206608.76</v>
      </c>
      <c r="AC795" s="2">
        <v>12821619.84</v>
      </c>
      <c r="AD795" s="2">
        <v>9734385.4350000005</v>
      </c>
      <c r="AE795" s="2">
        <v>9734385.4350000005</v>
      </c>
      <c r="AF795" s="2">
        <v>3938997.85</v>
      </c>
      <c r="AG795" s="14">
        <f>SUMIF('consultant-gross'!D:D,eslam.data!AQ795,'consultant-gross'!F:F)</f>
        <v>22492246.099999964</v>
      </c>
      <c r="AH795" s="14">
        <f>SUMIF('consultant-gross'!D:D,eslam.data!AQ795,'consultant-gross'!G:G)</f>
        <v>366845014.07999992</v>
      </c>
      <c r="AI795" s="14">
        <f>SUMIF('consultant-net'!D:D,eslam.data!AQ795,'consultant-net'!F:F)</f>
        <v>15222233.720000001</v>
      </c>
      <c r="AJ795" s="2" t="str">
        <f>VLOOKUP(A795,'eslam-to-invoicing'!A:B,2,0)</f>
        <v>New Giza Teaching Hospital</v>
      </c>
      <c r="AQ795" s="2" t="str">
        <f t="shared" si="124"/>
        <v>New Giza Hospital16</v>
      </c>
      <c r="AR795" s="2" t="str">
        <f t="shared" si="125"/>
        <v>New Giza Teaching Hospital16</v>
      </c>
    </row>
    <row r="796" spans="1:44" hidden="1" x14ac:dyDescent="0.3">
      <c r="A796" s="6" t="s">
        <v>84</v>
      </c>
      <c r="B796" s="34">
        <f>VLOOKUP(A796,operation!A:B,2,0)</f>
        <v>1</v>
      </c>
      <c r="C796" s="6">
        <v>17</v>
      </c>
      <c r="D796" s="25"/>
      <c r="E796" s="2">
        <v>21612019.5200001</v>
      </c>
      <c r="F796" s="26">
        <f>_xlfn.MAXIFS('data-from-invoicing'!E:E,'data-from-invoicing'!D:D,eslam.data!AR796)</f>
        <v>21552600.91</v>
      </c>
      <c r="G796" s="2">
        <f t="shared" si="122"/>
        <v>-59418.610000099987</v>
      </c>
      <c r="H796" s="2"/>
      <c r="I796" s="23"/>
      <c r="J796" s="2">
        <f>SUMIF('collection only'!D:D,eslam.data!AQ796,'collection only'!E:E)</f>
        <v>0</v>
      </c>
      <c r="K796" s="26">
        <f>SUMIF('data-from-invoicing'!D:D,eslam.data!AR796,'data-from-invoicing'!F:F)</f>
        <v>1077630.05</v>
      </c>
      <c r="L796" s="2">
        <f t="shared" si="123"/>
        <v>1077630.05</v>
      </c>
      <c r="M796" s="2"/>
      <c r="Q796" s="23"/>
      <c r="R796" s="2">
        <v>12680990.84</v>
      </c>
      <c r="S796" s="1">
        <v>45077</v>
      </c>
      <c r="T796" s="1">
        <v>45077</v>
      </c>
      <c r="U796" s="1">
        <v>45080</v>
      </c>
      <c r="V796">
        <v>51</v>
      </c>
      <c r="W796" s="1">
        <v>45131</v>
      </c>
      <c r="X796" s="1">
        <v>45111</v>
      </c>
      <c r="Y796" s="2">
        <v>388457033.60000002</v>
      </c>
      <c r="Z796" s="2">
        <v>4817538.46</v>
      </c>
      <c r="AA796" s="2">
        <v>3364840.52</v>
      </c>
      <c r="AC796" s="2">
        <v>12821619.84</v>
      </c>
      <c r="AD796" s="2">
        <v>10300141.210000001</v>
      </c>
      <c r="AE796" s="2">
        <v>10300141.210000001</v>
      </c>
      <c r="AF796" s="2">
        <v>6117327.71</v>
      </c>
      <c r="AG796" s="14">
        <f>SUMIF('consultant-gross'!D:D,eslam.data!AQ796,'consultant-gross'!F:F)</f>
        <v>21612019.5200001</v>
      </c>
      <c r="AH796" s="14">
        <f>SUMIF('consultant-gross'!D:D,eslam.data!AQ796,'consultant-gross'!G:G)</f>
        <v>388457033.60000002</v>
      </c>
      <c r="AI796" s="14">
        <f>SUMIF('consultant-net'!D:D,eslam.data!AQ796,'consultant-net'!F:F)</f>
        <v>12680990.84</v>
      </c>
      <c r="AJ796" s="2" t="str">
        <f>VLOOKUP(A796,'eslam-to-invoicing'!A:B,2,0)</f>
        <v>New Giza Teaching Hospital</v>
      </c>
      <c r="AQ796" s="2" t="str">
        <f t="shared" si="124"/>
        <v>New Giza Hospital17</v>
      </c>
      <c r="AR796" s="2" t="str">
        <f t="shared" si="125"/>
        <v>New Giza Teaching Hospital17</v>
      </c>
    </row>
    <row r="797" spans="1:44" hidden="1" x14ac:dyDescent="0.3">
      <c r="A797" s="6" t="s">
        <v>84</v>
      </c>
      <c r="B797" s="34">
        <f>VLOOKUP(A797,operation!A:B,2,0)</f>
        <v>1</v>
      </c>
      <c r="C797" s="6">
        <v>18</v>
      </c>
      <c r="D797" s="25"/>
      <c r="E797" s="2">
        <v>9332664.7799999714</v>
      </c>
      <c r="F797" s="26">
        <f>_xlfn.MAXIFS('data-from-invoicing'!E:E,'data-from-invoicing'!D:D,eslam.data!AR797)</f>
        <v>24967998.039999999</v>
      </c>
      <c r="G797" s="2">
        <f t="shared" si="122"/>
        <v>15635333.260000028</v>
      </c>
      <c r="H797" s="2"/>
      <c r="I797" s="23"/>
      <c r="J797" s="2">
        <f>SUMIF('collection only'!D:D,eslam.data!AQ797,'collection only'!E:E)</f>
        <v>14511461</v>
      </c>
      <c r="K797" s="26">
        <f>SUMIF('data-from-invoicing'!D:D,eslam.data!AR797,'data-from-invoicing'!F:F)</f>
        <v>15759862.1875</v>
      </c>
      <c r="L797" s="2">
        <f t="shared" si="123"/>
        <v>1248401.1875</v>
      </c>
      <c r="M797" s="2"/>
      <c r="Q797" s="23"/>
      <c r="R797" s="2">
        <v>14934202.65</v>
      </c>
      <c r="S797" s="1">
        <v>45107</v>
      </c>
      <c r="T797" s="1">
        <v>45116</v>
      </c>
      <c r="U797" s="1">
        <v>45119</v>
      </c>
      <c r="V797">
        <v>51</v>
      </c>
      <c r="W797" s="1">
        <v>45170</v>
      </c>
      <c r="X797" s="1">
        <v>45144</v>
      </c>
      <c r="Y797" s="2">
        <v>397789698.38</v>
      </c>
      <c r="Z797" s="2">
        <v>21298296.550000001</v>
      </c>
      <c r="AA797" s="2">
        <v>3366900.3</v>
      </c>
      <c r="AC797" s="2">
        <v>12821619.84</v>
      </c>
      <c r="AD797" s="2">
        <v>10955551.154999999</v>
      </c>
      <c r="AE797" s="2">
        <v>10955551.154999999</v>
      </c>
      <c r="AF797" s="2">
        <v>6117327.71</v>
      </c>
      <c r="AG797" s="14">
        <f>SUMIF('consultant-gross'!D:D,eslam.data!AQ797,'consultant-gross'!F:F)</f>
        <v>9332664.7799999714</v>
      </c>
      <c r="AH797" s="14">
        <f>SUMIF('consultant-gross'!D:D,eslam.data!AQ797,'consultant-gross'!G:G)</f>
        <v>397789698.38</v>
      </c>
      <c r="AI797" s="14">
        <f>SUMIF('consultant-net'!D:D,eslam.data!AQ797,'consultant-net'!F:F)</f>
        <v>14934202.65</v>
      </c>
      <c r="AJ797" s="2" t="str">
        <f>VLOOKUP(A797,'eslam-to-invoicing'!A:B,2,0)</f>
        <v>New Giza Teaching Hospital</v>
      </c>
      <c r="AQ797" s="2" t="str">
        <f t="shared" si="124"/>
        <v>New Giza Hospital18</v>
      </c>
      <c r="AR797" s="2" t="str">
        <f t="shared" si="125"/>
        <v>New Giza Teaching Hospital18</v>
      </c>
    </row>
    <row r="798" spans="1:44" hidden="1" x14ac:dyDescent="0.3">
      <c r="A798" s="6" t="s">
        <v>84</v>
      </c>
      <c r="B798" s="34">
        <f>VLOOKUP(A798,operation!A:B,2,0)</f>
        <v>1</v>
      </c>
      <c r="C798" s="6">
        <v>19</v>
      </c>
      <c r="D798" s="25"/>
      <c r="E798" s="2">
        <v>18985757.50999999</v>
      </c>
      <c r="F798" s="26">
        <f>_xlfn.MAXIFS('data-from-invoicing'!E:E,'data-from-invoicing'!D:D,eslam.data!AR798)</f>
        <v>8254281.5</v>
      </c>
      <c r="G798" s="2">
        <f t="shared" si="122"/>
        <v>-10731476.00999999</v>
      </c>
      <c r="H798" s="2"/>
      <c r="I798" s="23"/>
      <c r="J798" s="2">
        <f>SUMIF('collection only'!D:D,eslam.data!AQ798,'collection only'!E:E)</f>
        <v>3705542</v>
      </c>
      <c r="K798" s="26">
        <f>SUMIF('data-from-invoicing'!D:D,eslam.data!AR798,'data-from-invoicing'!F:F)</f>
        <v>4118256.08</v>
      </c>
      <c r="L798" s="2">
        <f t="shared" si="123"/>
        <v>412714.08000000007</v>
      </c>
      <c r="M798" s="2"/>
      <c r="Q798" s="23"/>
      <c r="R798" s="2">
        <v>5705542.3600000003</v>
      </c>
      <c r="S798" s="1">
        <v>45169</v>
      </c>
      <c r="T798" s="1">
        <v>45150</v>
      </c>
      <c r="U798" s="1">
        <v>45151</v>
      </c>
      <c r="V798">
        <v>51</v>
      </c>
      <c r="W798" s="1">
        <v>45202</v>
      </c>
      <c r="X798" s="1">
        <v>45183</v>
      </c>
      <c r="Y798" s="2">
        <v>416775455.88999999</v>
      </c>
      <c r="Z798" s="2">
        <v>10041623.17</v>
      </c>
      <c r="AA798" s="2">
        <v>3890054.47</v>
      </c>
      <c r="AC798" s="2">
        <v>12821619.84</v>
      </c>
      <c r="AD798" s="2">
        <v>11172226.045</v>
      </c>
      <c r="AE798" s="2">
        <v>11172226.045</v>
      </c>
      <c r="AF798" s="2">
        <v>6117327.71</v>
      </c>
      <c r="AG798" s="14">
        <f>SUMIF('consultant-gross'!D:D,eslam.data!AQ798,'consultant-gross'!F:F)</f>
        <v>18985757.50999999</v>
      </c>
      <c r="AH798" s="14">
        <f>SUMIF('consultant-gross'!D:D,eslam.data!AQ798,'consultant-gross'!G:G)</f>
        <v>416775455.88999999</v>
      </c>
      <c r="AI798" s="14">
        <f>SUMIF('consultant-net'!D:D,eslam.data!AQ798,'consultant-net'!F:F)</f>
        <v>5705542.3600000003</v>
      </c>
      <c r="AJ798" s="2" t="str">
        <f>VLOOKUP(A798,'eslam-to-invoicing'!A:B,2,0)</f>
        <v>New Giza Teaching Hospital</v>
      </c>
      <c r="AQ798" s="2" t="str">
        <f t="shared" si="124"/>
        <v>New Giza Hospital19</v>
      </c>
      <c r="AR798" s="2" t="str">
        <f t="shared" si="125"/>
        <v>New Giza Teaching Hospital19</v>
      </c>
    </row>
    <row r="799" spans="1:44" hidden="1" x14ac:dyDescent="0.3">
      <c r="A799" s="6" t="s">
        <v>84</v>
      </c>
      <c r="B799" s="6">
        <f>VLOOKUP(A799,operation!A:B,2,0)</f>
        <v>1</v>
      </c>
      <c r="C799" s="6">
        <v>20</v>
      </c>
      <c r="D799" s="25"/>
      <c r="E799" s="2">
        <v>-9.9999999999999995E-8</v>
      </c>
      <c r="F799" s="26">
        <f>_xlfn.MAXIFS('data-from-invoicing'!E:E,'data-from-invoicing'!D:D,eslam.data!AR799)</f>
        <v>0</v>
      </c>
      <c r="G799" s="2">
        <f t="shared" si="122"/>
        <v>9.9999999999999995E-8</v>
      </c>
      <c r="H799" s="2"/>
      <c r="I799" s="23"/>
      <c r="J799" s="2">
        <f>SUMIF('collection only'!D:D,eslam.data!AQ799,'collection only'!E:E)</f>
        <v>18995740</v>
      </c>
      <c r="K799" s="26">
        <f>SUMIF('data-from-invoicing'!D:D,eslam.data!AR799,'data-from-invoicing'!F:F)</f>
        <v>0</v>
      </c>
      <c r="L799" s="2">
        <f t="shared" si="123"/>
        <v>-18995740</v>
      </c>
      <c r="M799" s="2"/>
      <c r="Q799" s="23"/>
      <c r="R799" s="2">
        <v>18995740.420000002</v>
      </c>
      <c r="S799" s="1">
        <v>45199</v>
      </c>
      <c r="T799" s="1">
        <v>45199</v>
      </c>
      <c r="U799" s="1">
        <v>45196</v>
      </c>
      <c r="V799">
        <v>51</v>
      </c>
      <c r="W799" s="1">
        <v>45247</v>
      </c>
      <c r="X799" s="1">
        <v>45202</v>
      </c>
      <c r="Y799" s="2">
        <v>416775455.88999999</v>
      </c>
      <c r="Z799" s="2">
        <v>10041623.17</v>
      </c>
      <c r="AA799" s="2">
        <v>3890054.47</v>
      </c>
      <c r="AC799" s="2">
        <v>12821619.84</v>
      </c>
      <c r="AD799" s="2">
        <v>22344452.09</v>
      </c>
      <c r="AF799" s="2">
        <v>6117327.71</v>
      </c>
      <c r="AG799" s="14">
        <f>SUMIF('consultant-gross'!D:D,eslam.data!AQ799,'consultant-gross'!F:F)</f>
        <v>-9.9999999999999995E-8</v>
      </c>
      <c r="AH799" s="14">
        <f>SUMIF('consultant-gross'!D:D,eslam.data!AQ799,'consultant-gross'!G:G)</f>
        <v>416775455.88999999</v>
      </c>
      <c r="AI799" s="14">
        <f>SUMIF('consultant-net'!D:D,eslam.data!AQ799,'consultant-net'!F:F)</f>
        <v>18995740.420000002</v>
      </c>
      <c r="AJ799" s="2" t="str">
        <f>VLOOKUP(A799,'eslam-to-invoicing'!A:B,2,0)</f>
        <v>New Giza Teaching Hospital</v>
      </c>
      <c r="AQ799" s="2" t="str">
        <f t="shared" si="124"/>
        <v>New Giza Hospital20</v>
      </c>
      <c r="AR799" s="2" t="str">
        <f t="shared" si="125"/>
        <v>New Giza Teaching Hospital20</v>
      </c>
    </row>
    <row r="800" spans="1:44" hidden="1" x14ac:dyDescent="0.3">
      <c r="A800" s="6" t="s">
        <v>84</v>
      </c>
      <c r="B800" s="34">
        <f>VLOOKUP(A800,operation!A:B,2,0)</f>
        <v>1</v>
      </c>
      <c r="C800" s="6">
        <v>21</v>
      </c>
      <c r="D800" s="25"/>
      <c r="E800" s="2">
        <v>12758386.30000001</v>
      </c>
      <c r="F800" s="26">
        <f>_xlfn.MAXIFS('data-from-invoicing'!E:E,'data-from-invoicing'!D:D,eslam.data!AR800)</f>
        <v>12130160.82</v>
      </c>
      <c r="G800" s="2">
        <f t="shared" si="122"/>
        <v>-628225.48000000976</v>
      </c>
      <c r="H800" s="2"/>
      <c r="I800" s="23"/>
      <c r="J800" s="2">
        <f>SUMIF('collection only'!D:D,eslam.data!AQ800,'collection only'!E:E)</f>
        <v>4008305</v>
      </c>
      <c r="K800" s="26">
        <f>SUMIF('data-from-invoicing'!D:D,eslam.data!AR800,'data-from-invoicing'!F:F)</f>
        <v>4614812.92</v>
      </c>
      <c r="L800" s="2">
        <f t="shared" si="123"/>
        <v>606507.91999999993</v>
      </c>
      <c r="M800" s="2"/>
      <c r="Q800" s="23"/>
      <c r="R800" s="2">
        <v>8010369.2400000002</v>
      </c>
      <c r="S800" s="1">
        <v>45199</v>
      </c>
      <c r="T800" s="1">
        <v>45199</v>
      </c>
      <c r="U800" s="1">
        <v>45215</v>
      </c>
      <c r="V800">
        <v>51</v>
      </c>
      <c r="W800" s="1">
        <v>45266</v>
      </c>
      <c r="X800" s="1">
        <v>45215</v>
      </c>
      <c r="Y800" s="2">
        <v>429533842.19</v>
      </c>
      <c r="Z800" s="2">
        <v>9402295.5299999993</v>
      </c>
      <c r="AA800" s="2">
        <v>3259999.96</v>
      </c>
      <c r="AC800" s="2">
        <v>12821619</v>
      </c>
      <c r="AD800" s="2">
        <v>22981285.530000001</v>
      </c>
      <c r="AF800" s="2">
        <v>6117327.71</v>
      </c>
      <c r="AG800" s="14">
        <f>SUMIF('consultant-gross'!D:D,eslam.data!AQ800,'consultant-gross'!F:F)</f>
        <v>12758386.300000012</v>
      </c>
      <c r="AH800" s="14">
        <f>SUMIF('consultant-gross'!D:D,eslam.data!AQ800,'consultant-gross'!G:G)</f>
        <v>429533842.19</v>
      </c>
      <c r="AI800" s="14">
        <f>SUMIF('consultant-net'!D:D,eslam.data!AQ800,'consultant-net'!F:F)</f>
        <v>8010369.2400000002</v>
      </c>
      <c r="AJ800" s="2" t="str">
        <f>VLOOKUP(A800,'eslam-to-invoicing'!A:B,2,0)</f>
        <v>New Giza Teaching Hospital</v>
      </c>
      <c r="AQ800" s="2" t="str">
        <f t="shared" si="124"/>
        <v>New Giza Hospital21</v>
      </c>
      <c r="AR800" s="2" t="str">
        <f t="shared" si="125"/>
        <v>New Giza Teaching Hospital21</v>
      </c>
    </row>
    <row r="801" spans="1:44" hidden="1" x14ac:dyDescent="0.3">
      <c r="A801" s="6" t="s">
        <v>84</v>
      </c>
      <c r="B801" s="34">
        <f>VLOOKUP(A801,operation!A:B,2,0)</f>
        <v>1</v>
      </c>
      <c r="C801" s="6">
        <v>22</v>
      </c>
      <c r="D801" s="25"/>
      <c r="E801" s="2">
        <v>18598623.83999991</v>
      </c>
      <c r="F801" s="26">
        <f>_xlfn.MAXIFS('data-from-invoicing'!E:E,'data-from-invoicing'!D:D,eslam.data!AR801)</f>
        <v>12179338.16</v>
      </c>
      <c r="G801" s="2">
        <f t="shared" si="122"/>
        <v>-6419285.6799999103</v>
      </c>
      <c r="H801" s="2"/>
      <c r="I801" s="23"/>
      <c r="J801" s="2">
        <f>SUMIF('collection only'!D:D,eslam.data!AQ801,'collection only'!E:E)</f>
        <v>6681249</v>
      </c>
      <c r="K801" s="26">
        <f>SUMIF('data-from-invoicing'!D:D,eslam.data!AR801,'data-from-invoicing'!F:F)</f>
        <v>7290216.108</v>
      </c>
      <c r="L801" s="2">
        <f t="shared" si="123"/>
        <v>608967.10800000001</v>
      </c>
      <c r="M801" s="2"/>
      <c r="Q801" s="23"/>
      <c r="R801" s="2">
        <v>8695249.5999999996</v>
      </c>
      <c r="S801" s="1">
        <v>45230</v>
      </c>
      <c r="T801" s="1">
        <v>45235</v>
      </c>
      <c r="U801" s="1">
        <v>45238</v>
      </c>
      <c r="V801">
        <v>51</v>
      </c>
      <c r="W801" s="1">
        <v>45289</v>
      </c>
      <c r="X801" s="1">
        <v>45260</v>
      </c>
      <c r="Y801" s="2">
        <v>448132466.02999991</v>
      </c>
      <c r="Z801" s="2">
        <v>2678290.23</v>
      </c>
      <c r="AA801" s="2">
        <v>4983458.07</v>
      </c>
      <c r="AC801" s="2">
        <v>12821619.84</v>
      </c>
      <c r="AD801" s="2">
        <v>23620700.789999999</v>
      </c>
      <c r="AF801" s="2">
        <v>6119391.71</v>
      </c>
      <c r="AG801" s="14">
        <f>SUMIF('consultant-gross'!D:D,eslam.data!AQ801,'consultant-gross'!F:F)</f>
        <v>18598623.839999914</v>
      </c>
      <c r="AH801" s="14">
        <f>SUMIF('consultant-gross'!D:D,eslam.data!AQ801,'consultant-gross'!G:G)</f>
        <v>448132466.02999991</v>
      </c>
      <c r="AI801" s="14">
        <f>SUMIF('consultant-net'!D:D,eslam.data!AQ801,'consultant-net'!F:F)</f>
        <v>8695249.5999999996</v>
      </c>
      <c r="AJ801" s="2" t="str">
        <f>VLOOKUP(A801,'eslam-to-invoicing'!A:B,2,0)</f>
        <v>New Giza Teaching Hospital</v>
      </c>
      <c r="AQ801" s="2" t="str">
        <f t="shared" si="124"/>
        <v>New Giza Hospital22</v>
      </c>
      <c r="AR801" s="2" t="str">
        <f t="shared" si="125"/>
        <v>New Giza Teaching Hospital22</v>
      </c>
    </row>
    <row r="802" spans="1:44" hidden="1" x14ac:dyDescent="0.3">
      <c r="A802" s="6" t="s">
        <v>84</v>
      </c>
      <c r="B802" s="34">
        <f>VLOOKUP(A802,operation!A:B,2,0)</f>
        <v>1</v>
      </c>
      <c r="C802" s="6">
        <v>23</v>
      </c>
      <c r="D802" s="25"/>
      <c r="E802" s="2">
        <v>9056705.7100000381</v>
      </c>
      <c r="F802" s="26">
        <f>_xlfn.MAXIFS('data-from-invoicing'!E:E,'data-from-invoicing'!D:D,eslam.data!AR802)</f>
        <v>8466924.0999999996</v>
      </c>
      <c r="G802" s="2">
        <f t="shared" si="122"/>
        <v>-589781.61000003852</v>
      </c>
      <c r="H802" s="2"/>
      <c r="I802" s="23"/>
      <c r="J802" s="2">
        <f>SUMIF('collection only'!D:D,eslam.data!AQ802,'collection only'!E:E)</f>
        <v>3104562</v>
      </c>
      <c r="K802" s="26">
        <f>SUMIF('data-from-invoicing'!D:D,eslam.data!AR802,'data-from-invoicing'!F:F)</f>
        <v>3527907.892</v>
      </c>
      <c r="L802" s="2">
        <f t="shared" si="123"/>
        <v>423345.89199999999</v>
      </c>
      <c r="M802" s="2"/>
      <c r="Q802" s="23"/>
      <c r="R802" s="2">
        <v>4604562.68</v>
      </c>
      <c r="S802" s="1">
        <v>45260</v>
      </c>
      <c r="T802" s="1">
        <v>45270</v>
      </c>
      <c r="U802" s="1">
        <v>45272</v>
      </c>
      <c r="V802">
        <v>51</v>
      </c>
      <c r="W802" s="1">
        <v>45323</v>
      </c>
      <c r="X802" s="1">
        <v>45318</v>
      </c>
      <c r="Y802" s="2">
        <v>457189171.73999989</v>
      </c>
      <c r="Z802" s="2">
        <v>2083276.16</v>
      </c>
      <c r="AA802" s="2">
        <v>4983458.07</v>
      </c>
      <c r="AC802" s="2">
        <v>12821619.84</v>
      </c>
      <c r="AD802" s="2">
        <v>24065214.300000001</v>
      </c>
      <c r="AF802" s="2">
        <v>6133391.71</v>
      </c>
      <c r="AG802" s="14">
        <f>SUMIF('consultant-gross'!D:D,eslam.data!AQ802,'consultant-gross'!F:F)</f>
        <v>9056705.7100000381</v>
      </c>
      <c r="AH802" s="14">
        <f>SUMIF('consultant-gross'!D:D,eslam.data!AQ802,'consultant-gross'!G:G)</f>
        <v>457189171.73999995</v>
      </c>
      <c r="AI802" s="14">
        <f>SUMIF('consultant-net'!D:D,eslam.data!AQ802,'consultant-net'!F:F)</f>
        <v>4604562.68</v>
      </c>
      <c r="AJ802" s="2" t="str">
        <f>VLOOKUP(A802,'eslam-to-invoicing'!A:B,2,0)</f>
        <v>New Giza Teaching Hospital</v>
      </c>
      <c r="AQ802" s="2" t="str">
        <f t="shared" si="124"/>
        <v>New Giza Hospital23</v>
      </c>
      <c r="AR802" s="2" t="str">
        <f t="shared" si="125"/>
        <v>New Giza Teaching Hospital23</v>
      </c>
    </row>
    <row r="803" spans="1:44" hidden="1" x14ac:dyDescent="0.3">
      <c r="A803" s="6" t="s">
        <v>84</v>
      </c>
      <c r="B803" s="34">
        <f>VLOOKUP(A803,operation!A:B,2,0)</f>
        <v>1</v>
      </c>
      <c r="C803" s="6">
        <v>24</v>
      </c>
      <c r="D803" s="25"/>
      <c r="E803" s="2">
        <v>30645299.930000011</v>
      </c>
      <c r="F803" s="26">
        <f>_xlfn.MAXIFS('data-from-invoicing'!E:E,'data-from-invoicing'!D:D,eslam.data!AR803)</f>
        <v>29604524.129999999</v>
      </c>
      <c r="G803" s="2">
        <f t="shared" si="122"/>
        <v>-1040775.8000000119</v>
      </c>
      <c r="H803" s="2"/>
      <c r="I803" s="23"/>
      <c r="J803" s="2">
        <f>SUMIF('collection only'!D:D,eslam.data!AQ803,'collection only'!E:E)</f>
        <v>4494905.88</v>
      </c>
      <c r="K803" s="26">
        <f>SUMIF('data-from-invoicing'!D:D,eslam.data!AR803,'data-from-invoicing'!F:F)</f>
        <v>4494905.8664999995</v>
      </c>
      <c r="L803" s="2">
        <f t="shared" si="123"/>
        <v>-1.3500000350177288E-2</v>
      </c>
      <c r="M803" s="2"/>
      <c r="Q803" s="23"/>
      <c r="R803" s="2">
        <v>5494905.7800000003</v>
      </c>
      <c r="S803" s="1">
        <v>45322</v>
      </c>
      <c r="T803" s="1">
        <v>45334</v>
      </c>
      <c r="U803" s="1">
        <v>45335</v>
      </c>
      <c r="V803">
        <v>51</v>
      </c>
      <c r="W803" s="1">
        <v>45386</v>
      </c>
      <c r="X803" s="1">
        <v>45383</v>
      </c>
      <c r="Y803" s="2">
        <v>487834471.67000002</v>
      </c>
      <c r="Z803" s="2">
        <v>1034048.23</v>
      </c>
      <c r="AA803" s="2">
        <v>5018947.83</v>
      </c>
      <c r="AC803" s="2">
        <v>12821619.84</v>
      </c>
      <c r="AD803" s="2">
        <v>25619451</v>
      </c>
      <c r="AF803" s="2">
        <v>8956130</v>
      </c>
      <c r="AG803" s="14">
        <f>SUMIF('consultant-gross'!D:D,eslam.data!AQ803,'consultant-gross'!F:F)</f>
        <v>30645299.930000007</v>
      </c>
      <c r="AH803" s="14">
        <f>SUMIF('consultant-gross'!D:D,eslam.data!AQ803,'consultant-gross'!G:G)</f>
        <v>487834471.66999996</v>
      </c>
      <c r="AI803" s="14">
        <f>SUMIF('consultant-net'!D:D,eslam.data!AQ803,'consultant-net'!F:F)</f>
        <v>5494905.7800000003</v>
      </c>
      <c r="AJ803" s="2" t="str">
        <f>VLOOKUP(A803,'eslam-to-invoicing'!A:B,2,0)</f>
        <v>New Giza Teaching Hospital</v>
      </c>
      <c r="AQ803" s="2" t="str">
        <f t="shared" si="124"/>
        <v>New Giza Hospital24</v>
      </c>
      <c r="AR803" s="2" t="str">
        <f t="shared" si="125"/>
        <v>New Giza Teaching Hospital24</v>
      </c>
    </row>
    <row r="804" spans="1:44" hidden="1" x14ac:dyDescent="0.3">
      <c r="A804" s="6" t="s">
        <v>84</v>
      </c>
      <c r="B804" s="34">
        <f>VLOOKUP(A804,operation!A:B,2,0)</f>
        <v>1</v>
      </c>
      <c r="C804" s="6">
        <v>25</v>
      </c>
      <c r="D804" s="25"/>
      <c r="E804" s="2">
        <v>12955562.119999999</v>
      </c>
      <c r="F804" s="26">
        <f>_xlfn.MAXIFS('data-from-invoicing'!E:E,'data-from-invoicing'!D:D,eslam.data!AR804)</f>
        <v>12359506.460000001</v>
      </c>
      <c r="G804" s="2">
        <f t="shared" si="122"/>
        <v>-596055.65999999829</v>
      </c>
      <c r="H804" s="2"/>
      <c r="I804" s="23"/>
      <c r="J804" s="2">
        <f>SUMIF('collection only'!D:D,eslam.data!AQ804,'collection only'!E:E)</f>
        <v>10195246</v>
      </c>
      <c r="K804" s="26">
        <f>SUMIF('data-from-invoicing'!D:D,eslam.data!AR804,'data-from-invoicing'!F:F)</f>
        <v>10195246.193</v>
      </c>
      <c r="L804" s="2">
        <f t="shared" si="123"/>
        <v>0.19299999997019768</v>
      </c>
      <c r="M804" s="2"/>
      <c r="Q804" s="23"/>
      <c r="R804" s="2">
        <v>10195246.279999999</v>
      </c>
      <c r="S804" s="1">
        <v>45382</v>
      </c>
      <c r="T804" s="1">
        <v>45388</v>
      </c>
      <c r="U804" s="1">
        <v>45389</v>
      </c>
      <c r="V804">
        <v>51</v>
      </c>
      <c r="W804" s="1">
        <v>45440</v>
      </c>
      <c r="X804" s="1">
        <v>45296</v>
      </c>
      <c r="Y804" s="2">
        <v>500790033.79000002</v>
      </c>
      <c r="Z804" s="2">
        <v>421352.25</v>
      </c>
      <c r="AA804" s="2">
        <v>12168583.449999999</v>
      </c>
      <c r="AC804" s="2">
        <v>12821619.84</v>
      </c>
      <c r="AD804" s="2">
        <v>26268325.91</v>
      </c>
      <c r="AF804" s="2">
        <v>8956130.8000000007</v>
      </c>
      <c r="AG804" s="14">
        <f>SUMIF('consultant-gross'!D:D,eslam.data!AQ804,'consultant-gross'!F:F)</f>
        <v>12955562.120000005</v>
      </c>
      <c r="AH804" s="14">
        <f>SUMIF('consultant-gross'!D:D,eslam.data!AQ804,'consultant-gross'!G:G)</f>
        <v>500790033.78999996</v>
      </c>
      <c r="AI804" s="14">
        <f>SUMIF('consultant-net'!D:D,eslam.data!AQ804,'consultant-net'!F:F)</f>
        <v>10195246.279999999</v>
      </c>
      <c r="AJ804" s="2" t="str">
        <f>VLOOKUP(A804,'eslam-to-invoicing'!A:B,2,0)</f>
        <v>New Giza Teaching Hospital</v>
      </c>
      <c r="AQ804" s="2" t="str">
        <f t="shared" si="124"/>
        <v>New Giza Hospital25</v>
      </c>
      <c r="AR804" s="2" t="str">
        <f t="shared" si="125"/>
        <v>New Giza Teaching Hospital25</v>
      </c>
    </row>
    <row r="805" spans="1:44" hidden="1" x14ac:dyDescent="0.3">
      <c r="A805" s="6" t="s">
        <v>84</v>
      </c>
      <c r="B805" s="34">
        <f>VLOOKUP(A805,operation!A:B,2,0)</f>
        <v>1</v>
      </c>
      <c r="C805" s="6">
        <v>26</v>
      </c>
      <c r="D805" s="25"/>
      <c r="E805" s="2">
        <v>15191903.430000011</v>
      </c>
      <c r="F805" s="26">
        <f>_xlfn.MAXIFS('data-from-invoicing'!E:E,'data-from-invoicing'!D:D,eslam.data!AR805)</f>
        <v>68532450.219999999</v>
      </c>
      <c r="G805" s="2">
        <f t="shared" si="122"/>
        <v>53340546.789999992</v>
      </c>
      <c r="H805" s="2"/>
      <c r="I805" s="23"/>
      <c r="J805" s="2">
        <f>SUMIF('collection only'!D:D,eslam.data!AQ805,'collection only'!E:E)</f>
        <v>18129119.172380954</v>
      </c>
      <c r="K805" s="26">
        <f>SUMIF('data-from-invoicing'!D:D,eslam.data!AR805,'data-from-invoicing'!F:F)</f>
        <v>16494091.450999999</v>
      </c>
      <c r="L805" s="2">
        <f t="shared" si="123"/>
        <v>-1635027.7213809546</v>
      </c>
      <c r="M805" s="2"/>
      <c r="Q805" s="23"/>
      <c r="R805" s="2">
        <v>17232986.300000001</v>
      </c>
      <c r="S805" s="1">
        <v>45412</v>
      </c>
      <c r="T805" s="1">
        <v>45424</v>
      </c>
      <c r="U805" s="1">
        <v>45441</v>
      </c>
      <c r="V805">
        <v>51</v>
      </c>
      <c r="W805" s="1">
        <v>45492</v>
      </c>
      <c r="X805" s="1">
        <v>45456</v>
      </c>
      <c r="Y805" s="2">
        <v>515981937.22000003</v>
      </c>
      <c r="Z805" s="2">
        <v>268661.25</v>
      </c>
      <c r="AA805" s="2">
        <v>14260202.710000001</v>
      </c>
      <c r="AD805" s="2">
        <v>27057529.550000001</v>
      </c>
      <c r="AF805" s="2">
        <v>23641604</v>
      </c>
      <c r="AG805" s="14">
        <f>SUMIF('consultant-gross'!D:D,eslam.data!AQ805,'consultant-gross'!F:F)</f>
        <v>15191903.430000007</v>
      </c>
      <c r="AH805" s="14">
        <f>SUMIF('consultant-gross'!D:D,eslam.data!AQ805,'consultant-gross'!G:G)</f>
        <v>515981937.21999997</v>
      </c>
      <c r="AI805" s="14">
        <f>SUMIF('consultant-net'!D:D,eslam.data!AQ805,'consultant-net'!F:F)</f>
        <v>17232986.300000001</v>
      </c>
      <c r="AJ805" s="2" t="str">
        <f>VLOOKUP(A805,'eslam-to-invoicing'!A:B,2,0)</f>
        <v>New Giza Teaching Hospital</v>
      </c>
      <c r="AQ805" s="2" t="str">
        <f t="shared" si="124"/>
        <v>New Giza Hospital26</v>
      </c>
      <c r="AR805" s="2" t="str">
        <f t="shared" si="125"/>
        <v>New Giza Teaching Hospital26</v>
      </c>
    </row>
    <row r="806" spans="1:44" hidden="1" x14ac:dyDescent="0.3">
      <c r="A806" s="6" t="s">
        <v>84</v>
      </c>
      <c r="B806" s="34">
        <f>VLOOKUP(A806,operation!A:B,2,0)</f>
        <v>1</v>
      </c>
      <c r="C806" s="6">
        <v>27</v>
      </c>
      <c r="D806" s="25"/>
      <c r="E806" s="2">
        <v>16227230.20000005</v>
      </c>
      <c r="F806" s="26">
        <f>_xlfn.MAXIFS('data-from-invoicing'!E:E,'data-from-invoicing'!D:D,eslam.data!AR806)</f>
        <v>16173467.300000001</v>
      </c>
      <c r="G806" s="2">
        <f t="shared" si="122"/>
        <v>-53762.900000048801</v>
      </c>
      <c r="H806" s="2"/>
      <c r="I806" s="23"/>
      <c r="J806" s="2">
        <f>SUMIF('collection only'!D:D,eslam.data!AQ806,'collection only'!E:E)</f>
        <v>2051894</v>
      </c>
      <c r="K806" s="26">
        <f>SUMIF('data-from-invoicing'!D:D,eslam.data!AR806,'data-from-invoicing'!F:F)</f>
        <v>3376911.6150000002</v>
      </c>
      <c r="L806" s="2">
        <f t="shared" si="123"/>
        <v>1325017.6150000002</v>
      </c>
      <c r="M806" s="2"/>
      <c r="Q806" s="23"/>
      <c r="R806" s="2">
        <v>13715277.6</v>
      </c>
      <c r="S806" s="1">
        <v>45473</v>
      </c>
      <c r="T806" s="1">
        <v>45487</v>
      </c>
      <c r="U806" s="1">
        <v>45489</v>
      </c>
      <c r="V806">
        <v>51</v>
      </c>
      <c r="W806" s="1">
        <v>45540</v>
      </c>
      <c r="X806" s="1">
        <v>45522</v>
      </c>
      <c r="Y806" s="2">
        <v>532209167.42000002</v>
      </c>
      <c r="Z806" s="2">
        <v>268661.25</v>
      </c>
      <c r="AA806" s="2">
        <v>14260202</v>
      </c>
      <c r="AC806" s="2">
        <v>56175000</v>
      </c>
      <c r="AD806" s="2">
        <v>30715749</v>
      </c>
      <c r="AF806" s="2">
        <v>20879747</v>
      </c>
      <c r="AG806" s="14">
        <f>SUMIF('consultant-gross'!D:D,eslam.data!AQ806,'consultant-gross'!F:F)</f>
        <v>16227230.200000048</v>
      </c>
      <c r="AH806" s="14">
        <f>SUMIF('consultant-gross'!D:D,eslam.data!AQ806,'consultant-gross'!G:G)</f>
        <v>532209167.42000002</v>
      </c>
      <c r="AI806" s="14">
        <f>SUMIF('consultant-net'!D:D,eslam.data!AQ806,'consultant-net'!F:F)</f>
        <v>13715277.6</v>
      </c>
      <c r="AJ806" s="2" t="str">
        <f>VLOOKUP(A806,'eslam-to-invoicing'!A:B,2,0)</f>
        <v>New Giza Teaching Hospital</v>
      </c>
      <c r="AQ806" s="2" t="str">
        <f t="shared" si="124"/>
        <v>New Giza Hospital27</v>
      </c>
      <c r="AR806" s="2" t="str">
        <f t="shared" si="125"/>
        <v>New Giza Teaching Hospital27</v>
      </c>
    </row>
    <row r="807" spans="1:44" hidden="1" x14ac:dyDescent="0.3">
      <c r="A807" s="6" t="s">
        <v>84</v>
      </c>
      <c r="B807" s="34">
        <f>VLOOKUP(A807,operation!A:B,2,0)</f>
        <v>1</v>
      </c>
      <c r="C807" s="6">
        <v>28</v>
      </c>
      <c r="D807" s="25"/>
      <c r="E807" s="2">
        <v>69437921.359999955</v>
      </c>
      <c r="F807" s="26">
        <f>_xlfn.MAXIFS('data-from-invoicing'!E:E,'data-from-invoicing'!D:D,eslam.data!AR807)</f>
        <v>12973500.18</v>
      </c>
      <c r="G807" s="2">
        <f t="shared" si="122"/>
        <v>-56464421.179999955</v>
      </c>
      <c r="H807" s="2"/>
      <c r="I807" s="23"/>
      <c r="J807" s="2">
        <f>SUMIF('collection only'!D:D,eslam.data!AQ807,'collection only'!E:E)</f>
        <v>5534314</v>
      </c>
      <c r="K807" s="26">
        <f>SUMIF('data-from-invoicing'!D:D,eslam.data!AR807,'data-from-invoicing'!F:F)</f>
        <v>5534314</v>
      </c>
      <c r="L807" s="2">
        <f t="shared" si="123"/>
        <v>0</v>
      </c>
      <c r="M807" s="2"/>
      <c r="Q807" s="23"/>
      <c r="R807" s="2">
        <v>6800969.2400000002</v>
      </c>
      <c r="S807" s="1">
        <v>45535</v>
      </c>
      <c r="T807" s="1">
        <v>45546</v>
      </c>
      <c r="U807" s="1">
        <v>45547</v>
      </c>
      <c r="V807">
        <v>51</v>
      </c>
      <c r="W807" s="1">
        <v>45598</v>
      </c>
      <c r="X807" s="1">
        <v>45568</v>
      </c>
      <c r="Y807" s="2">
        <v>601647088.77999997</v>
      </c>
      <c r="Z807" s="2">
        <v>268661</v>
      </c>
      <c r="AA807" s="2">
        <v>18531949</v>
      </c>
      <c r="AC807" s="2">
        <v>56175000</v>
      </c>
      <c r="AD807" s="2">
        <v>15698247.5</v>
      </c>
      <c r="AE807" s="2">
        <v>15698247.5</v>
      </c>
      <c r="AF807" s="2">
        <v>9038450</v>
      </c>
      <c r="AG807" s="14">
        <f>SUMIF('consultant-gross'!D:D,eslam.data!AQ807,'consultant-gross'!F:F)</f>
        <v>69437921.359999955</v>
      </c>
      <c r="AH807" s="14">
        <f>SUMIF('consultant-gross'!D:D,eslam.data!AQ807,'consultant-gross'!G:G)</f>
        <v>601647088.77999997</v>
      </c>
      <c r="AI807" s="14">
        <f>SUMIF('consultant-net'!D:D,eslam.data!AQ807,'consultant-net'!F:F)</f>
        <v>6800969.2400000002</v>
      </c>
      <c r="AJ807" s="2" t="str">
        <f>VLOOKUP(A807,'eslam-to-invoicing'!A:B,2,0)</f>
        <v>New Giza Teaching Hospital</v>
      </c>
      <c r="AQ807" s="2" t="str">
        <f t="shared" si="124"/>
        <v>New Giza Hospital28</v>
      </c>
      <c r="AR807" s="2" t="str">
        <f t="shared" si="125"/>
        <v>New Giza Teaching Hospital28</v>
      </c>
    </row>
    <row r="808" spans="1:44" hidden="1" x14ac:dyDescent="0.3">
      <c r="A808" s="6" t="s">
        <v>84</v>
      </c>
      <c r="B808" s="6">
        <f>VLOOKUP(A808,operation!A:B,2,0)</f>
        <v>1</v>
      </c>
      <c r="C808" s="6">
        <v>29</v>
      </c>
      <c r="D808" s="25"/>
      <c r="F808" s="26">
        <f>_xlfn.MAXIFS('data-from-invoicing'!E:E,'data-from-invoicing'!D:D,eslam.data!AR808)</f>
        <v>0</v>
      </c>
      <c r="G808" s="2">
        <f t="shared" si="122"/>
        <v>0</v>
      </c>
      <c r="H808" s="2"/>
      <c r="I808" s="23"/>
      <c r="J808" s="2">
        <f>SUMIF('collection only'!D:D,eslam.data!AQ808,'collection only'!E:E)</f>
        <v>0</v>
      </c>
      <c r="K808" s="26">
        <f>SUMIF('data-from-invoicing'!D:D,eslam.data!AR808,'data-from-invoicing'!F:F)</f>
        <v>0</v>
      </c>
      <c r="L808" s="2">
        <f t="shared" si="123"/>
        <v>0</v>
      </c>
      <c r="M808" s="2"/>
      <c r="Q808" s="23"/>
      <c r="S808" s="1">
        <v>45596</v>
      </c>
      <c r="T808" s="1">
        <v>45582</v>
      </c>
      <c r="U808" s="1">
        <v>45584</v>
      </c>
      <c r="V808">
        <v>51</v>
      </c>
      <c r="W808" s="1">
        <v>45635</v>
      </c>
      <c r="AF808" s="2">
        <v>0</v>
      </c>
      <c r="AG808" s="14">
        <f>SUMIF('consultant-gross'!D:D,eslam.data!AQ808,'consultant-gross'!F:F)</f>
        <v>0</v>
      </c>
      <c r="AH808" s="14">
        <f>SUMIF('consultant-gross'!D:D,eslam.data!AQ808,'consultant-gross'!G:G)</f>
        <v>0</v>
      </c>
      <c r="AI808" s="14">
        <f>SUMIF('consultant-net'!D:D,eslam.data!AQ808,'consultant-net'!F:F)</f>
        <v>0</v>
      </c>
      <c r="AJ808" s="2" t="str">
        <f>VLOOKUP(A808,'eslam-to-invoicing'!A:B,2,0)</f>
        <v>New Giza Teaching Hospital</v>
      </c>
      <c r="AQ808" s="2" t="str">
        <f t="shared" si="124"/>
        <v>New Giza Hospital29</v>
      </c>
      <c r="AR808" s="2" t="str">
        <f t="shared" si="125"/>
        <v>New Giza Teaching Hospital29</v>
      </c>
    </row>
    <row r="809" spans="1:44" hidden="1" x14ac:dyDescent="0.3">
      <c r="A809" s="6" t="s">
        <v>13</v>
      </c>
      <c r="B809" s="34">
        <f>VLOOKUP(A809,operation!A:B,2,0)</f>
        <v>1</v>
      </c>
      <c r="C809" s="6">
        <v>25</v>
      </c>
      <c r="D809" s="25"/>
      <c r="E809" s="2">
        <v>3430150</v>
      </c>
      <c r="F809" s="26">
        <f>_xlfn.MAXIFS('data-from-invoicing'!E:E,'data-from-invoicing'!D:D,eslam.data!AR809)</f>
        <v>3460724</v>
      </c>
      <c r="G809" s="2">
        <f t="shared" si="122"/>
        <v>30574</v>
      </c>
      <c r="H809" s="2"/>
      <c r="I809" s="23"/>
      <c r="J809" s="2">
        <f>SUMIF('collection only'!D:D,eslam.data!AQ809,'collection only'!E:E)</f>
        <v>2468493.7000000002</v>
      </c>
      <c r="K809" s="26">
        <f>SUMIF('data-from-invoicing'!D:D,eslam.data!AR809,'data-from-invoicing'!F:F)</f>
        <v>5457989.5600000005</v>
      </c>
      <c r="L809" s="2">
        <f t="shared" si="123"/>
        <v>2989495.8600000003</v>
      </c>
      <c r="M809" s="2"/>
      <c r="Q809" s="23"/>
      <c r="S809" s="1">
        <v>43008</v>
      </c>
      <c r="T809" s="1">
        <v>43009</v>
      </c>
      <c r="U809" s="1">
        <v>42994</v>
      </c>
      <c r="V809">
        <v>28</v>
      </c>
      <c r="W809" s="1">
        <v>43022</v>
      </c>
      <c r="X809" s="1">
        <v>43019</v>
      </c>
      <c r="Y809" s="2">
        <v>140490291</v>
      </c>
      <c r="Z809" s="2">
        <v>1675290.17</v>
      </c>
      <c r="AF809" s="2">
        <v>807366.83477800002</v>
      </c>
      <c r="AG809" s="14">
        <f>SUMIF('consultant-gross'!D:D,eslam.data!AQ809,'consultant-gross'!F:F)</f>
        <v>0</v>
      </c>
      <c r="AH809" s="14">
        <f>SUMIF('consultant-gross'!D:D,eslam.data!AQ809,'consultant-gross'!G:G)</f>
        <v>0</v>
      </c>
      <c r="AI809" s="14">
        <f>SUMIF('consultant-net'!D:D,eslam.data!AQ809,'consultant-net'!F:F)</f>
        <v>0</v>
      </c>
      <c r="AJ809" s="2" t="str">
        <f>VLOOKUP(A809,'eslam-to-invoicing'!A:B,2,0)</f>
        <v>New Giza 2</v>
      </c>
      <c r="AQ809" s="2" t="str">
        <f t="shared" si="124"/>
        <v>NGU 225</v>
      </c>
      <c r="AR809" s="2" t="str">
        <f t="shared" si="125"/>
        <v>New Giza 225</v>
      </c>
    </row>
    <row r="810" spans="1:44" hidden="1" x14ac:dyDescent="0.3">
      <c r="A810" s="6" t="s">
        <v>13</v>
      </c>
      <c r="B810" s="34">
        <f>VLOOKUP(A810,operation!A:B,2,0)</f>
        <v>1</v>
      </c>
      <c r="C810" s="6">
        <v>26</v>
      </c>
      <c r="D810" s="25"/>
      <c r="E810" s="2">
        <v>10391625.25000003</v>
      </c>
      <c r="F810" s="26">
        <f>_xlfn.MAXIFS('data-from-invoicing'!E:E,'data-from-invoicing'!D:D,eslam.data!AR810)</f>
        <v>5057706.62</v>
      </c>
      <c r="G810" s="2">
        <f t="shared" si="122"/>
        <v>-5333918.6300000297</v>
      </c>
      <c r="H810" s="2"/>
      <c r="I810" s="23"/>
      <c r="J810" s="2">
        <f>SUMIF('collection only'!D:D,eslam.data!AQ810,'collection only'!E:E)</f>
        <v>4990186</v>
      </c>
      <c r="K810" s="26">
        <f>SUMIF('data-from-invoicing'!D:D,eslam.data!AR810,'data-from-invoicing'!F:F)</f>
        <v>4990687.1404999997</v>
      </c>
      <c r="L810" s="2">
        <f t="shared" si="123"/>
        <v>501.14049999974668</v>
      </c>
      <c r="M810" s="2"/>
      <c r="Q810" s="23"/>
      <c r="R810" s="2">
        <v>6719251.5999999996</v>
      </c>
      <c r="S810" s="1">
        <v>43069</v>
      </c>
      <c r="T810" s="1">
        <v>43069</v>
      </c>
      <c r="U810" s="1">
        <v>43123</v>
      </c>
      <c r="V810">
        <v>28</v>
      </c>
      <c r="W810" s="1">
        <v>43151</v>
      </c>
      <c r="X810" s="1">
        <v>43243</v>
      </c>
      <c r="Y810" s="2">
        <v>150881916.25</v>
      </c>
      <c r="Z810" s="2">
        <v>0</v>
      </c>
      <c r="AF810" s="2">
        <v>699355.46477800002</v>
      </c>
      <c r="AG810" s="14">
        <f>SUMIF('consultant-gross'!D:D,eslam.data!AQ810,'consultant-gross'!F:F)</f>
        <v>6579666.5394753218</v>
      </c>
      <c r="AH810" s="14">
        <f>SUMIF('consultant-gross'!D:D,eslam.data!AQ810,'consultant-gross'!G:G)</f>
        <v>147069957.53947529</v>
      </c>
      <c r="AI810" s="14">
        <f>SUMIF('consultant-net'!D:D,eslam.data!AQ810,'consultant-net'!F:F)</f>
        <v>3027155.9789475799</v>
      </c>
      <c r="AJ810" s="2" t="str">
        <f>VLOOKUP(A810,'eslam-to-invoicing'!A:B,2,0)</f>
        <v>New Giza 2</v>
      </c>
      <c r="AQ810" s="2" t="str">
        <f t="shared" si="124"/>
        <v>NGU 226</v>
      </c>
      <c r="AR810" s="2" t="str">
        <f t="shared" si="125"/>
        <v>New Giza 226</v>
      </c>
    </row>
    <row r="811" spans="1:44" hidden="1" x14ac:dyDescent="0.3">
      <c r="A811" s="6" t="s">
        <v>13</v>
      </c>
      <c r="B811" s="34">
        <f>VLOOKUP(A811,operation!A:B,2,0)</f>
        <v>1</v>
      </c>
      <c r="C811" s="6">
        <v>27</v>
      </c>
      <c r="D811" s="25"/>
      <c r="E811" s="2">
        <v>3035230.3681249921</v>
      </c>
      <c r="F811" s="26">
        <f>_xlfn.MAXIFS('data-from-invoicing'!E:E,'data-from-invoicing'!D:D,eslam.data!AR811)</f>
        <v>6000000</v>
      </c>
      <c r="G811" s="2">
        <f t="shared" si="122"/>
        <v>2964769.6318750079</v>
      </c>
      <c r="H811" s="2"/>
      <c r="I811" s="23"/>
      <c r="J811" s="2">
        <f>SUMIF('collection only'!D:D,eslam.data!AQ811,'collection only'!E:E)</f>
        <v>2104161</v>
      </c>
      <c r="K811" s="26">
        <f>SUMIF('data-from-invoicing'!D:D,eslam.data!AR811,'data-from-invoicing'!F:F)</f>
        <v>6000000</v>
      </c>
      <c r="L811" s="2">
        <f t="shared" si="123"/>
        <v>3895839</v>
      </c>
      <c r="M811" s="2"/>
      <c r="Q811" s="23"/>
      <c r="R811" s="2">
        <v>1589855.1266846659</v>
      </c>
      <c r="S811" s="1">
        <v>43646</v>
      </c>
      <c r="T811" s="1">
        <v>43646</v>
      </c>
      <c r="U811" s="1">
        <v>43650</v>
      </c>
      <c r="V811">
        <v>28</v>
      </c>
      <c r="W811" s="1">
        <v>43678</v>
      </c>
      <c r="X811" s="1">
        <v>43771</v>
      </c>
      <c r="Y811" s="2">
        <v>153917146.61812499</v>
      </c>
      <c r="Z811" s="2">
        <v>734008.68</v>
      </c>
      <c r="AF811" s="2">
        <v>0</v>
      </c>
      <c r="AG811" s="14">
        <f>SUMIF('consultant-gross'!D:D,eslam.data!AQ811,'consultant-gross'!F:F)</f>
        <v>0</v>
      </c>
      <c r="AH811" s="14">
        <f>SUMIF('consultant-gross'!D:D,eslam.data!AQ811,'consultant-gross'!G:G)</f>
        <v>0</v>
      </c>
      <c r="AI811" s="14">
        <f>SUMIF('consultant-net'!D:D,eslam.data!AQ811,'consultant-net'!F:F)</f>
        <v>2440072.7284633964</v>
      </c>
      <c r="AJ811" s="2" t="str">
        <f>VLOOKUP(A811,'eslam-to-invoicing'!A:B,2,0)</f>
        <v>New Giza 2</v>
      </c>
      <c r="AQ811" s="2" t="str">
        <f t="shared" si="124"/>
        <v>NGU 227</v>
      </c>
      <c r="AR811" s="2" t="str">
        <f t="shared" si="125"/>
        <v>New Giza 227</v>
      </c>
    </row>
    <row r="812" spans="1:44" hidden="1" x14ac:dyDescent="0.3">
      <c r="B812" s="34" t="e">
        <f>VLOOKUP(A812,operation!A:B,2,0)</f>
        <v>#N/A</v>
      </c>
      <c r="D812" s="25"/>
      <c r="F812" s="26">
        <f>_xlfn.MAXIFS('data-from-invoicing'!E:E,'data-from-invoicing'!D:D,eslam.data!AR812)</f>
        <v>0</v>
      </c>
      <c r="H812" s="2"/>
      <c r="I812" s="23"/>
      <c r="K812" s="26"/>
      <c r="M812" s="2"/>
      <c r="Q812" s="23"/>
    </row>
    <row r="813" spans="1:44" hidden="1" x14ac:dyDescent="0.3">
      <c r="A813" s="6" t="s">
        <v>59</v>
      </c>
      <c r="B813" s="6">
        <f>VLOOKUP(A813,operation!A:B,2,0)</f>
        <v>1</v>
      </c>
      <c r="C813" s="6">
        <v>1</v>
      </c>
      <c r="D813" s="25"/>
      <c r="E813" s="2">
        <v>2407390.5714285709</v>
      </c>
      <c r="F813" s="26">
        <f>_xlfn.MAXIFS('data-from-invoicing'!E:E,'data-from-invoicing'!D:D,eslam.data!AR813)</f>
        <v>2407390.5699999998</v>
      </c>
      <c r="G813" s="2">
        <f t="shared" ref="G813:G844" si="126">F813-E813</f>
        <v>-1.4285710640251637E-3</v>
      </c>
      <c r="H813" s="2"/>
      <c r="I813" s="23"/>
      <c r="J813" s="2">
        <f>SUMIF('collection only'!D:D,eslam.data!AQ813,'collection only'!E:E)</f>
        <v>101168059.78999999</v>
      </c>
      <c r="K813" s="26">
        <f>SUMIF('data-from-invoicing'!D:D,eslam.data!AR813,'data-from-invoicing'!F:F)</f>
        <v>10377230.159999998</v>
      </c>
      <c r="L813" s="2">
        <f t="shared" ref="L813:L844" si="127">K813-J813</f>
        <v>-90790829.629999995</v>
      </c>
      <c r="M813" s="2"/>
      <c r="Q813" s="23"/>
      <c r="R813" s="2">
        <v>10345156.800000001</v>
      </c>
      <c r="S813" s="1">
        <v>44165</v>
      </c>
      <c r="T813" s="1">
        <v>44160</v>
      </c>
      <c r="U813" s="1">
        <v>44157</v>
      </c>
      <c r="V813">
        <v>56</v>
      </c>
      <c r="W813" s="1">
        <v>44213</v>
      </c>
      <c r="X813" s="1">
        <v>44213</v>
      </c>
      <c r="Y813" s="2">
        <v>2407390.5714285709</v>
      </c>
      <c r="Z813" s="2">
        <v>9271107.1999999993</v>
      </c>
      <c r="AF813" s="2">
        <v>0</v>
      </c>
      <c r="AG813" s="14">
        <f>SUMIF('consultant-gross'!D:D,eslam.data!AQ813,'consultant-gross'!F:F)</f>
        <v>2407390.5714285714</v>
      </c>
      <c r="AH813" s="14">
        <f>SUMIF('consultant-gross'!D:D,eslam.data!AQ813,'consultant-gross'!G:G)</f>
        <v>2407390.5714285714</v>
      </c>
      <c r="AI813" s="14">
        <f>SUMIF('consultant-net'!D:D,eslam.data!AQ813,'consultant-net'!F:F)</f>
        <v>10345156.800000001</v>
      </c>
      <c r="AJ813" s="2" t="str">
        <f>VLOOKUP(A813,'eslam-to-invoicing'!A:B,2,0)</f>
        <v>ORA ZED - Ph 01B - Pkgs A&amp;D</v>
      </c>
      <c r="AQ813" s="2" t="str">
        <f t="shared" ref="AQ813:AQ844" si="128">A813&amp;C813</f>
        <v>ORA - ZED1</v>
      </c>
      <c r="AR813" s="2" t="str">
        <f t="shared" ref="AR813:AR844" si="129">AJ813&amp;C813</f>
        <v>ORA ZED - Ph 01B - Pkgs A&amp;D1</v>
      </c>
    </row>
    <row r="814" spans="1:44" hidden="1" x14ac:dyDescent="0.3">
      <c r="A814" s="6" t="s">
        <v>59</v>
      </c>
      <c r="B814" s="6">
        <f>VLOOKUP(A814,operation!A:B,2,0)</f>
        <v>1</v>
      </c>
      <c r="C814" s="6">
        <v>2</v>
      </c>
      <c r="D814" s="25"/>
      <c r="E814" s="2">
        <v>45205427.076190472</v>
      </c>
      <c r="F814" s="26">
        <f>_xlfn.MAXIFS('data-from-invoicing'!E:E,'data-from-invoicing'!D:D,eslam.data!AR814)</f>
        <v>45205416.45000001</v>
      </c>
      <c r="G814" s="2">
        <f t="shared" si="126"/>
        <v>-10.626190461218357</v>
      </c>
      <c r="H814" s="2"/>
      <c r="I814" s="23"/>
      <c r="J814" s="2">
        <f>SUMIF('collection only'!D:D,eslam.data!AQ814,'collection only'!E:E)</f>
        <v>293983829</v>
      </c>
      <c r="K814" s="26">
        <f>SUMIF('data-from-invoicing'!D:D,eslam.data!AR814,'data-from-invoicing'!F:F)</f>
        <v>39936351.702500001</v>
      </c>
      <c r="L814" s="2">
        <f t="shared" si="127"/>
        <v>-254047477.29750001</v>
      </c>
      <c r="M814" s="2"/>
      <c r="O814" s="2">
        <v>256451321</v>
      </c>
      <c r="Q814" s="23"/>
      <c r="R814" s="2">
        <v>37532508</v>
      </c>
      <c r="S814" s="1">
        <v>44196</v>
      </c>
      <c r="T814" s="1">
        <v>44196</v>
      </c>
      <c r="U814" s="1">
        <v>44187</v>
      </c>
      <c r="V814">
        <v>56</v>
      </c>
      <c r="W814" s="1">
        <v>44243</v>
      </c>
      <c r="X814" s="1">
        <v>44202</v>
      </c>
      <c r="Y814" s="2">
        <v>47612817.647619054</v>
      </c>
      <c r="Z814" s="2">
        <v>9882492.6300000008</v>
      </c>
      <c r="AF814" s="2">
        <v>10718.864799999999</v>
      </c>
      <c r="AG814" s="14">
        <f>SUMIF('consultant-gross'!D:D,eslam.data!AQ814,'consultant-gross'!F:F)</f>
        <v>43865060.088615134</v>
      </c>
      <c r="AH814" s="14">
        <f>SUMIF('consultant-gross'!D:D,eslam.data!AQ814,'consultant-gross'!G:G)</f>
        <v>46272450.660043709</v>
      </c>
      <c r="AI814" s="14">
        <f>SUMIF('consultant-net'!D:D,eslam.data!AQ814,'consultant-net'!F:F)</f>
        <v>37827388.660140298</v>
      </c>
      <c r="AJ814" s="2" t="str">
        <f>VLOOKUP(A814,'eslam-to-invoicing'!A:B,2,0)</f>
        <v>ORA ZED - Ph 01B - Pkgs A&amp;D</v>
      </c>
      <c r="AQ814" s="2" t="str">
        <f t="shared" si="128"/>
        <v>ORA - ZED2</v>
      </c>
      <c r="AR814" s="2" t="str">
        <f t="shared" si="129"/>
        <v>ORA ZED - Ph 01B - Pkgs A&amp;D2</v>
      </c>
    </row>
    <row r="815" spans="1:44" hidden="1" x14ac:dyDescent="0.3">
      <c r="A815" s="6" t="s">
        <v>59</v>
      </c>
      <c r="B815" s="6">
        <f>VLOOKUP(A815,operation!A:B,2,0)</f>
        <v>1</v>
      </c>
      <c r="C815" s="6">
        <v>3</v>
      </c>
      <c r="D815" s="25"/>
      <c r="E815" s="2">
        <v>26768107.447619058</v>
      </c>
      <c r="F815" s="26">
        <f>_xlfn.MAXIFS('data-from-invoicing'!E:E,'data-from-invoicing'!D:D,eslam.data!AR815)</f>
        <v>26768118.079999998</v>
      </c>
      <c r="G815" s="2">
        <f t="shared" si="126"/>
        <v>10.632380940020084</v>
      </c>
      <c r="H815" s="2"/>
      <c r="I815" s="23"/>
      <c r="J815" s="2">
        <f>SUMIF('collection only'!D:D,eslam.data!AQ815,'collection only'!E:E)</f>
        <v>78068925.86300002</v>
      </c>
      <c r="K815" s="26">
        <f>SUMIF('data-from-invoicing'!D:D,eslam.data!AR815,'data-from-invoicing'!F:F)</f>
        <v>29651159.333999999</v>
      </c>
      <c r="L815" s="2">
        <f t="shared" si="127"/>
        <v>-48417766.529000022</v>
      </c>
      <c r="M815" s="2"/>
      <c r="O815" s="2">
        <v>50172571.86300002</v>
      </c>
      <c r="Q815" s="23"/>
      <c r="R815" s="2">
        <v>27896354</v>
      </c>
      <c r="S815" s="1">
        <v>44227</v>
      </c>
      <c r="T815" s="1">
        <v>44230</v>
      </c>
      <c r="U815" s="1">
        <v>44227</v>
      </c>
      <c r="V815">
        <v>56</v>
      </c>
      <c r="W815" s="1">
        <v>44283</v>
      </c>
      <c r="X815" s="1">
        <v>44244</v>
      </c>
      <c r="Y815" s="2">
        <v>74380925.095238104</v>
      </c>
      <c r="Z815" s="2">
        <v>17071953.359999999</v>
      </c>
      <c r="AF815" s="2">
        <v>24994.28</v>
      </c>
      <c r="AG815" s="14">
        <f>SUMIF('consultant-gross'!D:D,eslam.data!AQ815,'consultant-gross'!F:F)</f>
        <v>23073312.52380953</v>
      </c>
      <c r="AH815" s="14">
        <f>SUMIF('consultant-gross'!D:D,eslam.data!AQ815,'consultant-gross'!G:G)</f>
        <v>70686130.171428576</v>
      </c>
      <c r="AI815" s="14">
        <f>SUMIF('consultant-net'!D:D,eslam.data!AQ815,'consultant-net'!F:F)</f>
        <v>28404325.826000001</v>
      </c>
      <c r="AJ815" s="2" t="str">
        <f>VLOOKUP(A815,'eslam-to-invoicing'!A:B,2,0)</f>
        <v>ORA ZED - Ph 01B - Pkgs A&amp;D</v>
      </c>
      <c r="AQ815" s="2" t="str">
        <f t="shared" si="128"/>
        <v>ORA - ZED3</v>
      </c>
      <c r="AR815" s="2" t="str">
        <f t="shared" si="129"/>
        <v>ORA ZED - Ph 01B - Pkgs A&amp;D3</v>
      </c>
    </row>
    <row r="816" spans="1:44" hidden="1" x14ac:dyDescent="0.3">
      <c r="A816" s="6" t="s">
        <v>59</v>
      </c>
      <c r="B816" s="6">
        <f>VLOOKUP(A816,operation!A:B,2,0)</f>
        <v>1</v>
      </c>
      <c r="C816" s="6">
        <v>4</v>
      </c>
      <c r="D816" s="25"/>
      <c r="E816" s="2">
        <v>26593168.54285714</v>
      </c>
      <c r="F816" s="26">
        <f>_xlfn.MAXIFS('data-from-invoicing'!E:E,'data-from-invoicing'!D:D,eslam.data!AR816)</f>
        <v>26593168.540000003</v>
      </c>
      <c r="G816" s="2">
        <f t="shared" si="126"/>
        <v>-2.8571374714374542E-3</v>
      </c>
      <c r="H816" s="2"/>
      <c r="I816" s="23"/>
      <c r="J816" s="2">
        <f>SUMIF('collection only'!D:D,eslam.data!AQ816,'collection only'!E:E)</f>
        <v>45888247.392999999</v>
      </c>
      <c r="K816" s="26">
        <f>SUMIF('data-from-invoicing'!D:D,eslam.data!AR816,'data-from-invoicing'!F:F)</f>
        <v>26411905.937000003</v>
      </c>
      <c r="L816" s="2">
        <f t="shared" si="127"/>
        <v>-19476341.455999997</v>
      </c>
      <c r="M816" s="2"/>
      <c r="O816" s="2">
        <v>25000000</v>
      </c>
      <c r="Q816" s="23"/>
      <c r="R816" s="2">
        <v>20888247.392999999</v>
      </c>
      <c r="S816" s="1">
        <v>44255</v>
      </c>
      <c r="T816" s="1">
        <v>44255</v>
      </c>
      <c r="U816" s="1">
        <v>44262</v>
      </c>
      <c r="V816">
        <v>56</v>
      </c>
      <c r="W816" s="1">
        <v>44318</v>
      </c>
      <c r="X816" s="1">
        <v>44279</v>
      </c>
      <c r="Y816" s="2">
        <v>100974093.6380952</v>
      </c>
      <c r="Z816" s="2">
        <v>20604136.5</v>
      </c>
      <c r="AF816" s="2">
        <v>50275.41</v>
      </c>
      <c r="AG816" s="14">
        <f>SUMIF('consultant-gross'!D:D,eslam.data!AQ816,'consultant-gross'!F:F)</f>
        <v>21833038.371428564</v>
      </c>
      <c r="AH816" s="14">
        <f>SUMIF('consultant-gross'!D:D,eslam.data!AQ816,'consultant-gross'!G:G)</f>
        <v>96213963.466666669</v>
      </c>
      <c r="AI816" s="14">
        <f>SUMIF('consultant-net'!D:D,eslam.data!AQ816,'consultant-net'!F:F)</f>
        <v>21185755.528000001</v>
      </c>
      <c r="AJ816" s="2" t="str">
        <f>VLOOKUP(A816,'eslam-to-invoicing'!A:B,2,0)</f>
        <v>ORA ZED - Ph 01B - Pkgs A&amp;D</v>
      </c>
      <c r="AQ816" s="2" t="str">
        <f t="shared" si="128"/>
        <v>ORA - ZED4</v>
      </c>
      <c r="AR816" s="2" t="str">
        <f t="shared" si="129"/>
        <v>ORA ZED - Ph 01B - Pkgs A&amp;D4</v>
      </c>
    </row>
    <row r="817" spans="1:44" hidden="1" x14ac:dyDescent="0.3">
      <c r="A817" s="6" t="s">
        <v>59</v>
      </c>
      <c r="B817" s="34">
        <f>VLOOKUP(A817,operation!A:B,2,0)</f>
        <v>1</v>
      </c>
      <c r="C817" s="6">
        <v>5</v>
      </c>
      <c r="D817" s="25"/>
      <c r="E817" s="2">
        <v>39594206.704761907</v>
      </c>
      <c r="F817" s="26">
        <f>_xlfn.MAXIFS('data-from-invoicing'!E:E,'data-from-invoicing'!D:D,eslam.data!AR817)</f>
        <v>41442903.700000003</v>
      </c>
      <c r="G817" s="2">
        <f t="shared" si="126"/>
        <v>1848696.9952380955</v>
      </c>
      <c r="H817" s="2"/>
      <c r="I817" s="23"/>
      <c r="J817" s="2">
        <f>SUMIF('collection only'!D:D,eslam.data!AQ817,'collection only'!E:E)</f>
        <v>83744386.153999999</v>
      </c>
      <c r="K817" s="26">
        <f>SUMIF('data-from-invoicing'!D:D,eslam.data!AR817,'data-from-invoicing'!F:F)</f>
        <v>33310478.504999999</v>
      </c>
      <c r="L817" s="2">
        <f t="shared" si="127"/>
        <v>-50433907.649000004</v>
      </c>
      <c r="M817" s="2"/>
      <c r="O817" s="2">
        <v>50000000</v>
      </c>
      <c r="Q817" s="23"/>
      <c r="R817" s="2">
        <v>33744386.153999999</v>
      </c>
      <c r="S817" s="1">
        <v>44286</v>
      </c>
      <c r="T817" s="1">
        <v>44286</v>
      </c>
      <c r="U817" s="1">
        <v>44292</v>
      </c>
      <c r="V817">
        <v>56</v>
      </c>
      <c r="W817" s="1">
        <v>44348</v>
      </c>
      <c r="X817" s="1">
        <v>44327</v>
      </c>
      <c r="Y817" s="2">
        <v>140568300.34285721</v>
      </c>
      <c r="Z817" s="2">
        <v>16740725.26</v>
      </c>
      <c r="AF817" s="2">
        <v>66054.264800000004</v>
      </c>
      <c r="AG817" s="14">
        <f>SUMIF('consultant-gross'!D:D,eslam.data!AQ817,'consultant-gross'!F:F)</f>
        <v>41442903.705501899</v>
      </c>
      <c r="AH817" s="14">
        <f>SUMIF('consultant-gross'!D:D,eslam.data!AQ817,'consultant-gross'!G:G)</f>
        <v>142416997.34359714</v>
      </c>
      <c r="AI817" s="14">
        <f>SUMIF('consultant-net'!D:D,eslam.data!AQ817,'consultant-net'!F:F)</f>
        <v>35278804.663693979</v>
      </c>
      <c r="AJ817" s="2" t="str">
        <f>VLOOKUP(A817,'eslam-to-invoicing'!A:B,2,0)</f>
        <v>ORA ZED - Ph 01B - Pkgs A&amp;D</v>
      </c>
      <c r="AQ817" s="2" t="str">
        <f t="shared" si="128"/>
        <v>ORA - ZED5</v>
      </c>
      <c r="AR817" s="2" t="str">
        <f t="shared" si="129"/>
        <v>ORA ZED - Ph 01B - Pkgs A&amp;D5</v>
      </c>
    </row>
    <row r="818" spans="1:44" hidden="1" x14ac:dyDescent="0.3">
      <c r="A818" s="6" t="s">
        <v>59</v>
      </c>
      <c r="B818" s="34">
        <f>VLOOKUP(A818,operation!A:B,2,0)</f>
        <v>1</v>
      </c>
      <c r="C818" s="6">
        <v>6</v>
      </c>
      <c r="D818" s="25"/>
      <c r="E818" s="2">
        <v>13625124.49354911</v>
      </c>
      <c r="F818" s="26">
        <f>_xlfn.MAXIFS('data-from-invoicing'!E:E,'data-from-invoicing'!D:D,eslam.data!AR818)</f>
        <v>13829636.33</v>
      </c>
      <c r="G818" s="2">
        <f t="shared" si="126"/>
        <v>204511.83645088971</v>
      </c>
      <c r="H818" s="2"/>
      <c r="I818" s="23"/>
      <c r="J818" s="2">
        <f>SUMIF('collection only'!D:D,eslam.data!AQ818,'collection only'!E:E)</f>
        <v>14374377.190000001</v>
      </c>
      <c r="K818" s="26">
        <f>SUMIF('data-from-invoicing'!D:D,eslam.data!AR818,'data-from-invoicing'!F:F)</f>
        <v>4832623.5364999995</v>
      </c>
      <c r="L818" s="2">
        <f t="shared" si="127"/>
        <v>-9541753.6535000019</v>
      </c>
      <c r="M818" s="2"/>
      <c r="O818" s="2">
        <v>10000000</v>
      </c>
      <c r="Q818" s="23"/>
      <c r="R818" s="2">
        <v>4374377.1900000004</v>
      </c>
      <c r="S818" s="1">
        <v>44316</v>
      </c>
      <c r="T818" s="1">
        <v>44311</v>
      </c>
      <c r="U818" s="1">
        <v>44326</v>
      </c>
      <c r="V818">
        <v>56</v>
      </c>
      <c r="W818" s="1">
        <v>44382</v>
      </c>
      <c r="X818" s="1">
        <v>44355</v>
      </c>
      <c r="Y818" s="2">
        <v>154193424.83640629</v>
      </c>
      <c r="Z818" s="2">
        <v>7989637.5617734194</v>
      </c>
      <c r="AF818" s="2">
        <v>83003.934800000003</v>
      </c>
      <c r="AG818" s="14">
        <f>SUMIF('consultant-gross'!D:D,eslam.data!AQ818,'consultant-gross'!F:F)</f>
        <v>15678333.32856667</v>
      </c>
      <c r="AH818" s="14">
        <f>SUMIF('consultant-gross'!D:D,eslam.data!AQ818,'consultant-gross'!G:G)</f>
        <v>156246633.67142382</v>
      </c>
      <c r="AI818" s="14">
        <f>SUMIF('consultant-net'!D:D,eslam.data!AQ818,'consultant-net'!F:F)</f>
        <v>4544122.0162255466</v>
      </c>
      <c r="AJ818" s="2" t="str">
        <f>VLOOKUP(A818,'eslam-to-invoicing'!A:B,2,0)</f>
        <v>ORA ZED - Ph 01B - Pkgs A&amp;D</v>
      </c>
      <c r="AQ818" s="2" t="str">
        <f t="shared" si="128"/>
        <v>ORA - ZED6</v>
      </c>
      <c r="AR818" s="2" t="str">
        <f t="shared" si="129"/>
        <v>ORA ZED - Ph 01B - Pkgs A&amp;D6</v>
      </c>
    </row>
    <row r="819" spans="1:44" hidden="1" x14ac:dyDescent="0.3">
      <c r="A819" s="6" t="s">
        <v>59</v>
      </c>
      <c r="B819" s="34">
        <f>VLOOKUP(A819,operation!A:B,2,0)</f>
        <v>1</v>
      </c>
      <c r="C819" s="6">
        <v>7</v>
      </c>
      <c r="D819" s="25"/>
      <c r="E819" s="2">
        <v>11321353.5159747</v>
      </c>
      <c r="F819" s="26">
        <f>_xlfn.MAXIFS('data-from-invoicing'!E:E,'data-from-invoicing'!D:D,eslam.data!AR819)</f>
        <v>9268144.6799999997</v>
      </c>
      <c r="G819" s="2">
        <f t="shared" si="126"/>
        <v>-2053208.8359747007</v>
      </c>
      <c r="H819" s="2"/>
      <c r="I819" s="23"/>
      <c r="J819" s="2">
        <f>SUMIF('collection only'!D:D,eslam.data!AQ819,'collection only'!E:E)</f>
        <v>10782895.780000001</v>
      </c>
      <c r="K819" s="26">
        <f>SUMIF('data-from-invoicing'!D:D,eslam.data!AR819,'data-from-invoicing'!F:F)</f>
        <v>4340903.0240000002</v>
      </c>
      <c r="L819" s="2">
        <f t="shared" si="127"/>
        <v>-6441992.756000001</v>
      </c>
      <c r="M819" s="2"/>
      <c r="O819" s="2">
        <v>5000000</v>
      </c>
      <c r="Q819" s="23"/>
      <c r="R819" s="2">
        <v>5782895.7800000003</v>
      </c>
      <c r="S819" s="1">
        <v>44347</v>
      </c>
      <c r="T819" s="1">
        <v>44341</v>
      </c>
      <c r="U819" s="1">
        <v>44356</v>
      </c>
      <c r="V819">
        <v>56</v>
      </c>
      <c r="W819" s="1">
        <v>44412</v>
      </c>
      <c r="X819" s="1">
        <v>44392</v>
      </c>
      <c r="Y819" s="2">
        <v>165514778.35238099</v>
      </c>
      <c r="Z819" s="2">
        <v>3501497.22</v>
      </c>
      <c r="AF819" s="2">
        <v>99063.49</v>
      </c>
      <c r="AG819" s="14">
        <f>SUMIF('consultant-gross'!D:D,eslam.data!AQ819,'consultant-gross'!F:F)</f>
        <v>0</v>
      </c>
      <c r="AH819" s="14">
        <f>SUMIF('consultant-gross'!D:D,eslam.data!AQ819,'consultant-gross'!G:G)</f>
        <v>0</v>
      </c>
      <c r="AI819" s="14">
        <f>SUMIF('consultant-net'!D:D,eslam.data!AQ819,'consultant-net'!F:F)</f>
        <v>0</v>
      </c>
      <c r="AJ819" s="2" t="str">
        <f>VLOOKUP(A819,'eslam-to-invoicing'!A:B,2,0)</f>
        <v>ORA ZED - Ph 01B - Pkgs A&amp;D</v>
      </c>
      <c r="AQ819" s="2" t="str">
        <f t="shared" si="128"/>
        <v>ORA - ZED7</v>
      </c>
      <c r="AR819" s="2" t="str">
        <f t="shared" si="129"/>
        <v>ORA ZED - Ph 01B - Pkgs A&amp;D7</v>
      </c>
    </row>
    <row r="820" spans="1:44" hidden="1" x14ac:dyDescent="0.3">
      <c r="A820" s="6" t="s">
        <v>59</v>
      </c>
      <c r="B820" s="6">
        <f>VLOOKUP(A820,operation!A:B,2,0)</f>
        <v>1</v>
      </c>
      <c r="C820" s="6">
        <v>8</v>
      </c>
      <c r="D820" s="25"/>
      <c r="E820" s="2">
        <v>26950096.619047642</v>
      </c>
      <c r="F820" s="26">
        <f>_xlfn.MAXIFS('data-from-invoicing'!E:E,'data-from-invoicing'!D:D,eslam.data!AR820)</f>
        <v>26950096.620000001</v>
      </c>
      <c r="G820" s="2">
        <f t="shared" si="126"/>
        <v>9.5235928893089294E-4</v>
      </c>
      <c r="H820" s="2"/>
      <c r="I820" s="23"/>
      <c r="J820" s="2">
        <f>SUMIF('collection only'!D:D,eslam.data!AQ820,'collection only'!E:E)</f>
        <v>24387331.100000001</v>
      </c>
      <c r="K820" s="26">
        <f>SUMIF('data-from-invoicing'!D:D,eslam.data!AR820,'data-from-invoicing'!F:F)</f>
        <v>25931572.791000001</v>
      </c>
      <c r="L820" s="2">
        <f t="shared" si="127"/>
        <v>1544241.6909999996</v>
      </c>
      <c r="M820" s="2"/>
      <c r="Q820" s="23"/>
      <c r="R820" s="2">
        <v>24387331.100000001</v>
      </c>
      <c r="S820" s="1">
        <v>44377</v>
      </c>
      <c r="T820" s="1">
        <v>44372</v>
      </c>
      <c r="U820" s="1">
        <v>44377</v>
      </c>
      <c r="V820">
        <v>56</v>
      </c>
      <c r="W820" s="1">
        <v>44433</v>
      </c>
      <c r="X820" s="1">
        <v>44420</v>
      </c>
      <c r="Y820" s="2">
        <v>192464874.9714286</v>
      </c>
      <c r="Z820" s="2">
        <v>6088729.6399999997</v>
      </c>
      <c r="AF820" s="2">
        <v>175458.21</v>
      </c>
      <c r="AG820" s="14">
        <f>SUMIF('consultant-gross'!D:D,eslam.data!AQ820,'consultant-gross'!F:F)</f>
        <v>0</v>
      </c>
      <c r="AH820" s="14">
        <f>SUMIF('consultant-gross'!D:D,eslam.data!AQ820,'consultant-gross'!G:G)</f>
        <v>0</v>
      </c>
      <c r="AI820" s="14">
        <f>SUMIF('consultant-net'!D:D,eslam.data!AQ820,'consultant-net'!F:F)</f>
        <v>0</v>
      </c>
      <c r="AJ820" s="2" t="str">
        <f>VLOOKUP(A820,'eslam-to-invoicing'!A:B,2,0)</f>
        <v>ORA ZED - Ph 01B - Pkgs A&amp;D</v>
      </c>
      <c r="AQ820" s="2" t="str">
        <f t="shared" si="128"/>
        <v>ORA - ZED8</v>
      </c>
      <c r="AR820" s="2" t="str">
        <f t="shared" si="129"/>
        <v>ORA ZED - Ph 01B - Pkgs A&amp;D8</v>
      </c>
    </row>
    <row r="821" spans="1:44" hidden="1" x14ac:dyDescent="0.3">
      <c r="A821" s="6" t="s">
        <v>59</v>
      </c>
      <c r="B821" s="6">
        <f>VLOOKUP(A821,operation!A:B,2,0)</f>
        <v>1</v>
      </c>
      <c r="C821" s="6">
        <v>9</v>
      </c>
      <c r="D821" s="25"/>
      <c r="E821" s="2">
        <v>27403398.028571401</v>
      </c>
      <c r="F821" s="26">
        <f>_xlfn.MAXIFS('data-from-invoicing'!E:E,'data-from-invoicing'!D:D,eslam.data!AR821)</f>
        <v>27403398.030000001</v>
      </c>
      <c r="G821" s="2">
        <f t="shared" si="126"/>
        <v>1.428600400686264E-3</v>
      </c>
      <c r="H821" s="2"/>
      <c r="I821" s="23"/>
      <c r="J821" s="2">
        <f>SUMIF('collection only'!D:D,eslam.data!AQ821,'collection only'!E:E)</f>
        <v>22624923.969999999</v>
      </c>
      <c r="K821" s="26">
        <f>SUMIF('data-from-invoicing'!D:D,eslam.data!AR821,'data-from-invoicing'!F:F)</f>
        <v>24054179.0515</v>
      </c>
      <c r="L821" s="2">
        <f t="shared" si="127"/>
        <v>1429255.0815000013</v>
      </c>
      <c r="M821" s="2"/>
      <c r="Q821" s="23"/>
      <c r="R821" s="2">
        <v>22624923.969999999</v>
      </c>
      <c r="S821" s="1">
        <v>44408</v>
      </c>
      <c r="T821" s="1">
        <v>44402</v>
      </c>
      <c r="U821" s="1">
        <v>44418</v>
      </c>
      <c r="V821">
        <v>56</v>
      </c>
      <c r="W821" s="1">
        <v>44474</v>
      </c>
      <c r="X821" s="1">
        <v>44459</v>
      </c>
      <c r="Y821" s="2">
        <v>219868273</v>
      </c>
      <c r="Z821" s="2">
        <v>5900263.6699999999</v>
      </c>
      <c r="AF821" s="2">
        <v>146376.75</v>
      </c>
      <c r="AG821" s="14">
        <f>SUMIF('consultant-gross'!D:D,eslam.data!AQ821,'consultant-gross'!F:F)</f>
        <v>29833656.45714283</v>
      </c>
      <c r="AH821" s="14">
        <f>SUMIF('consultant-gross'!D:D,eslam.data!AQ821,'consultant-gross'!G:G)</f>
        <v>222298531.42857143</v>
      </c>
      <c r="AI821" s="14">
        <f>SUMIF('consultant-net'!D:D,eslam.data!AQ821,'consultant-net'!F:F)</f>
        <v>26728065.129999999</v>
      </c>
      <c r="AJ821" s="2" t="str">
        <f>VLOOKUP(A821,'eslam-to-invoicing'!A:B,2,0)</f>
        <v>ORA ZED - Ph 01B - Pkgs A&amp;D</v>
      </c>
      <c r="AQ821" s="2" t="str">
        <f t="shared" si="128"/>
        <v>ORA - ZED9</v>
      </c>
      <c r="AR821" s="2" t="str">
        <f t="shared" si="129"/>
        <v>ORA ZED - Ph 01B - Pkgs A&amp;D9</v>
      </c>
    </row>
    <row r="822" spans="1:44" hidden="1" x14ac:dyDescent="0.3">
      <c r="A822" s="6" t="s">
        <v>59</v>
      </c>
      <c r="B822" s="6">
        <f>VLOOKUP(A822,operation!A:B,2,0)</f>
        <v>1</v>
      </c>
      <c r="C822" s="6">
        <v>10</v>
      </c>
      <c r="D822" s="25"/>
      <c r="E822" s="2">
        <v>32858070.066666629</v>
      </c>
      <c r="F822" s="26">
        <f>_xlfn.MAXIFS('data-from-invoicing'!E:E,'data-from-invoicing'!D:D,eslam.data!AR822)</f>
        <v>32858070.070000004</v>
      </c>
      <c r="G822" s="2">
        <f t="shared" si="126"/>
        <v>3.3333748579025269E-3</v>
      </c>
      <c r="H822" s="2"/>
      <c r="I822" s="23"/>
      <c r="J822" s="2">
        <f>SUMIF('collection only'!D:D,eslam.data!AQ822,'collection only'!E:E)</f>
        <v>29047725.550000001</v>
      </c>
      <c r="K822" s="26">
        <f>SUMIF('data-from-invoicing'!D:D,eslam.data!AR822,'data-from-invoicing'!F:F)</f>
        <v>30886238.843499999</v>
      </c>
      <c r="L822" s="2">
        <f t="shared" si="127"/>
        <v>1838513.2934999987</v>
      </c>
      <c r="M822" s="2"/>
      <c r="Q822" s="23"/>
      <c r="R822" s="2">
        <v>29047725.550000001</v>
      </c>
      <c r="S822" s="1">
        <v>44439</v>
      </c>
      <c r="T822" s="1">
        <v>44433</v>
      </c>
      <c r="U822" s="1">
        <v>44448</v>
      </c>
      <c r="V822">
        <v>56</v>
      </c>
      <c r="W822" s="1">
        <v>44504</v>
      </c>
      <c r="X822" s="1">
        <v>44465</v>
      </c>
      <c r="Y822" s="2">
        <v>252726343.0666666</v>
      </c>
      <c r="Z822" s="2">
        <v>8169556.0599999996</v>
      </c>
      <c r="AF822" s="2">
        <v>164670.96</v>
      </c>
      <c r="AG822" s="14">
        <f>SUMIF('consultant-gross'!D:D,eslam.data!AQ822,'consultant-gross'!F:F)</f>
        <v>32858070.066666633</v>
      </c>
      <c r="AH822" s="14">
        <f>SUMIF('consultant-gross'!D:D,eslam.data!AQ822,'consultant-gross'!G:G)</f>
        <v>252726343.06666663</v>
      </c>
      <c r="AI822" s="14">
        <f>SUMIF('consultant-net'!D:D,eslam.data!AQ822,'consultant-net'!F:F)</f>
        <v>29047725.550000001</v>
      </c>
      <c r="AJ822" s="2" t="str">
        <f>VLOOKUP(A822,'eslam-to-invoicing'!A:B,2,0)</f>
        <v>ORA ZED - Ph 01B - Pkgs A&amp;D</v>
      </c>
      <c r="AQ822" s="2" t="str">
        <f t="shared" si="128"/>
        <v>ORA - ZED10</v>
      </c>
      <c r="AR822" s="2" t="str">
        <f t="shared" si="129"/>
        <v>ORA ZED - Ph 01B - Pkgs A&amp;D10</v>
      </c>
    </row>
    <row r="823" spans="1:44" hidden="1" x14ac:dyDescent="0.3">
      <c r="A823" s="6" t="s">
        <v>59</v>
      </c>
      <c r="B823" s="6">
        <f>VLOOKUP(A823,operation!A:B,2,0)</f>
        <v>1</v>
      </c>
      <c r="C823" s="6">
        <v>11</v>
      </c>
      <c r="D823" s="25"/>
      <c r="E823" s="2">
        <v>34769848.599999987</v>
      </c>
      <c r="F823" s="26">
        <f>_xlfn.MAXIFS('data-from-invoicing'!E:E,'data-from-invoicing'!D:D,eslam.data!AR823)</f>
        <v>34769848.600000001</v>
      </c>
      <c r="G823" s="2">
        <f t="shared" si="126"/>
        <v>0</v>
      </c>
      <c r="H823" s="2"/>
      <c r="I823" s="23"/>
      <c r="J823" s="2">
        <f>SUMIF('collection only'!D:D,eslam.data!AQ823,'collection only'!E:E)</f>
        <v>0</v>
      </c>
      <c r="K823" s="26">
        <f>SUMIF('data-from-invoicing'!D:D,eslam.data!AR823,'data-from-invoicing'!F:F)</f>
        <v>33022101.84</v>
      </c>
      <c r="L823" s="2">
        <f t="shared" si="127"/>
        <v>33022101.84</v>
      </c>
      <c r="M823" s="2"/>
      <c r="Q823" s="23"/>
      <c r="R823" s="2">
        <v>31056565.550000001</v>
      </c>
      <c r="S823" s="1">
        <v>44469</v>
      </c>
      <c r="T823" s="1">
        <v>44464</v>
      </c>
      <c r="U823" s="1">
        <v>44483</v>
      </c>
      <c r="V823">
        <v>56</v>
      </c>
      <c r="W823" s="1">
        <v>44539</v>
      </c>
      <c r="X823" s="1">
        <v>44518</v>
      </c>
      <c r="Y823" s="2">
        <v>287496191.66666663</v>
      </c>
      <c r="Z823" s="2">
        <v>10971940.82</v>
      </c>
      <c r="AF823" s="2">
        <v>182298.18</v>
      </c>
      <c r="AG823" s="14">
        <f>SUMIF('consultant-gross'!D:D,eslam.data!AQ823,'consultant-gross'!F:F)</f>
        <v>0</v>
      </c>
      <c r="AH823" s="14">
        <f>SUMIF('consultant-gross'!D:D,eslam.data!AQ823,'consultant-gross'!G:G)</f>
        <v>0</v>
      </c>
      <c r="AI823" s="14">
        <f>SUMIF('consultant-net'!D:D,eslam.data!AQ823,'consultant-net'!F:F)</f>
        <v>0</v>
      </c>
      <c r="AJ823" s="2" t="str">
        <f>VLOOKUP(A823,'eslam-to-invoicing'!A:B,2,0)</f>
        <v>ORA ZED - Ph 01B - Pkgs A&amp;D</v>
      </c>
      <c r="AQ823" s="2" t="str">
        <f t="shared" si="128"/>
        <v>ORA - ZED11</v>
      </c>
      <c r="AR823" s="2" t="str">
        <f t="shared" si="129"/>
        <v>ORA ZED - Ph 01B - Pkgs A&amp;D11</v>
      </c>
    </row>
    <row r="824" spans="1:44" hidden="1" x14ac:dyDescent="0.3">
      <c r="A824" s="6" t="s">
        <v>59</v>
      </c>
      <c r="B824" s="6">
        <f>VLOOKUP(A824,operation!A:B,2,0)</f>
        <v>1</v>
      </c>
      <c r="C824" s="6">
        <v>12</v>
      </c>
      <c r="D824" s="25"/>
      <c r="E824" s="2">
        <v>33050531.676190499</v>
      </c>
      <c r="F824" s="26">
        <f>_xlfn.MAXIFS('data-from-invoicing'!E:E,'data-from-invoicing'!D:D,eslam.data!AR824)</f>
        <v>33050531.68</v>
      </c>
      <c r="G824" s="2">
        <f t="shared" si="126"/>
        <v>3.8095004856586456E-3</v>
      </c>
      <c r="H824" s="2"/>
      <c r="I824" s="23"/>
      <c r="J824" s="2">
        <f>SUMIF('collection only'!D:D,eslam.data!AQ824,'collection only'!E:E)</f>
        <v>0</v>
      </c>
      <c r="K824" s="26">
        <f>SUMIF('data-from-invoicing'!D:D,eslam.data!AR824,'data-from-invoicing'!F:F)</f>
        <v>26088449.723999999</v>
      </c>
      <c r="L824" s="2">
        <f t="shared" si="127"/>
        <v>26088449.723999999</v>
      </c>
      <c r="M824" s="2"/>
      <c r="Q824" s="23"/>
      <c r="R824" s="2">
        <v>24536445.629999999</v>
      </c>
      <c r="S824" s="1">
        <v>44500</v>
      </c>
      <c r="T824" s="1">
        <v>44494</v>
      </c>
      <c r="U824" s="1">
        <v>44524</v>
      </c>
      <c r="V824">
        <v>56</v>
      </c>
      <c r="W824" s="1">
        <v>44580</v>
      </c>
      <c r="X824" s="1">
        <v>44537</v>
      </c>
      <c r="Y824" s="2">
        <v>320546723.34285712</v>
      </c>
      <c r="Z824" s="2">
        <v>7308964.3799999999</v>
      </c>
      <c r="AF824" s="2">
        <v>182298.18</v>
      </c>
      <c r="AG824" s="14">
        <f>SUMIF('consultant-gross'!D:D,eslam.data!AQ824,'consultant-gross'!F:F)</f>
        <v>0</v>
      </c>
      <c r="AH824" s="14">
        <f>SUMIF('consultant-gross'!D:D,eslam.data!AQ824,'consultant-gross'!G:G)</f>
        <v>0</v>
      </c>
      <c r="AI824" s="14">
        <f>SUMIF('consultant-net'!D:D,eslam.data!AQ824,'consultant-net'!F:F)</f>
        <v>0</v>
      </c>
      <c r="AJ824" s="2" t="str">
        <f>VLOOKUP(A824,'eslam-to-invoicing'!A:B,2,0)</f>
        <v>ORA ZED - Ph 01B - Pkgs A&amp;D</v>
      </c>
      <c r="AQ824" s="2" t="str">
        <f t="shared" si="128"/>
        <v>ORA - ZED12</v>
      </c>
      <c r="AR824" s="2" t="str">
        <f t="shared" si="129"/>
        <v>ORA ZED - Ph 01B - Pkgs A&amp;D12</v>
      </c>
    </row>
    <row r="825" spans="1:44" hidden="1" x14ac:dyDescent="0.3">
      <c r="A825" s="6" t="s">
        <v>59</v>
      </c>
      <c r="B825" s="6">
        <f>VLOOKUP(A825,operation!A:B,2,0)</f>
        <v>1</v>
      </c>
      <c r="C825" s="6">
        <v>13</v>
      </c>
      <c r="D825" s="25"/>
      <c r="E825" s="2">
        <v>30511414.971428569</v>
      </c>
      <c r="F825" s="26">
        <f>_xlfn.MAXIFS('data-from-invoicing'!E:E,'data-from-invoicing'!D:D,eslam.data!AR825)</f>
        <v>30511414.969999999</v>
      </c>
      <c r="G825" s="2">
        <f t="shared" si="126"/>
        <v>-1.4285705983638763E-3</v>
      </c>
      <c r="H825" s="2"/>
      <c r="I825" s="23"/>
      <c r="J825" s="2">
        <f>SUMIF('collection only'!D:D,eslam.data!AQ825,'collection only'!E:E)</f>
        <v>0</v>
      </c>
      <c r="K825" s="26">
        <f>SUMIF('data-from-invoicing'!D:D,eslam.data!AR825,'data-from-invoicing'!F:F)</f>
        <v>25426794.808499999</v>
      </c>
      <c r="L825" s="2">
        <f t="shared" si="127"/>
        <v>25426794.808499999</v>
      </c>
      <c r="M825" s="2"/>
      <c r="Q825" s="23"/>
      <c r="R825" s="2">
        <v>23914152.624000002</v>
      </c>
      <c r="S825" s="1">
        <v>44530</v>
      </c>
      <c r="T825" s="1">
        <v>44525</v>
      </c>
      <c r="U825" s="1">
        <v>44544</v>
      </c>
      <c r="V825">
        <v>56</v>
      </c>
      <c r="W825" s="1">
        <v>44600</v>
      </c>
      <c r="X825" s="1">
        <v>44551</v>
      </c>
      <c r="Y825" s="2">
        <v>351058138.3142857</v>
      </c>
      <c r="Z825" s="2">
        <v>5524822.3399999999</v>
      </c>
      <c r="AF825" s="2">
        <v>182298.18</v>
      </c>
      <c r="AG825" s="14">
        <f>SUMIF('consultant-gross'!D:D,eslam.data!AQ825,'consultant-gross'!F:F)</f>
        <v>0</v>
      </c>
      <c r="AH825" s="14">
        <f>SUMIF('consultant-gross'!D:D,eslam.data!AQ825,'consultant-gross'!G:G)</f>
        <v>0</v>
      </c>
      <c r="AI825" s="14">
        <f>SUMIF('consultant-net'!D:D,eslam.data!AQ825,'consultant-net'!F:F)</f>
        <v>0</v>
      </c>
      <c r="AJ825" s="2" t="str">
        <f>VLOOKUP(A825,'eslam-to-invoicing'!A:B,2,0)</f>
        <v>ORA ZED - Ph 01B - Pkgs A&amp;D</v>
      </c>
      <c r="AQ825" s="2" t="str">
        <f t="shared" si="128"/>
        <v>ORA - ZED13</v>
      </c>
      <c r="AR825" s="2" t="str">
        <f t="shared" si="129"/>
        <v>ORA ZED - Ph 01B - Pkgs A&amp;D13</v>
      </c>
    </row>
    <row r="826" spans="1:44" hidden="1" x14ac:dyDescent="0.3">
      <c r="A826" s="6" t="s">
        <v>59</v>
      </c>
      <c r="B826" s="6">
        <f>VLOOKUP(A826,operation!A:B,2,0)</f>
        <v>1</v>
      </c>
      <c r="C826" s="6">
        <v>14</v>
      </c>
      <c r="D826" s="25"/>
      <c r="E826" s="2">
        <v>45635766.952380963</v>
      </c>
      <c r="F826" s="26">
        <f>_xlfn.MAXIFS('data-from-invoicing'!E:E,'data-from-invoicing'!D:D,eslam.data!AR826)</f>
        <v>45635766.95000001</v>
      </c>
      <c r="G826" s="2">
        <f t="shared" si="126"/>
        <v>-2.3809522390365601E-3</v>
      </c>
      <c r="H826" s="2"/>
      <c r="I826" s="23"/>
      <c r="J826" s="2">
        <f>SUMIF('collection only'!D:D,eslam.data!AQ826,'collection only'!E:E)</f>
        <v>0</v>
      </c>
      <c r="K826" s="26">
        <f>SUMIF('data-from-invoicing'!D:D,eslam.data!AR826,'data-from-invoicing'!F:F)</f>
        <v>38191818.917500004</v>
      </c>
      <c r="L826" s="2">
        <f t="shared" si="127"/>
        <v>38191818.917500004</v>
      </c>
      <c r="M826" s="2"/>
      <c r="Q826" s="23"/>
      <c r="R826" s="2">
        <v>35917954.710000001</v>
      </c>
      <c r="S826" s="1">
        <v>44561</v>
      </c>
      <c r="T826" s="1">
        <v>44555</v>
      </c>
      <c r="U826" s="1">
        <v>44553</v>
      </c>
      <c r="V826">
        <v>56</v>
      </c>
      <c r="W826" s="1">
        <v>44609</v>
      </c>
      <c r="X826" s="1">
        <v>44579</v>
      </c>
      <c r="Y826" s="2">
        <v>396693905.26666671</v>
      </c>
      <c r="Z826" s="2">
        <v>3084551.02</v>
      </c>
      <c r="AF826" s="2">
        <v>213053.66</v>
      </c>
      <c r="AG826" s="14">
        <f>SUMIF('consultant-gross'!D:D,eslam.data!AQ826,'consultant-gross'!F:F)</f>
        <v>0</v>
      </c>
      <c r="AH826" s="14">
        <f>SUMIF('consultant-gross'!D:D,eslam.data!AQ826,'consultant-gross'!G:G)</f>
        <v>0</v>
      </c>
      <c r="AI826" s="14">
        <f>SUMIF('consultant-net'!D:D,eslam.data!AQ826,'consultant-net'!F:F)</f>
        <v>0</v>
      </c>
      <c r="AJ826" s="2" t="str">
        <f>VLOOKUP(A826,'eslam-to-invoicing'!A:B,2,0)</f>
        <v>ORA ZED - Ph 01B - Pkgs A&amp;D</v>
      </c>
      <c r="AQ826" s="2" t="str">
        <f t="shared" si="128"/>
        <v>ORA - ZED14</v>
      </c>
      <c r="AR826" s="2" t="str">
        <f t="shared" si="129"/>
        <v>ORA ZED - Ph 01B - Pkgs A&amp;D14</v>
      </c>
    </row>
    <row r="827" spans="1:44" hidden="1" x14ac:dyDescent="0.3">
      <c r="A827" s="6" t="s">
        <v>59</v>
      </c>
      <c r="B827" s="6">
        <f>VLOOKUP(A827,operation!A:B,2,0)</f>
        <v>1</v>
      </c>
      <c r="C827" s="6">
        <v>15</v>
      </c>
      <c r="D827" s="25"/>
      <c r="E827" s="2">
        <v>27710999.542857111</v>
      </c>
      <c r="F827" s="26">
        <f>_xlfn.MAXIFS('data-from-invoicing'!E:E,'data-from-invoicing'!D:D,eslam.data!AR827)</f>
        <v>27710999.540000003</v>
      </c>
      <c r="G827" s="2">
        <f t="shared" si="126"/>
        <v>-2.8571076691150665E-3</v>
      </c>
      <c r="H827" s="2"/>
      <c r="I827" s="23"/>
      <c r="J827" s="2">
        <f>SUMIF('collection only'!D:D,eslam.data!AQ827,'collection only'!E:E)</f>
        <v>0</v>
      </c>
      <c r="K827" s="26">
        <f>SUMIF('data-from-invoicing'!D:D,eslam.data!AR827,'data-from-invoicing'!F:F)</f>
        <v>27179982.226999998</v>
      </c>
      <c r="L827" s="2">
        <f t="shared" si="127"/>
        <v>27179982.226999998</v>
      </c>
      <c r="M827" s="2"/>
      <c r="Q827" s="23"/>
      <c r="R827" s="2">
        <v>25550073.062491242</v>
      </c>
      <c r="S827" s="1">
        <v>44592</v>
      </c>
      <c r="T827" s="1">
        <v>44586</v>
      </c>
      <c r="U827" s="1">
        <v>44609</v>
      </c>
      <c r="V827">
        <v>56</v>
      </c>
      <c r="W827" s="1">
        <v>44665</v>
      </c>
      <c r="X827" s="1">
        <v>44651</v>
      </c>
      <c r="Y827" s="2">
        <v>424404904.80952382</v>
      </c>
      <c r="Z827" s="2">
        <v>6586185.0999999996</v>
      </c>
      <c r="AF827" s="2">
        <v>0</v>
      </c>
      <c r="AG827" s="14">
        <f>SUMIF('consultant-gross'!D:D,eslam.data!AQ827,'consultant-gross'!F:F)</f>
        <v>27710999.547509849</v>
      </c>
      <c r="AH827" s="14">
        <f>SUMIF('consultant-gross'!D:D,eslam.data!AQ827,'consultant-gross'!G:G)</f>
        <v>424404904.8141765</v>
      </c>
      <c r="AI827" s="14">
        <f>SUMIF('consultant-net'!D:D,eslam.data!AQ827,'consultant-net'!F:F)</f>
        <v>25550073.062491238</v>
      </c>
      <c r="AJ827" s="2" t="str">
        <f>VLOOKUP(A827,'eslam-to-invoicing'!A:B,2,0)</f>
        <v>ORA ZED - Ph 01B - Pkgs A&amp;D</v>
      </c>
      <c r="AQ827" s="2" t="str">
        <f t="shared" si="128"/>
        <v>ORA - ZED15</v>
      </c>
      <c r="AR827" s="2" t="str">
        <f t="shared" si="129"/>
        <v>ORA ZED - Ph 01B - Pkgs A&amp;D15</v>
      </c>
    </row>
    <row r="828" spans="1:44" hidden="1" x14ac:dyDescent="0.3">
      <c r="A828" s="6" t="s">
        <v>59</v>
      </c>
      <c r="B828" s="6">
        <f>VLOOKUP(A828,operation!A:B,2,0)</f>
        <v>1</v>
      </c>
      <c r="C828" s="6">
        <v>16</v>
      </c>
      <c r="D828" s="25"/>
      <c r="E828" s="2">
        <v>28676537.66666675</v>
      </c>
      <c r="F828" s="26">
        <f>_xlfn.MAXIFS('data-from-invoicing'!E:E,'data-from-invoicing'!D:D,eslam.data!AR828)</f>
        <v>28676537.670000002</v>
      </c>
      <c r="G828" s="2">
        <f t="shared" si="126"/>
        <v>3.3332519233226776E-3</v>
      </c>
      <c r="H828" s="2"/>
      <c r="I828" s="23"/>
      <c r="J828" s="2">
        <f>SUMIF('collection only'!D:D,eslam.data!AQ828,'collection only'!E:E)</f>
        <v>0</v>
      </c>
      <c r="K828" s="26">
        <f>SUMIF('data-from-invoicing'!D:D,eslam.data!AR828,'data-from-invoicing'!F:F)</f>
        <v>23357925.213500001</v>
      </c>
      <c r="L828" s="2">
        <f t="shared" si="127"/>
        <v>23357925.213500001</v>
      </c>
      <c r="M828" s="2"/>
      <c r="Q828" s="23"/>
      <c r="R828" s="2">
        <v>21942762.07</v>
      </c>
      <c r="S828" s="1">
        <v>44620</v>
      </c>
      <c r="T828" s="1">
        <v>44617</v>
      </c>
      <c r="U828" s="1">
        <v>44636</v>
      </c>
      <c r="V828">
        <v>56</v>
      </c>
      <c r="W828" s="1">
        <v>44692</v>
      </c>
      <c r="X828" s="1">
        <v>44663</v>
      </c>
      <c r="Y828" s="2">
        <v>453081442.47619051</v>
      </c>
      <c r="Z828" s="2">
        <v>4779083.2699999996</v>
      </c>
      <c r="AD828" s="2">
        <v>12012864.945</v>
      </c>
      <c r="AE828" s="2">
        <v>12012864.945</v>
      </c>
      <c r="AF828" s="2">
        <v>0</v>
      </c>
      <c r="AG828" s="14">
        <f>SUMIF('consultant-gross'!D:D,eslam.data!AQ828,'consultant-gross'!F:F)</f>
        <v>28676537.666901529</v>
      </c>
      <c r="AH828" s="14">
        <f>SUMIF('consultant-gross'!D:D,eslam.data!AQ828,'consultant-gross'!G:G)</f>
        <v>453081442.48107803</v>
      </c>
      <c r="AI828" s="14">
        <f>SUMIF('consultant-net'!D:D,eslam.data!AQ828,'consultant-net'!F:F)</f>
        <v>21942762.073727906</v>
      </c>
      <c r="AJ828" s="2" t="str">
        <f>VLOOKUP(A828,'eslam-to-invoicing'!A:B,2,0)</f>
        <v>ORA ZED - Ph 01B - Pkgs A&amp;D</v>
      </c>
      <c r="AQ828" s="2" t="str">
        <f t="shared" si="128"/>
        <v>ORA - ZED16</v>
      </c>
      <c r="AR828" s="2" t="str">
        <f t="shared" si="129"/>
        <v>ORA ZED - Ph 01B - Pkgs A&amp;D16</v>
      </c>
    </row>
    <row r="829" spans="1:44" hidden="1" x14ac:dyDescent="0.3">
      <c r="A829" s="6" t="s">
        <v>59</v>
      </c>
      <c r="B829" s="34">
        <f>VLOOKUP(A829,operation!A:B,2,0)</f>
        <v>1</v>
      </c>
      <c r="C829" s="6">
        <v>17</v>
      </c>
      <c r="D829" s="25"/>
      <c r="E829" s="2">
        <v>30883724.266666591</v>
      </c>
      <c r="F829" s="26">
        <f>_xlfn.MAXIFS('data-from-invoicing'!E:E,'data-from-invoicing'!D:D,eslam.data!AR829)</f>
        <v>31100661.129999999</v>
      </c>
      <c r="G829" s="2">
        <f t="shared" si="126"/>
        <v>216936.86333340779</v>
      </c>
      <c r="H829" s="2"/>
      <c r="I829" s="23"/>
      <c r="J829" s="2">
        <f>SUMIF('collection only'!D:D,eslam.data!AQ829,'collection only'!E:E)</f>
        <v>0</v>
      </c>
      <c r="K829" s="26">
        <f>SUMIF('data-from-invoicing'!D:D,eslam.data!AR829,'data-from-invoicing'!F:F)</f>
        <v>27837999.2465</v>
      </c>
      <c r="L829" s="2">
        <f t="shared" si="127"/>
        <v>27837999.2465</v>
      </c>
      <c r="M829" s="2"/>
      <c r="Q829" s="23"/>
      <c r="R829" s="2">
        <v>26002482</v>
      </c>
      <c r="S829" s="1">
        <v>44651</v>
      </c>
      <c r="T829" s="1">
        <v>44645</v>
      </c>
      <c r="U829" s="1">
        <v>44657</v>
      </c>
      <c r="V829">
        <v>56</v>
      </c>
      <c r="W829" s="1">
        <v>44713</v>
      </c>
      <c r="X829" s="1">
        <v>44692</v>
      </c>
      <c r="Y829" s="2">
        <v>483965166.7428571</v>
      </c>
      <c r="Z829" s="2">
        <v>5232577.92</v>
      </c>
      <c r="AF829" s="2">
        <v>0</v>
      </c>
      <c r="AG829" s="14">
        <f>SUMIF('consultant-gross'!D:D,eslam.data!AQ829,'consultant-gross'!F:F)</f>
        <v>31100661.129270852</v>
      </c>
      <c r="AH829" s="14">
        <f>SUMIF('consultant-gross'!D:D,eslam.data!AQ829,'consultant-gross'!G:G)</f>
        <v>484182103.61034888</v>
      </c>
      <c r="AI829" s="14">
        <f>SUMIF('consultant-net'!D:D,eslam.data!AQ829,'consultant-net'!F:F)</f>
        <v>26182539.802776396</v>
      </c>
      <c r="AJ829" s="2" t="str">
        <f>VLOOKUP(A829,'eslam-to-invoicing'!A:B,2,0)</f>
        <v>ORA ZED - Ph 01B - Pkgs A&amp;D</v>
      </c>
      <c r="AQ829" s="2" t="str">
        <f t="shared" si="128"/>
        <v>ORA - ZED17</v>
      </c>
      <c r="AR829" s="2" t="str">
        <f t="shared" si="129"/>
        <v>ORA ZED - Ph 01B - Pkgs A&amp;D17</v>
      </c>
    </row>
    <row r="830" spans="1:44" hidden="1" x14ac:dyDescent="0.3">
      <c r="A830" s="6" t="s">
        <v>59</v>
      </c>
      <c r="B830" s="34">
        <f>VLOOKUP(A830,operation!A:B,2,0)</f>
        <v>1</v>
      </c>
      <c r="C830" s="6">
        <v>18</v>
      </c>
      <c r="D830" s="25"/>
      <c r="E830" s="2">
        <v>9956410.0190476179</v>
      </c>
      <c r="F830" s="26">
        <f>_xlfn.MAXIFS('data-from-invoicing'!E:E,'data-from-invoicing'!D:D,eslam.data!AR830)</f>
        <v>9690075.2400000002</v>
      </c>
      <c r="G830" s="2">
        <f t="shared" si="126"/>
        <v>-266334.77904761769</v>
      </c>
      <c r="H830" s="2"/>
      <c r="I830" s="23"/>
      <c r="J830" s="2">
        <f>SUMIF('collection only'!D:D,eslam.data!AQ830,'collection only'!E:E)</f>
        <v>0</v>
      </c>
      <c r="K830" s="26">
        <f>SUMIF('data-from-invoicing'!D:D,eslam.data!AR830,'data-from-invoicing'!F:F)</f>
        <v>7029281.4419999998</v>
      </c>
      <c r="L830" s="2">
        <f t="shared" si="127"/>
        <v>7029281.4419999998</v>
      </c>
      <c r="M830" s="2"/>
      <c r="Q830" s="23"/>
      <c r="R830" s="2">
        <v>6791166</v>
      </c>
      <c r="S830" s="1">
        <v>44681</v>
      </c>
      <c r="T830" s="1">
        <v>44676</v>
      </c>
      <c r="U830" s="1">
        <v>44678</v>
      </c>
      <c r="V830">
        <v>56</v>
      </c>
      <c r="W830" s="1">
        <v>44734</v>
      </c>
      <c r="X830" s="1">
        <v>44707</v>
      </c>
      <c r="Y830" s="2">
        <v>493921576.76190472</v>
      </c>
      <c r="Z830" s="2">
        <v>3421449.48</v>
      </c>
      <c r="AF830" s="2">
        <v>0</v>
      </c>
      <c r="AG830" s="14">
        <f>SUMIF('consultant-gross'!D:D,eslam.data!AQ830,'consultant-gross'!F:F)</f>
        <v>11112905.980127275</v>
      </c>
      <c r="AH830" s="14">
        <f>SUMIF('consultant-gross'!D:D,eslam.data!AQ830,'consultant-gross'!G:G)</f>
        <v>495295009.59047616</v>
      </c>
      <c r="AI830" s="14">
        <f>SUMIF('consultant-net'!D:D,eslam.data!AQ830,'consultant-net'!F:F)</f>
        <v>9292712.6899999995</v>
      </c>
      <c r="AJ830" s="2" t="str">
        <f>VLOOKUP(A830,'eslam-to-invoicing'!A:B,2,0)</f>
        <v>ORA ZED - Ph 01B - Pkgs A&amp;D</v>
      </c>
      <c r="AQ830" s="2" t="str">
        <f t="shared" si="128"/>
        <v>ORA - ZED18</v>
      </c>
      <c r="AR830" s="2" t="str">
        <f t="shared" si="129"/>
        <v>ORA ZED - Ph 01B - Pkgs A&amp;D18</v>
      </c>
    </row>
    <row r="831" spans="1:44" hidden="1" x14ac:dyDescent="0.3">
      <c r="A831" s="6" t="s">
        <v>59</v>
      </c>
      <c r="B831" s="34">
        <f>VLOOKUP(A831,operation!A:B,2,0)</f>
        <v>1</v>
      </c>
      <c r="C831" s="6">
        <v>19</v>
      </c>
      <c r="D831" s="25"/>
      <c r="E831" s="2">
        <v>21443765.72380954</v>
      </c>
      <c r="F831" s="26">
        <f>_xlfn.MAXIFS('data-from-invoicing'!E:E,'data-from-invoicing'!D:D,eslam.data!AR831)</f>
        <v>21493163.809999999</v>
      </c>
      <c r="G831" s="2">
        <f t="shared" si="126"/>
        <v>49398.086190458387</v>
      </c>
      <c r="H831" s="2"/>
      <c r="I831" s="23"/>
      <c r="J831" s="2">
        <f>SUMIF('collection only'!D:D,eslam.data!AQ831,'collection only'!E:E)</f>
        <v>0</v>
      </c>
      <c r="K831" s="26">
        <f>SUMIF('data-from-invoicing'!D:D,eslam.data!AR831,'data-from-invoicing'!F:F)</f>
        <v>17518053.270500001</v>
      </c>
      <c r="L831" s="2">
        <f t="shared" si="127"/>
        <v>17518053.270500001</v>
      </c>
      <c r="M831" s="2"/>
      <c r="Q831" s="23"/>
      <c r="R831" s="2">
        <v>16483568.488933209</v>
      </c>
      <c r="S831" s="1">
        <v>44712</v>
      </c>
      <c r="T831" s="1">
        <v>44706</v>
      </c>
      <c r="U831" s="1">
        <v>44718</v>
      </c>
      <c r="V831">
        <v>56</v>
      </c>
      <c r="W831" s="1">
        <v>44774</v>
      </c>
      <c r="X831" s="1">
        <v>44740</v>
      </c>
      <c r="Y831" s="2">
        <v>515365342.48571432</v>
      </c>
      <c r="Z831" s="2">
        <v>1543331.93</v>
      </c>
      <c r="AF831" s="2">
        <v>0</v>
      </c>
      <c r="AG831" s="14">
        <f>SUMIF('consultant-gross'!D:D,eslam.data!AQ831,'consultant-gross'!F:F)</f>
        <v>20070332.894132793</v>
      </c>
      <c r="AH831" s="14">
        <f>SUMIF('consultant-gross'!D:D,eslam.data!AQ831,'consultant-gross'!G:G)</f>
        <v>515365342.48460895</v>
      </c>
      <c r="AI831" s="14">
        <f>SUMIF('consultant-net'!D:D,eslam.data!AQ831,'consultant-net'!F:F)</f>
        <v>16483568.488933206</v>
      </c>
      <c r="AJ831" s="2" t="str">
        <f>VLOOKUP(A831,'eslam-to-invoicing'!A:B,2,0)</f>
        <v>ORA ZED - Ph 01B - Pkgs A&amp;D</v>
      </c>
      <c r="AQ831" s="2" t="str">
        <f t="shared" si="128"/>
        <v>ORA - ZED19</v>
      </c>
      <c r="AR831" s="2" t="str">
        <f t="shared" si="129"/>
        <v>ORA ZED - Ph 01B - Pkgs A&amp;D19</v>
      </c>
    </row>
    <row r="832" spans="1:44" hidden="1" x14ac:dyDescent="0.3">
      <c r="A832" s="6" t="s">
        <v>59</v>
      </c>
      <c r="B832" s="6">
        <f>VLOOKUP(A832,operation!A:B,2,0)</f>
        <v>1</v>
      </c>
      <c r="C832" s="6">
        <v>20</v>
      </c>
      <c r="D832" s="25"/>
      <c r="E832" s="2">
        <v>25297815.774505671</v>
      </c>
      <c r="F832" s="26">
        <f>_xlfn.MAXIFS('data-from-invoicing'!E:E,'data-from-invoicing'!D:D,eslam.data!AR832)</f>
        <v>25297815.239999998</v>
      </c>
      <c r="G832" s="2">
        <f t="shared" si="126"/>
        <v>-0.53450567275285721</v>
      </c>
      <c r="H832" s="2"/>
      <c r="I832" s="23"/>
      <c r="J832" s="2">
        <f>SUMIF('collection only'!D:D,eslam.data!AQ832,'collection only'!E:E)</f>
        <v>16483569.189999999</v>
      </c>
      <c r="K832" s="26">
        <f>SUMIF('data-from-invoicing'!D:D,eslam.data!AR832,'data-from-invoicing'!F:F)</f>
        <v>21744431.032000002</v>
      </c>
      <c r="L832" s="2">
        <f t="shared" si="127"/>
        <v>5260861.842000002</v>
      </c>
      <c r="M832" s="2"/>
      <c r="Q832" s="23"/>
      <c r="R832" s="2">
        <v>8954952.8699999992</v>
      </c>
      <c r="S832" s="1">
        <v>44742</v>
      </c>
      <c r="T832" s="1">
        <v>44737</v>
      </c>
      <c r="U832" s="1">
        <v>44748</v>
      </c>
      <c r="V832">
        <v>56</v>
      </c>
      <c r="W832" s="1">
        <v>44804</v>
      </c>
      <c r="X832" s="1">
        <v>44801</v>
      </c>
      <c r="Y832" s="2">
        <v>540663158.26021993</v>
      </c>
      <c r="Z832" s="2">
        <v>852186.42676896555</v>
      </c>
      <c r="AF832" s="2">
        <v>0</v>
      </c>
      <c r="AG832" s="14">
        <f>SUMIF('consultant-gross'!D:D,eslam.data!AQ832,'consultant-gross'!F:F)</f>
        <v>25297815.775610983</v>
      </c>
      <c r="AH832" s="14">
        <f>SUMIF('consultant-gross'!D:D,eslam.data!AQ832,'consultant-gross'!G:G)</f>
        <v>540663158.26021993</v>
      </c>
      <c r="AI832" s="14">
        <f>SUMIF('consultant-net'!D:D,eslam.data!AQ832,'consultant-net'!F:F)</f>
        <v>20010194.1812497</v>
      </c>
      <c r="AJ832" s="2" t="str">
        <f>VLOOKUP(A832,'eslam-to-invoicing'!A:B,2,0)</f>
        <v>ORA ZED - Ph 01B - Pkgs A&amp;D</v>
      </c>
      <c r="AQ832" s="2" t="str">
        <f t="shared" si="128"/>
        <v>ORA - ZED20</v>
      </c>
      <c r="AR832" s="2" t="str">
        <f t="shared" si="129"/>
        <v>ORA ZED - Ph 01B - Pkgs A&amp;D20</v>
      </c>
    </row>
    <row r="833" spans="1:44" hidden="1" x14ac:dyDescent="0.3">
      <c r="A833" s="6" t="s">
        <v>59</v>
      </c>
      <c r="B833" s="6">
        <f>VLOOKUP(A833,operation!A:B,2,0)</f>
        <v>1</v>
      </c>
      <c r="C833" s="6">
        <v>21</v>
      </c>
      <c r="D833" s="25"/>
      <c r="E833" s="2">
        <v>9295356.7830731869</v>
      </c>
      <c r="F833" s="26">
        <f>_xlfn.MAXIFS('data-from-invoicing'!E:E,'data-from-invoicing'!D:D,eslam.data!AR833)</f>
        <v>9295357.1400000006</v>
      </c>
      <c r="G833" s="2">
        <f t="shared" si="126"/>
        <v>0.3569268137216568</v>
      </c>
      <c r="H833" s="2"/>
      <c r="I833" s="23"/>
      <c r="J833" s="2">
        <f>SUMIF('collection only'!D:D,eslam.data!AQ833,'collection only'!E:E)</f>
        <v>7443623.5300000003</v>
      </c>
      <c r="K833" s="26">
        <f>SUMIF('data-from-invoicing'!D:D,eslam.data!AR833,'data-from-invoicing'!F:F)</f>
        <v>8181176.1569999997</v>
      </c>
      <c r="L833" s="2">
        <f t="shared" si="127"/>
        <v>737552.6269999994</v>
      </c>
      <c r="M833" s="2"/>
      <c r="Q833" s="23"/>
      <c r="R833" s="2">
        <v>7443624.2901722193</v>
      </c>
      <c r="S833" s="1">
        <v>44773</v>
      </c>
      <c r="T833" s="1">
        <v>44767</v>
      </c>
      <c r="U833" s="1">
        <v>44782</v>
      </c>
      <c r="V833">
        <v>56</v>
      </c>
      <c r="W833" s="1">
        <v>44838</v>
      </c>
      <c r="X833" s="1">
        <v>44815</v>
      </c>
      <c r="Y833" s="2">
        <v>549958515.04329312</v>
      </c>
      <c r="Z833" s="2">
        <v>836488.61824613891</v>
      </c>
      <c r="AA833" s="2">
        <v>81555880.443874538</v>
      </c>
      <c r="AC833" s="2">
        <v>36726721.206017002</v>
      </c>
      <c r="AD833" s="2">
        <v>14457323.234999999</v>
      </c>
      <c r="AE833" s="2">
        <v>14457323.234999999</v>
      </c>
      <c r="AF833" s="2">
        <v>1401842.4692520499</v>
      </c>
      <c r="AG833" s="14">
        <f>SUMIF('consultant-gross'!D:D,eslam.data!AQ833,'consultant-gross'!F:F)</f>
        <v>9295356.7830731869</v>
      </c>
      <c r="AH833" s="14">
        <f>SUMIF('consultant-gross'!D:D,eslam.data!AQ833,'consultant-gross'!G:G)</f>
        <v>549958515.04329312</v>
      </c>
      <c r="AI833" s="14">
        <f>SUMIF('consultant-net'!D:D,eslam.data!AQ833,'consultant-net'!F:F)</f>
        <v>7443624.2901722193</v>
      </c>
      <c r="AJ833" s="2" t="str">
        <f>VLOOKUP(A833,'eslam-to-invoicing'!A:B,2,0)</f>
        <v>ORA ZED - Ph 01B - Pkgs A&amp;D</v>
      </c>
      <c r="AQ833" s="2" t="str">
        <f t="shared" si="128"/>
        <v>ORA - ZED21</v>
      </c>
      <c r="AR833" s="2" t="str">
        <f t="shared" si="129"/>
        <v>ORA ZED - Ph 01B - Pkgs A&amp;D21</v>
      </c>
    </row>
    <row r="834" spans="1:44" hidden="1" x14ac:dyDescent="0.3">
      <c r="A834" s="6" t="s">
        <v>59</v>
      </c>
      <c r="B834" s="6">
        <f>VLOOKUP(A834,operation!A:B,2,0)</f>
        <v>1</v>
      </c>
      <c r="C834" s="6">
        <v>22</v>
      </c>
      <c r="D834" s="25"/>
      <c r="E834" s="2">
        <v>9997079.1376591921</v>
      </c>
      <c r="F834" s="26">
        <f>_xlfn.MAXIFS('data-from-invoicing'!E:E,'data-from-invoicing'!D:D,eslam.data!AR834)</f>
        <v>9997079.1400000006</v>
      </c>
      <c r="G834" s="2">
        <f t="shared" si="126"/>
        <v>2.3408085107803345E-3</v>
      </c>
      <c r="H834" s="2"/>
      <c r="I834" s="23"/>
      <c r="J834" s="2">
        <f>SUMIF('collection only'!D:D,eslam.data!AQ834,'collection only'!E:E)</f>
        <v>8098825.75</v>
      </c>
      <c r="K834" s="26">
        <f>SUMIF('data-from-invoicing'!D:D,eslam.data!AR834,'data-from-invoicing'!F:F)</f>
        <v>8609716.2570000011</v>
      </c>
      <c r="L834" s="2">
        <f t="shared" si="127"/>
        <v>510890.50700000115</v>
      </c>
      <c r="M834" s="2"/>
      <c r="Q834" s="23"/>
      <c r="R834" s="2">
        <v>8098824.8774662018</v>
      </c>
      <c r="S834" s="1">
        <v>44804</v>
      </c>
      <c r="T834" s="1">
        <v>44798</v>
      </c>
      <c r="U834" s="1">
        <v>44811</v>
      </c>
      <c r="V834">
        <v>56</v>
      </c>
      <c r="W834" s="1">
        <v>44867</v>
      </c>
      <c r="X834" s="1">
        <v>44832</v>
      </c>
      <c r="Y834" s="2">
        <v>559955594.18095231</v>
      </c>
      <c r="Z834" s="2">
        <v>557383.05724066589</v>
      </c>
      <c r="AA834" s="2">
        <v>85664325.182126403</v>
      </c>
      <c r="AC834" s="2">
        <v>36749996.002240427</v>
      </c>
      <c r="AD834" s="2">
        <v>14712768.92</v>
      </c>
      <c r="AE834" s="2">
        <v>14712768.92</v>
      </c>
      <c r="AF834" s="2">
        <v>1379966.9772000001</v>
      </c>
      <c r="AG834" s="14">
        <f>SUMIF('consultant-gross'!D:D,eslam.data!AQ834,'consultant-gross'!F:F)</f>
        <v>9997079.1376591921</v>
      </c>
      <c r="AH834" s="14">
        <f>SUMIF('consultant-gross'!D:D,eslam.data!AQ834,'consultant-gross'!G:G)</f>
        <v>559955594.18095231</v>
      </c>
      <c r="AI834" s="14">
        <f>SUMIF('consultant-net'!D:D,eslam.data!AQ834,'consultant-net'!F:F)</f>
        <v>8098824.8774662018</v>
      </c>
      <c r="AJ834" s="2" t="str">
        <f>VLOOKUP(A834,'eslam-to-invoicing'!A:B,2,0)</f>
        <v>ORA ZED - Ph 01B - Pkgs A&amp;D</v>
      </c>
      <c r="AQ834" s="2" t="str">
        <f t="shared" si="128"/>
        <v>ORA - ZED22</v>
      </c>
      <c r="AR834" s="2" t="str">
        <f t="shared" si="129"/>
        <v>ORA ZED - Ph 01B - Pkgs A&amp;D22</v>
      </c>
    </row>
    <row r="835" spans="1:44" hidden="1" x14ac:dyDescent="0.3">
      <c r="A835" s="6" t="s">
        <v>59</v>
      </c>
      <c r="B835" s="6">
        <f>VLOOKUP(A835,operation!A:B,2,0)</f>
        <v>1</v>
      </c>
      <c r="C835" s="6">
        <v>23</v>
      </c>
      <c r="D835" s="25"/>
      <c r="E835" s="2">
        <v>27314036.009523869</v>
      </c>
      <c r="F835" s="26">
        <f>_xlfn.MAXIFS('data-from-invoicing'!E:E,'data-from-invoicing'!D:D,eslam.data!AR835)</f>
        <v>27314036.02</v>
      </c>
      <c r="G835" s="2">
        <f t="shared" si="126"/>
        <v>1.0476130992174149E-2</v>
      </c>
      <c r="H835" s="2"/>
      <c r="I835" s="23"/>
      <c r="J835" s="2">
        <f>SUMIF('collection only'!D:D,eslam.data!AQ835,'collection only'!E:E)</f>
        <v>20215840.09</v>
      </c>
      <c r="K835" s="26">
        <f>SUMIF('data-from-invoicing'!D:D,eslam.data!AR835,'data-from-invoicing'!F:F)</f>
        <v>21483271.638999999</v>
      </c>
      <c r="L835" s="2">
        <f t="shared" si="127"/>
        <v>1267431.5489999987</v>
      </c>
      <c r="M835" s="2"/>
      <c r="Q835" s="23"/>
      <c r="R835" s="2">
        <v>22964574.875014011</v>
      </c>
      <c r="S835" s="1">
        <v>44834</v>
      </c>
      <c r="T835" s="1">
        <v>44829</v>
      </c>
      <c r="U835" s="1">
        <v>44843</v>
      </c>
      <c r="V835">
        <v>56</v>
      </c>
      <c r="W835" s="1">
        <v>44899</v>
      </c>
      <c r="X835" s="1">
        <v>44861</v>
      </c>
      <c r="Y835" s="2">
        <v>587269630.19047618</v>
      </c>
      <c r="Z835" s="2">
        <v>479281.19364495808</v>
      </c>
      <c r="AA835" s="2">
        <v>93161830.553907081</v>
      </c>
      <c r="AC835" s="2">
        <v>36812284.016445078</v>
      </c>
      <c r="AD835" s="2">
        <v>15427809.82</v>
      </c>
      <c r="AE835" s="2">
        <v>15427809.82</v>
      </c>
      <c r="AF835" s="2">
        <v>1232906.9942999999</v>
      </c>
      <c r="AG835" s="14">
        <f>SUMIF('consultant-gross'!D:D,eslam.data!AQ835,'consultant-gross'!F:F)</f>
        <v>27314036.009523869</v>
      </c>
      <c r="AH835" s="14">
        <f>SUMIF('consultant-gross'!D:D,eslam.data!AQ835,'consultant-gross'!G:G)</f>
        <v>587269630.19047618</v>
      </c>
      <c r="AI835" s="14">
        <f>SUMIF('consultant-net'!D:D,eslam.data!AQ835,'consultant-net'!F:F)</f>
        <v>22964574.875014007</v>
      </c>
      <c r="AJ835" s="2" t="str">
        <f>VLOOKUP(A835,'eslam-to-invoicing'!A:B,2,0)</f>
        <v>ORA ZED - Ph 01B - Pkgs A&amp;D</v>
      </c>
      <c r="AQ835" s="2" t="str">
        <f t="shared" si="128"/>
        <v>ORA - ZED23</v>
      </c>
      <c r="AR835" s="2" t="str">
        <f t="shared" si="129"/>
        <v>ORA ZED - Ph 01B - Pkgs A&amp;D23</v>
      </c>
    </row>
    <row r="836" spans="1:44" hidden="1" x14ac:dyDescent="0.3">
      <c r="A836" s="6" t="s">
        <v>59</v>
      </c>
      <c r="B836" s="34">
        <f>VLOOKUP(A836,operation!A:B,2,0)</f>
        <v>1</v>
      </c>
      <c r="C836" s="6">
        <v>24</v>
      </c>
      <c r="D836" s="25"/>
      <c r="E836" s="2">
        <v>11751887.104168531</v>
      </c>
      <c r="F836" s="26">
        <f>_xlfn.MAXIFS('data-from-invoicing'!E:E,'data-from-invoicing'!D:D,eslam.data!AR836)</f>
        <v>10139035.700000001</v>
      </c>
      <c r="G836" s="2">
        <f t="shared" si="126"/>
        <v>-1612851.4041685294</v>
      </c>
      <c r="H836" s="2"/>
      <c r="I836" s="23"/>
      <c r="J836" s="2">
        <f>SUMIF('collection only'!D:D,eslam.data!AQ836,'collection only'!E:E)</f>
        <v>6648903.3899999997</v>
      </c>
      <c r="K836" s="26">
        <f>SUMIF('data-from-invoicing'!D:D,eslam.data!AR836,'data-from-invoicing'!F:F)</f>
        <v>8591385.3317999989</v>
      </c>
      <c r="L836" s="2">
        <f t="shared" si="127"/>
        <v>1942481.9417999992</v>
      </c>
      <c r="M836" s="2"/>
      <c r="Q836" s="23"/>
      <c r="R836" s="2">
        <v>7490234.3814101964</v>
      </c>
      <c r="S836" s="1">
        <v>44926</v>
      </c>
      <c r="T836" s="1">
        <v>44920</v>
      </c>
      <c r="U836" s="1">
        <v>44944</v>
      </c>
      <c r="V836">
        <v>56</v>
      </c>
      <c r="W836" s="1">
        <v>45000</v>
      </c>
      <c r="X836" s="1">
        <v>45007</v>
      </c>
      <c r="Y836" s="2">
        <v>599021517.29464471</v>
      </c>
      <c r="Z836" s="2">
        <v>269002.80062310322</v>
      </c>
      <c r="AA836" s="2">
        <v>98882541.040681541</v>
      </c>
      <c r="AC836" s="2">
        <v>36839181.752140477</v>
      </c>
      <c r="AD836" s="2">
        <v>15725824.83</v>
      </c>
      <c r="AE836" s="2">
        <v>15725824.83</v>
      </c>
      <c r="AF836" s="2">
        <v>3165623.4593000002</v>
      </c>
      <c r="AG836" s="14">
        <f>SUMIF('consultant-gross'!D:D,eslam.data!AQ836,'consultant-gross'!F:F)</f>
        <v>11751887.104168534</v>
      </c>
      <c r="AH836" s="14">
        <f>SUMIF('consultant-gross'!D:D,eslam.data!AQ836,'consultant-gross'!G:G)</f>
        <v>599021517.29464471</v>
      </c>
      <c r="AI836" s="14">
        <f>SUMIF('consultant-net'!D:D,eslam.data!AQ836,'consultant-net'!F:F)</f>
        <v>7490234.3814101964</v>
      </c>
      <c r="AJ836" s="2" t="str">
        <f>VLOOKUP(A836,'eslam-to-invoicing'!A:B,2,0)</f>
        <v>ORA ZED - Ph 01B - Pkgs A&amp;D</v>
      </c>
      <c r="AQ836" s="2" t="str">
        <f t="shared" si="128"/>
        <v>ORA - ZED24</v>
      </c>
      <c r="AR836" s="2" t="str">
        <f t="shared" si="129"/>
        <v>ORA ZED - Ph 01B - Pkgs A&amp;D24</v>
      </c>
    </row>
    <row r="837" spans="1:44" hidden="1" x14ac:dyDescent="0.3">
      <c r="A837" s="6" t="s">
        <v>59</v>
      </c>
      <c r="B837" s="34">
        <f>VLOOKUP(A837,operation!A:B,2,0)</f>
        <v>1</v>
      </c>
      <c r="C837" s="6">
        <v>25</v>
      </c>
      <c r="D837" s="25"/>
      <c r="E837" s="2">
        <v>50310527.295831442</v>
      </c>
      <c r="F837" s="26">
        <f>_xlfn.MAXIFS('data-from-invoicing'!E:E,'data-from-invoicing'!D:D,eslam.data!AR837)</f>
        <v>0</v>
      </c>
      <c r="G837" s="2">
        <f t="shared" si="126"/>
        <v>-50310527.295831442</v>
      </c>
      <c r="H837" s="2"/>
      <c r="I837" s="23"/>
      <c r="J837" s="2">
        <f>SUMIF('collection only'!D:D,eslam.data!AQ837,'collection only'!E:E)</f>
        <v>2.0000000000000002E-5</v>
      </c>
      <c r="K837" s="26">
        <f>SUMIF('data-from-invoicing'!D:D,eslam.data!AR837,'data-from-invoicing'!F:F)</f>
        <v>0</v>
      </c>
      <c r="L837" s="2">
        <f t="shared" si="127"/>
        <v>-2.0000000000000002E-5</v>
      </c>
      <c r="M837" s="2"/>
      <c r="Q837" s="23"/>
      <c r="R837" s="2">
        <v>-9163815.8569338322</v>
      </c>
      <c r="S837" s="1">
        <v>44985</v>
      </c>
      <c r="T837" s="1">
        <v>44982</v>
      </c>
      <c r="U837" s="1">
        <v>44997</v>
      </c>
      <c r="V837">
        <v>56</v>
      </c>
      <c r="W837" s="1">
        <v>45053</v>
      </c>
      <c r="X837" s="1">
        <v>45026</v>
      </c>
      <c r="Y837" s="2">
        <v>649332044.59047616</v>
      </c>
      <c r="Z837" s="2">
        <v>241736.31760146841</v>
      </c>
      <c r="AA837" s="2">
        <v>113559937.6420065</v>
      </c>
      <c r="AB837" s="2">
        <v>3600000</v>
      </c>
      <c r="AC837" s="2">
        <v>36956312.691501819</v>
      </c>
      <c r="AD837" s="2">
        <v>17045794.510000002</v>
      </c>
      <c r="AE837" s="2">
        <v>17045794.510000002</v>
      </c>
      <c r="AF837" s="2">
        <v>465623.45929999999</v>
      </c>
      <c r="AG837" s="14">
        <f>SUMIF('consultant-gross'!D:D,eslam.data!AQ837,'consultant-gross'!F:F)</f>
        <v>50310527.295831442</v>
      </c>
      <c r="AH837" s="14">
        <f>SUMIF('consultant-gross'!D:D,eslam.data!AQ837,'consultant-gross'!G:G)</f>
        <v>649332044.59047616</v>
      </c>
      <c r="AI837" s="14">
        <f>SUMIF('consultant-net'!D:D,eslam.data!AQ837,'consultant-net'!F:F)</f>
        <v>-9163815.8569338322</v>
      </c>
      <c r="AJ837" s="2" t="str">
        <f>VLOOKUP(A837,'eslam-to-invoicing'!A:B,2,0)</f>
        <v>ORA ZED - Ph 01B - Pkgs A&amp;D</v>
      </c>
      <c r="AQ837" s="2" t="str">
        <f t="shared" si="128"/>
        <v>ORA - ZED25</v>
      </c>
      <c r="AR837" s="2" t="str">
        <f t="shared" si="129"/>
        <v>ORA ZED - Ph 01B - Pkgs A&amp;D25</v>
      </c>
    </row>
    <row r="838" spans="1:44" hidden="1" x14ac:dyDescent="0.3">
      <c r="A838" s="6" t="s">
        <v>59</v>
      </c>
      <c r="B838" s="34">
        <f>VLOOKUP(A838,operation!A:B,2,0)</f>
        <v>1</v>
      </c>
      <c r="C838" s="6">
        <v>26</v>
      </c>
      <c r="D838" s="25"/>
      <c r="E838" s="2">
        <v>19434003.536073331</v>
      </c>
      <c r="F838" s="26">
        <f>_xlfn.MAXIFS('data-from-invoicing'!E:E,'data-from-invoicing'!D:D,eslam.data!AR838)</f>
        <v>68520137.140000001</v>
      </c>
      <c r="G838" s="2">
        <f t="shared" si="126"/>
        <v>49086133.603926674</v>
      </c>
      <c r="H838" s="2"/>
      <c r="I838" s="23"/>
      <c r="J838" s="2">
        <f>SUMIF('collection only'!D:D,eslam.data!AQ838,'collection only'!E:E)</f>
        <v>9808194.1199999992</v>
      </c>
      <c r="K838" s="26">
        <f>SUMIF('data-from-invoicing'!D:D,eslam.data!AR838,'data-from-invoicing'!F:F)</f>
        <v>6863669.1846000003</v>
      </c>
      <c r="L838" s="2">
        <f t="shared" si="127"/>
        <v>-2944524.9353999989</v>
      </c>
      <c r="M838" s="2"/>
      <c r="Q838" s="23"/>
      <c r="R838" s="2">
        <v>16993731.751317501</v>
      </c>
      <c r="S838" s="1">
        <v>45016</v>
      </c>
      <c r="T838" s="1">
        <v>45010</v>
      </c>
      <c r="U838" s="1">
        <v>45032</v>
      </c>
      <c r="V838">
        <v>56</v>
      </c>
      <c r="W838" s="1">
        <v>45088</v>
      </c>
      <c r="X838" s="1">
        <v>45047</v>
      </c>
      <c r="Y838" s="2">
        <v>668766048.12654948</v>
      </c>
      <c r="Z838" s="2">
        <v>239033.6571230331</v>
      </c>
      <c r="AA838" s="2">
        <v>121577515.47</v>
      </c>
      <c r="AB838" s="2">
        <v>2750000</v>
      </c>
      <c r="AC838" s="2">
        <v>37000350.049369931</v>
      </c>
      <c r="AD838" s="2">
        <v>17553262</v>
      </c>
      <c r="AE838" s="2">
        <v>17553262</v>
      </c>
      <c r="AF838" s="2">
        <v>465623.45929999999</v>
      </c>
      <c r="AG838" s="14">
        <f>SUMIF('consultant-gross'!D:D,eslam.data!AQ838,'consultant-gross'!F:F)</f>
        <v>19434003.536073327</v>
      </c>
      <c r="AH838" s="14">
        <f>SUMIF('consultant-gross'!D:D,eslam.data!AQ838,'consultant-gross'!G:G)</f>
        <v>668766048.12654948</v>
      </c>
      <c r="AI838" s="14">
        <f>SUMIF('consultant-net'!D:D,eslam.data!AQ838,'consultant-net'!F:F)</f>
        <v>16993731.751317501</v>
      </c>
      <c r="AJ838" s="2" t="str">
        <f>VLOOKUP(A838,'eslam-to-invoicing'!A:B,2,0)</f>
        <v>ORA ZED - Ph 01B - Pkgs A&amp;D</v>
      </c>
      <c r="AQ838" s="2" t="str">
        <f t="shared" si="128"/>
        <v>ORA - ZED26</v>
      </c>
      <c r="AR838" s="2" t="str">
        <f t="shared" si="129"/>
        <v>ORA ZED - Ph 01B - Pkgs A&amp;D26</v>
      </c>
    </row>
    <row r="839" spans="1:44" hidden="1" x14ac:dyDescent="0.3">
      <c r="A839" s="6" t="s">
        <v>59</v>
      </c>
      <c r="B839" s="34">
        <f>VLOOKUP(A839,operation!A:B,2,0)</f>
        <v>1</v>
      </c>
      <c r="C839" s="6">
        <v>27</v>
      </c>
      <c r="D839" s="25"/>
      <c r="E839" s="2">
        <v>10662740.41946912</v>
      </c>
      <c r="F839" s="26">
        <f>_xlfn.MAXIFS('data-from-invoicing'!E:E,'data-from-invoicing'!D:D,eslam.data!AR839)</f>
        <v>10547653.65</v>
      </c>
      <c r="G839" s="2">
        <f t="shared" si="126"/>
        <v>-115086.76946911961</v>
      </c>
      <c r="H839" s="2"/>
      <c r="I839" s="23"/>
      <c r="J839" s="2">
        <f>SUMIF('collection only'!D:D,eslam.data!AQ839,'collection only'!E:E)</f>
        <v>8872947.1400000006</v>
      </c>
      <c r="K839" s="26">
        <f>SUMIF('data-from-invoicing'!D:D,eslam.data!AR839,'data-from-invoicing'!F:F)</f>
        <v>8722947.1500000004</v>
      </c>
      <c r="L839" s="2">
        <f t="shared" si="127"/>
        <v>-149999.99000000022</v>
      </c>
      <c r="M839" s="2"/>
      <c r="Q839" s="23"/>
      <c r="R839" s="2">
        <v>9042387.5613992214</v>
      </c>
      <c r="S839" s="1">
        <v>45046</v>
      </c>
      <c r="T839" s="1">
        <v>45041</v>
      </c>
      <c r="U839" s="1">
        <v>45061</v>
      </c>
      <c r="V839">
        <v>56</v>
      </c>
      <c r="W839" s="1">
        <v>45117</v>
      </c>
      <c r="X839" s="1">
        <v>45092</v>
      </c>
      <c r="Y839" s="2">
        <v>679428788.5460186</v>
      </c>
      <c r="Z839" s="2">
        <v>229309.15668047461</v>
      </c>
      <c r="AA839" s="2">
        <v>124928010.98</v>
      </c>
      <c r="AB839" s="2">
        <v>2550000</v>
      </c>
      <c r="AC839" s="2">
        <v>37025174.611320183</v>
      </c>
      <c r="AD839" s="2">
        <v>17832915.824999999</v>
      </c>
      <c r="AE839" s="2">
        <v>17832915.824999999</v>
      </c>
      <c r="AF839" s="2">
        <v>465623.45929999999</v>
      </c>
      <c r="AG839" s="14">
        <f>SUMIF('consultant-gross'!D:D,eslam.data!AQ839,'consultant-gross'!F:F)</f>
        <v>10662740.419469118</v>
      </c>
      <c r="AH839" s="14">
        <f>SUMIF('consultant-gross'!D:D,eslam.data!AQ839,'consultant-gross'!G:G)</f>
        <v>679428788.5460186</v>
      </c>
      <c r="AI839" s="14">
        <f>SUMIF('consultant-net'!D:D,eslam.data!AQ839,'consultant-net'!F:F)</f>
        <v>9042387.5613992214</v>
      </c>
      <c r="AJ839" s="2" t="str">
        <f>VLOOKUP(A839,'eslam-to-invoicing'!A:B,2,0)</f>
        <v>ORA ZED - Ph 01B - Pkgs A&amp;D</v>
      </c>
      <c r="AQ839" s="2" t="str">
        <f t="shared" si="128"/>
        <v>ORA - ZED27</v>
      </c>
      <c r="AR839" s="2" t="str">
        <f t="shared" si="129"/>
        <v>ORA ZED - Ph 01B - Pkgs A&amp;D27</v>
      </c>
    </row>
    <row r="840" spans="1:44" hidden="1" x14ac:dyDescent="0.3">
      <c r="A840" s="6" t="s">
        <v>59</v>
      </c>
      <c r="B840" s="34">
        <f>VLOOKUP(A840,operation!A:B,2,0)</f>
        <v>1</v>
      </c>
      <c r="C840" s="6">
        <v>28</v>
      </c>
      <c r="D840" s="25"/>
      <c r="E840" s="2">
        <v>24304667.59683859</v>
      </c>
      <c r="F840" s="26">
        <f>_xlfn.MAXIFS('data-from-invoicing'!E:E,'data-from-invoicing'!D:D,eslam.data!AR840)</f>
        <v>22847215.739999998</v>
      </c>
      <c r="G840" s="2">
        <f t="shared" si="126"/>
        <v>-1457451.8568385914</v>
      </c>
      <c r="H840" s="2"/>
      <c r="I840" s="23"/>
      <c r="J840" s="2">
        <f>SUMIF('collection only'!D:D,eslam.data!AQ840,'collection only'!E:E)</f>
        <v>9105384.6999999993</v>
      </c>
      <c r="K840" s="26">
        <f>SUMIF('data-from-invoicing'!D:D,eslam.data!AR840,'data-from-invoicing'!F:F)</f>
        <v>8905384.6976999994</v>
      </c>
      <c r="L840" s="2">
        <f t="shared" si="127"/>
        <v>-200000.00229999982</v>
      </c>
      <c r="M840" s="2"/>
      <c r="Q840" s="23"/>
      <c r="R840" s="2">
        <v>10264179.630000001</v>
      </c>
      <c r="S840" s="1">
        <v>45077</v>
      </c>
      <c r="T840" s="1">
        <v>45071</v>
      </c>
      <c r="U840" s="1">
        <v>45092</v>
      </c>
      <c r="V840">
        <v>56</v>
      </c>
      <c r="W840" s="1">
        <v>45148</v>
      </c>
      <c r="X840" s="1">
        <v>45116</v>
      </c>
      <c r="Y840" s="2">
        <v>703733456.14285719</v>
      </c>
      <c r="Z840" s="2">
        <v>156183.29999999999</v>
      </c>
      <c r="AA840" s="2">
        <v>132876310.5981652</v>
      </c>
      <c r="AB840" s="2">
        <v>2350000</v>
      </c>
      <c r="AC840" s="2">
        <v>37192477.157819517</v>
      </c>
      <c r="AD840" s="2">
        <v>18469085.204999998</v>
      </c>
      <c r="AE840" s="2">
        <v>18469085.204999998</v>
      </c>
      <c r="AF840" s="2">
        <v>489541.14929999999</v>
      </c>
      <c r="AG840" s="14">
        <f>SUMIF('consultant-gross'!D:D,eslam.data!AQ840,'consultant-gross'!F:F)</f>
        <v>24304667.596838593</v>
      </c>
      <c r="AH840" s="14">
        <f>SUMIF('consultant-gross'!D:D,eslam.data!AQ840,'consultant-gross'!G:G)</f>
        <v>703733456.14285719</v>
      </c>
      <c r="AI840" s="14">
        <f>SUMIF('consultant-net'!D:D,eslam.data!AQ840,'consultant-net'!F:F)</f>
        <v>10264179.630000001</v>
      </c>
      <c r="AJ840" s="2" t="str">
        <f>VLOOKUP(A840,'eslam-to-invoicing'!A:B,2,0)</f>
        <v>ORA ZED - Ph 01B - Pkgs A&amp;D</v>
      </c>
      <c r="AQ840" s="2" t="str">
        <f t="shared" si="128"/>
        <v>ORA - ZED28</v>
      </c>
      <c r="AR840" s="2" t="str">
        <f t="shared" si="129"/>
        <v>ORA ZED - Ph 01B - Pkgs A&amp;D28</v>
      </c>
    </row>
    <row r="841" spans="1:44" hidden="1" x14ac:dyDescent="0.3">
      <c r="A841" s="6" t="s">
        <v>59</v>
      </c>
      <c r="B841" s="34">
        <f>VLOOKUP(A841,operation!A:B,2,0)</f>
        <v>1</v>
      </c>
      <c r="C841" s="6">
        <v>29</v>
      </c>
      <c r="D841" s="25"/>
      <c r="E841" s="2">
        <v>27532348.019047499</v>
      </c>
      <c r="F841" s="26">
        <f>_xlfn.MAXIFS('data-from-invoicing'!E:E,'data-from-invoicing'!D:D,eslam.data!AR841)</f>
        <v>23928989.079999998</v>
      </c>
      <c r="G841" s="2">
        <f t="shared" si="126"/>
        <v>-3603358.9390475005</v>
      </c>
      <c r="H841" s="2"/>
      <c r="I841" s="23"/>
      <c r="J841" s="2">
        <f>SUMIF('collection only'!D:D,eslam.data!AQ841,'collection only'!E:E)</f>
        <v>10687601.99</v>
      </c>
      <c r="K841" s="26">
        <f>SUMIF('data-from-invoicing'!D:D,eslam.data!AR841,'data-from-invoicing'!F:F)</f>
        <v>10687601.99</v>
      </c>
      <c r="L841" s="2">
        <f t="shared" si="127"/>
        <v>0</v>
      </c>
      <c r="M841" s="2"/>
      <c r="Q841" s="23"/>
      <c r="R841" s="2">
        <v>13678389.68</v>
      </c>
      <c r="S841" s="1">
        <v>45107</v>
      </c>
      <c r="T841" s="1">
        <v>45102</v>
      </c>
      <c r="U841" s="1">
        <v>45124</v>
      </c>
      <c r="V841">
        <v>56</v>
      </c>
      <c r="W841" s="1">
        <v>45180</v>
      </c>
      <c r="X841" s="1">
        <v>45162</v>
      </c>
      <c r="Y841" s="2">
        <v>731265804.16190469</v>
      </c>
      <c r="AA841" s="2">
        <v>143774737.64831519</v>
      </c>
      <c r="AB841" s="2">
        <v>2400000</v>
      </c>
      <c r="AC841" s="2">
        <v>37381001.701620519</v>
      </c>
      <c r="AD841" s="2">
        <v>19187904.759237502</v>
      </c>
      <c r="AE841" s="2">
        <v>19187904.759237502</v>
      </c>
      <c r="AF841" s="2">
        <v>489541.14929999999</v>
      </c>
      <c r="AG841" s="14">
        <f>SUMIF('consultant-gross'!D:D,eslam.data!AQ841,'consultant-gross'!F:F)</f>
        <v>27532348.019047499</v>
      </c>
      <c r="AH841" s="14">
        <f>SUMIF('consultant-gross'!D:D,eslam.data!AQ841,'consultant-gross'!G:G)</f>
        <v>731265804.16190469</v>
      </c>
      <c r="AI841" s="14">
        <f>SUMIF('consultant-net'!D:D,eslam.data!AQ841,'consultant-net'!F:F)</f>
        <v>13678389.68</v>
      </c>
      <c r="AJ841" s="2" t="str">
        <f>VLOOKUP(A841,'eslam-to-invoicing'!A:B,2,0)</f>
        <v>ORA ZED - Ph 01B - Pkgs A&amp;D</v>
      </c>
      <c r="AQ841" s="2" t="str">
        <f t="shared" si="128"/>
        <v>ORA - ZED29</v>
      </c>
      <c r="AR841" s="2" t="str">
        <f t="shared" si="129"/>
        <v>ORA ZED - Ph 01B - Pkgs A&amp;D29</v>
      </c>
    </row>
    <row r="842" spans="1:44" hidden="1" x14ac:dyDescent="0.3">
      <c r="A842" s="6" t="s">
        <v>59</v>
      </c>
      <c r="B842" s="34">
        <f>VLOOKUP(A842,operation!A:B,2,0)</f>
        <v>1</v>
      </c>
      <c r="C842" s="6">
        <v>30</v>
      </c>
      <c r="D842" s="25"/>
      <c r="E842" s="2">
        <v>26015241.190476179</v>
      </c>
      <c r="F842" s="26">
        <f>_xlfn.MAXIFS('data-from-invoicing'!E:E,'data-from-invoicing'!D:D,eslam.data!AR842)</f>
        <v>24199949.010000002</v>
      </c>
      <c r="G842" s="2">
        <f t="shared" si="126"/>
        <v>-1815292.1804761775</v>
      </c>
      <c r="H842" s="2"/>
      <c r="I842" s="23"/>
      <c r="J842" s="2">
        <f>SUMIF('collection only'!D:D,eslam.data!AQ842,'collection only'!E:E)</f>
        <v>11585957.67</v>
      </c>
      <c r="K842" s="26">
        <f>SUMIF('data-from-invoicing'!D:D,eslam.data!AR842,'data-from-invoicing'!F:F)</f>
        <v>11085957.680400001</v>
      </c>
      <c r="L842" s="2">
        <f t="shared" si="127"/>
        <v>-499999.98959999904</v>
      </c>
      <c r="M842" s="2"/>
      <c r="Q842" s="23"/>
      <c r="R842" s="2">
        <v>13092650.18</v>
      </c>
      <c r="S842" s="1">
        <v>45138</v>
      </c>
      <c r="T842" s="1">
        <v>45132</v>
      </c>
      <c r="U842" s="1">
        <v>45153</v>
      </c>
      <c r="V842">
        <v>56</v>
      </c>
      <c r="W842" s="1">
        <v>45209</v>
      </c>
      <c r="X842" s="1">
        <v>45186</v>
      </c>
      <c r="Y842" s="2">
        <v>757281045.35238087</v>
      </c>
      <c r="AA842" s="2">
        <v>149337289.367461</v>
      </c>
      <c r="AB842" s="2">
        <v>1900000</v>
      </c>
      <c r="AC842" s="2">
        <v>37609920.166881487</v>
      </c>
      <c r="AD842" s="2">
        <v>19870804.84</v>
      </c>
      <c r="AE842" s="2">
        <v>19870804.84</v>
      </c>
      <c r="AF842" s="2">
        <v>489541.14929999999</v>
      </c>
      <c r="AG842" s="14">
        <f>SUMIF('consultant-gross'!D:D,eslam.data!AQ842,'consultant-gross'!F:F)</f>
        <v>26015241.190476179</v>
      </c>
      <c r="AH842" s="14">
        <f>SUMIF('consultant-gross'!D:D,eslam.data!AQ842,'consultant-gross'!G:G)</f>
        <v>757281045.35238087</v>
      </c>
      <c r="AI842" s="14">
        <f>SUMIF('consultant-net'!D:D,eslam.data!AQ842,'consultant-net'!F:F)</f>
        <v>13092650.18</v>
      </c>
      <c r="AJ842" s="2" t="str">
        <f>VLOOKUP(A842,'eslam-to-invoicing'!A:B,2,0)</f>
        <v>ORA ZED - Ph 01B - Pkgs A&amp;D</v>
      </c>
      <c r="AQ842" s="2" t="str">
        <f t="shared" si="128"/>
        <v>ORA - ZED30</v>
      </c>
      <c r="AR842" s="2" t="str">
        <f t="shared" si="129"/>
        <v>ORA ZED - Ph 01B - Pkgs A&amp;D30</v>
      </c>
    </row>
    <row r="843" spans="1:44" hidden="1" x14ac:dyDescent="0.3">
      <c r="A843" s="6" t="s">
        <v>59</v>
      </c>
      <c r="B843" s="34">
        <f>VLOOKUP(A843,operation!A:B,2,0)</f>
        <v>1</v>
      </c>
      <c r="C843" s="6">
        <v>31</v>
      </c>
      <c r="D843" s="25"/>
      <c r="E843" s="2">
        <v>26102241.228571411</v>
      </c>
      <c r="F843" s="26">
        <f>_xlfn.MAXIFS('data-from-invoicing'!E:E,'data-from-invoicing'!D:D,eslam.data!AR843)</f>
        <v>21322773.91</v>
      </c>
      <c r="G843" s="2">
        <f t="shared" si="126"/>
        <v>-4779467.3185714111</v>
      </c>
      <c r="H843" s="2"/>
      <c r="I843" s="23"/>
      <c r="J843" s="2">
        <f>SUMIF('collection only'!D:D,eslam.data!AQ843,'collection only'!E:E)</f>
        <v>10253641.199999999</v>
      </c>
      <c r="K843" s="26">
        <f>SUMIF('data-from-invoicing'!D:D,eslam.data!AR843,'data-from-invoicing'!F:F)</f>
        <v>10153641.213500001</v>
      </c>
      <c r="L843" s="2">
        <f t="shared" si="127"/>
        <v>-99999.986499998719</v>
      </c>
      <c r="M843" s="2"/>
      <c r="Q843" s="23"/>
      <c r="R843" s="2">
        <v>12746258.220000001</v>
      </c>
      <c r="S843" s="1">
        <v>45169</v>
      </c>
      <c r="T843" s="1">
        <v>45163</v>
      </c>
      <c r="U843" s="1">
        <v>45186</v>
      </c>
      <c r="V843">
        <v>56</v>
      </c>
      <c r="W843" s="1">
        <v>45242</v>
      </c>
      <c r="X843" s="1">
        <v>45196</v>
      </c>
      <c r="Y843" s="2">
        <v>783383286.58095229</v>
      </c>
      <c r="AA843" s="2">
        <v>156088918.08518499</v>
      </c>
      <c r="AB843" s="2">
        <v>1800000</v>
      </c>
      <c r="AC843" s="2">
        <v>37790500.732142463</v>
      </c>
      <c r="AD843" s="2">
        <v>20555988.670000002</v>
      </c>
      <c r="AE843" s="2">
        <v>20555988.670000002</v>
      </c>
      <c r="AF843" s="2">
        <v>508143.15410769201</v>
      </c>
      <c r="AG843" s="14">
        <f>SUMIF('consultant-gross'!D:D,eslam.data!AQ843,'consultant-gross'!F:F)</f>
        <v>26102241.228571415</v>
      </c>
      <c r="AH843" s="14">
        <f>SUMIF('consultant-gross'!D:D,eslam.data!AQ843,'consultant-gross'!G:G)</f>
        <v>783383286.58095229</v>
      </c>
      <c r="AI843" s="14">
        <f>SUMIF('consultant-net'!D:D,eslam.data!AQ843,'consultant-net'!F:F)</f>
        <v>12746258.220000001</v>
      </c>
      <c r="AJ843" s="2" t="str">
        <f>VLOOKUP(A843,'eslam-to-invoicing'!A:B,2,0)</f>
        <v>ORA ZED - Ph 01B - Pkgs A&amp;D</v>
      </c>
      <c r="AQ843" s="2" t="str">
        <f t="shared" si="128"/>
        <v>ORA - ZED31</v>
      </c>
      <c r="AR843" s="2" t="str">
        <f t="shared" si="129"/>
        <v>ORA ZED - Ph 01B - Pkgs A&amp;D31</v>
      </c>
    </row>
    <row r="844" spans="1:44" hidden="1" x14ac:dyDescent="0.3">
      <c r="A844" s="6" t="s">
        <v>59</v>
      </c>
      <c r="B844" s="34">
        <f>VLOOKUP(A844,operation!A:B,2,0)</f>
        <v>1</v>
      </c>
      <c r="C844" s="6">
        <v>32</v>
      </c>
      <c r="D844" s="25"/>
      <c r="E844" s="2">
        <v>24532813.971428629</v>
      </c>
      <c r="F844" s="26">
        <f>_xlfn.MAXIFS('data-from-invoicing'!E:E,'data-from-invoicing'!D:D,eslam.data!AR844)</f>
        <v>17918865.670000002</v>
      </c>
      <c r="G844" s="2">
        <f t="shared" si="126"/>
        <v>-6613948.3014286272</v>
      </c>
      <c r="H844" s="2"/>
      <c r="I844" s="23"/>
      <c r="J844" s="2">
        <f>SUMIF('collection only'!D:D,eslam.data!AQ844,'collection only'!E:E)</f>
        <v>8010573.1699999999</v>
      </c>
      <c r="K844" s="26">
        <f>SUMIF('data-from-invoicing'!D:D,eslam.data!AR844,'data-from-invoicing'!F:F)</f>
        <v>8010573.1699999999</v>
      </c>
      <c r="L844" s="2">
        <f t="shared" si="127"/>
        <v>0</v>
      </c>
      <c r="M844" s="2"/>
      <c r="Q844" s="23"/>
      <c r="R844" s="2">
        <v>17052495.52</v>
      </c>
      <c r="S844" s="1">
        <v>45199</v>
      </c>
      <c r="T844" s="1">
        <v>45194</v>
      </c>
      <c r="U844" s="1">
        <v>45211</v>
      </c>
      <c r="V844">
        <v>56</v>
      </c>
      <c r="W844" s="1">
        <v>45267</v>
      </c>
      <c r="X844" s="1">
        <v>45241</v>
      </c>
      <c r="Y844" s="2">
        <v>807916100.55238092</v>
      </c>
      <c r="AA844" s="2">
        <v>169479041.64357209</v>
      </c>
      <c r="AB844" s="2">
        <v>1800000</v>
      </c>
      <c r="AC844" s="2">
        <v>37962018.232788898</v>
      </c>
      <c r="AD844" s="2">
        <v>21199975.0394875</v>
      </c>
      <c r="AE844" s="2">
        <v>21199975.0394875</v>
      </c>
      <c r="AF844" s="2">
        <v>566244.256319231</v>
      </c>
      <c r="AG844" s="14">
        <f>SUMIF('consultant-gross'!D:D,eslam.data!AQ844,'consultant-gross'!F:F)</f>
        <v>24532813.971428633</v>
      </c>
      <c r="AH844" s="14">
        <f>SUMIF('consultant-gross'!D:D,eslam.data!AQ844,'consultant-gross'!G:G)</f>
        <v>807916100.55238092</v>
      </c>
      <c r="AI844" s="14">
        <f>SUMIF('consultant-net'!D:D,eslam.data!AQ844,'consultant-net'!F:F)</f>
        <v>17052495.52</v>
      </c>
      <c r="AJ844" s="2" t="str">
        <f>VLOOKUP(A844,'eslam-to-invoicing'!A:B,2,0)</f>
        <v>ORA ZED - Ph 01B - Pkgs A&amp;D</v>
      </c>
      <c r="AQ844" s="2" t="str">
        <f t="shared" si="128"/>
        <v>ORA - ZED32</v>
      </c>
      <c r="AR844" s="2" t="str">
        <f t="shared" si="129"/>
        <v>ORA ZED - Ph 01B - Pkgs A&amp;D32</v>
      </c>
    </row>
    <row r="845" spans="1:44" hidden="1" x14ac:dyDescent="0.3">
      <c r="A845" s="6" t="s">
        <v>59</v>
      </c>
      <c r="B845" s="34">
        <f>VLOOKUP(A845,operation!A:B,2,0)</f>
        <v>1</v>
      </c>
      <c r="C845" s="6">
        <v>33</v>
      </c>
      <c r="D845" s="25"/>
      <c r="E845" s="2">
        <v>20642302.21904755</v>
      </c>
      <c r="F845" s="26">
        <f>_xlfn.MAXIFS('data-from-invoicing'!E:E,'data-from-invoicing'!D:D,eslam.data!AR845)</f>
        <v>18602239.469999999</v>
      </c>
      <c r="G845" s="2">
        <f t="shared" ref="G845:G876" si="130">F845-E845</f>
        <v>-2040062.7490475513</v>
      </c>
      <c r="H845" s="2"/>
      <c r="I845" s="23"/>
      <c r="J845" s="2">
        <f>SUMIF('collection only'!D:D,eslam.data!AQ845,'collection only'!E:E)</f>
        <v>12164893.390000001</v>
      </c>
      <c r="K845" s="26">
        <f>SUMIF('data-from-invoicing'!D:D,eslam.data!AR845,'data-from-invoicing'!F:F)</f>
        <v>12164893.390000001</v>
      </c>
      <c r="L845" s="2">
        <f t="shared" ref="L845:L876" si="131">K845-J845</f>
        <v>0</v>
      </c>
      <c r="M845" s="2"/>
      <c r="Q845" s="23"/>
      <c r="R845" s="2">
        <v>13971110.85</v>
      </c>
      <c r="S845" s="1">
        <v>45230</v>
      </c>
      <c r="T845" s="1">
        <v>45224</v>
      </c>
      <c r="U845" s="1">
        <v>45241</v>
      </c>
      <c r="V845">
        <v>56</v>
      </c>
      <c r="W845" s="1">
        <v>45297</v>
      </c>
      <c r="X845" s="1">
        <v>45277</v>
      </c>
      <c r="Y845" s="2">
        <v>828558402.77142847</v>
      </c>
      <c r="AA845" s="2">
        <v>183850209.866249</v>
      </c>
      <c r="AB845" s="2">
        <v>1800000</v>
      </c>
      <c r="AC845" s="2">
        <v>38104925.544940077</v>
      </c>
      <c r="AD845" s="2">
        <v>21741835.472737499</v>
      </c>
      <c r="AE845" s="2">
        <v>21741835.472737499</v>
      </c>
      <c r="AF845" s="2">
        <v>728244.256319231</v>
      </c>
      <c r="AG845" s="14">
        <f>SUMIF('consultant-gross'!D:D,eslam.data!AQ845,'consultant-gross'!F:F)</f>
        <v>20642302.219047546</v>
      </c>
      <c r="AH845" s="14">
        <f>SUMIF('consultant-gross'!D:D,eslam.data!AQ845,'consultant-gross'!G:G)</f>
        <v>828558402.77142847</v>
      </c>
      <c r="AI845" s="14">
        <f>SUMIF('consultant-net'!D:D,eslam.data!AQ845,'consultant-net'!F:F)</f>
        <v>13971110.85</v>
      </c>
      <c r="AJ845" s="2" t="str">
        <f>VLOOKUP(A845,'eslam-to-invoicing'!A:B,2,0)</f>
        <v>ORA ZED - Ph 01B - Pkgs A&amp;D</v>
      </c>
      <c r="AQ845" s="2" t="str">
        <f t="shared" ref="AQ845:AQ876" si="132">A845&amp;C845</f>
        <v>ORA - ZED33</v>
      </c>
      <c r="AR845" s="2" t="str">
        <f t="shared" ref="AR845:AR876" si="133">AJ845&amp;C845</f>
        <v>ORA ZED - Ph 01B - Pkgs A&amp;D33</v>
      </c>
    </row>
    <row r="846" spans="1:44" hidden="1" x14ac:dyDescent="0.3">
      <c r="A846" s="6" t="s">
        <v>59</v>
      </c>
      <c r="B846" s="34">
        <f>VLOOKUP(A846,operation!A:B,2,0)</f>
        <v>1</v>
      </c>
      <c r="C846" s="6">
        <v>34</v>
      </c>
      <c r="D846" s="25"/>
      <c r="E846" s="2">
        <v>14702199.580952531</v>
      </c>
      <c r="F846" s="26">
        <f>_xlfn.MAXIFS('data-from-invoicing'!E:E,'data-from-invoicing'!D:D,eslam.data!AR846)</f>
        <v>12357935.4</v>
      </c>
      <c r="G846" s="2">
        <f t="shared" si="130"/>
        <v>-2344264.1809525304</v>
      </c>
      <c r="H846" s="2"/>
      <c r="I846" s="23"/>
      <c r="J846" s="2">
        <f>SUMIF('collection only'!D:D,eslam.data!AQ846,'collection only'!E:E)</f>
        <v>9568963.5</v>
      </c>
      <c r="K846" s="26">
        <f>SUMIF('data-from-invoicing'!D:D,eslam.data!AR846,'data-from-invoicing'!F:F)</f>
        <v>10018963.4932</v>
      </c>
      <c r="L846" s="2">
        <f t="shared" si="131"/>
        <v>449999.99320000038</v>
      </c>
      <c r="M846" s="2"/>
      <c r="Q846" s="23"/>
      <c r="R846" s="2">
        <v>11514703.33</v>
      </c>
      <c r="S846" s="1">
        <v>45260</v>
      </c>
      <c r="T846" s="1">
        <v>45255</v>
      </c>
      <c r="U846" s="1">
        <v>45277</v>
      </c>
      <c r="V846">
        <v>56</v>
      </c>
      <c r="W846" s="1">
        <v>45333</v>
      </c>
      <c r="X846" s="1">
        <v>45319</v>
      </c>
      <c r="Y846" s="2">
        <v>843260602.35238099</v>
      </c>
      <c r="AA846" s="2">
        <v>188799507.80000001</v>
      </c>
      <c r="AB846" s="2">
        <v>2350000</v>
      </c>
      <c r="AC846" s="2">
        <v>38207159.383073851</v>
      </c>
      <c r="AD846" s="2">
        <v>22127768.210000001</v>
      </c>
      <c r="AE846" s="2">
        <v>22127768.210000001</v>
      </c>
      <c r="AF846" s="2">
        <v>866366.57631923095</v>
      </c>
      <c r="AG846" s="14">
        <f>SUMIF('consultant-gross'!D:D,eslam.data!AQ846,'consultant-gross'!F:F)</f>
        <v>14702199.580952525</v>
      </c>
      <c r="AH846" s="14">
        <f>SUMIF('consultant-gross'!D:D,eslam.data!AQ846,'consultant-gross'!G:G)</f>
        <v>843260602.35238099</v>
      </c>
      <c r="AI846" s="14">
        <f>SUMIF('consultant-net'!D:D,eslam.data!AQ846,'consultant-net'!F:F)</f>
        <v>11514703.33</v>
      </c>
      <c r="AJ846" s="2" t="str">
        <f>VLOOKUP(A846,'eslam-to-invoicing'!A:B,2,0)</f>
        <v>ORA ZED - Ph 01B - Pkgs A&amp;D</v>
      </c>
      <c r="AQ846" s="2" t="str">
        <f t="shared" si="132"/>
        <v>ORA - ZED34</v>
      </c>
      <c r="AR846" s="2" t="str">
        <f t="shared" si="133"/>
        <v>ORA ZED - Ph 01B - Pkgs A&amp;D34</v>
      </c>
    </row>
    <row r="847" spans="1:44" hidden="1" x14ac:dyDescent="0.3">
      <c r="A847" s="6" t="s">
        <v>59</v>
      </c>
      <c r="B847" s="34">
        <f>VLOOKUP(A847,operation!A:B,2,0)</f>
        <v>1</v>
      </c>
      <c r="C847" s="6">
        <v>35</v>
      </c>
      <c r="D847" s="25"/>
      <c r="E847" s="2">
        <v>13918410.75238085</v>
      </c>
      <c r="F847" s="26">
        <f>_xlfn.MAXIFS('data-from-invoicing'!E:E,'data-from-invoicing'!D:D,eslam.data!AR847)</f>
        <v>9206608.75</v>
      </c>
      <c r="G847" s="2">
        <f t="shared" si="130"/>
        <v>-4711802.0023808498</v>
      </c>
      <c r="H847" s="2"/>
      <c r="I847" s="23"/>
      <c r="J847" s="2">
        <f>SUMIF('collection only'!D:D,eslam.data!AQ847,'collection only'!E:E)</f>
        <v>7391485.2599999998</v>
      </c>
      <c r="K847" s="26">
        <f>SUMIF('data-from-invoicing'!D:D,eslam.data!AR847,'data-from-invoicing'!F:F)</f>
        <v>7391485.2599999998</v>
      </c>
      <c r="L847" s="2">
        <f t="shared" si="131"/>
        <v>0</v>
      </c>
      <c r="M847" s="2"/>
      <c r="Q847" s="23"/>
      <c r="R847" s="2">
        <v>11302280.92</v>
      </c>
      <c r="S847" s="1">
        <v>45291</v>
      </c>
      <c r="T847" s="1">
        <v>45285</v>
      </c>
      <c r="U847" s="1">
        <v>45305</v>
      </c>
      <c r="V847">
        <v>56</v>
      </c>
      <c r="W847" s="1">
        <v>45361</v>
      </c>
      <c r="X847" s="1">
        <v>45333</v>
      </c>
      <c r="Y847" s="2">
        <v>857179013.10476184</v>
      </c>
      <c r="AA847" s="2">
        <v>199336628.66999999</v>
      </c>
      <c r="AB847" s="2">
        <v>2600000</v>
      </c>
      <c r="AC847" s="2">
        <v>40055372.183652543</v>
      </c>
      <c r="AD847" s="2">
        <v>22493126.489999998</v>
      </c>
      <c r="AE847" s="2">
        <v>22493126.489999998</v>
      </c>
      <c r="AF847" s="2">
        <v>866366.57631923095</v>
      </c>
      <c r="AG847" s="14">
        <f>SUMIF('consultant-gross'!D:D,eslam.data!AQ847,'consultant-gross'!F:F)</f>
        <v>13918410.752380848</v>
      </c>
      <c r="AH847" s="14">
        <f>SUMIF('consultant-gross'!D:D,eslam.data!AQ847,'consultant-gross'!G:G)</f>
        <v>857179013.10476184</v>
      </c>
      <c r="AI847" s="14">
        <f>SUMIF('consultant-net'!D:D,eslam.data!AQ847,'consultant-net'!F:F)</f>
        <v>11302280.92</v>
      </c>
      <c r="AJ847" s="2" t="str">
        <f>VLOOKUP(A847,'eslam-to-invoicing'!A:B,2,0)</f>
        <v>ORA ZED - Ph 01B - Pkgs A&amp;D</v>
      </c>
      <c r="AQ847" s="2" t="str">
        <f t="shared" si="132"/>
        <v>ORA - ZED35</v>
      </c>
      <c r="AR847" s="2" t="str">
        <f t="shared" si="133"/>
        <v>ORA ZED - Ph 01B - Pkgs A&amp;D35</v>
      </c>
    </row>
    <row r="848" spans="1:44" hidden="1" x14ac:dyDescent="0.3">
      <c r="A848" s="6" t="s">
        <v>59</v>
      </c>
      <c r="B848" s="6">
        <f>VLOOKUP(A848,operation!A:B,2,0)</f>
        <v>1</v>
      </c>
      <c r="C848" s="6">
        <v>36</v>
      </c>
      <c r="D848" s="25"/>
      <c r="E848" s="2">
        <v>9427629.6761904955</v>
      </c>
      <c r="F848" s="26">
        <f>_xlfn.MAXIFS('data-from-invoicing'!E:E,'data-from-invoicing'!D:D,eslam.data!AR848)</f>
        <v>9427628.5700000003</v>
      </c>
      <c r="G848" s="2">
        <f t="shared" si="130"/>
        <v>-1.1061904951930046</v>
      </c>
      <c r="H848" s="2"/>
      <c r="I848" s="23"/>
      <c r="J848" s="2">
        <f>SUMIF('collection only'!D:D,eslam.data!AQ848,'collection only'!E:E)</f>
        <v>7054023.71</v>
      </c>
      <c r="K848" s="26">
        <f>SUMIF('data-from-invoicing'!D:D,eslam.data!AR848,'data-from-invoicing'!F:F)</f>
        <v>7054023.71</v>
      </c>
      <c r="L848" s="2">
        <f t="shared" si="131"/>
        <v>0</v>
      </c>
      <c r="M848" s="2"/>
      <c r="Q848" s="23"/>
      <c r="R848" s="2">
        <v>30791363.32</v>
      </c>
      <c r="S848" s="1">
        <v>45322</v>
      </c>
      <c r="T848" s="1">
        <v>45316</v>
      </c>
      <c r="U848" s="1">
        <v>45333</v>
      </c>
      <c r="V848">
        <v>56</v>
      </c>
      <c r="W848" s="1">
        <v>45389</v>
      </c>
      <c r="X848" s="1">
        <v>45363</v>
      </c>
      <c r="Y848" s="2">
        <v>866606642.78095233</v>
      </c>
      <c r="AA848" s="2">
        <v>202490336.730703</v>
      </c>
      <c r="AB848" s="2">
        <v>2950000</v>
      </c>
      <c r="AC848" s="2">
        <v>40124683.555326447</v>
      </c>
      <c r="AD848" s="2">
        <v>22740601.77</v>
      </c>
      <c r="AE848" s="2">
        <v>22740601.77</v>
      </c>
      <c r="AF848" s="2">
        <v>1287275.40795385</v>
      </c>
      <c r="AG848" s="14">
        <f>SUMIF('consultant-gross'!D:D,eslam.data!AQ848,'consultant-gross'!F:F)</f>
        <v>9427629.6761904955</v>
      </c>
      <c r="AH848" s="14">
        <f>SUMIF('consultant-gross'!D:D,eslam.data!AQ848,'consultant-gross'!G:G)</f>
        <v>866606642.78095233</v>
      </c>
      <c r="AI848" s="14">
        <f>SUMIF('consultant-net'!D:D,eslam.data!AQ848,'consultant-net'!F:F)</f>
        <v>30791363.32</v>
      </c>
      <c r="AJ848" s="2" t="str">
        <f>VLOOKUP(A848,'eslam-to-invoicing'!A:B,2,0)</f>
        <v>ORA ZED - Ph 01B - Pkgs A&amp;D</v>
      </c>
      <c r="AQ848" s="2" t="str">
        <f t="shared" si="132"/>
        <v>ORA - ZED36</v>
      </c>
      <c r="AR848" s="2" t="str">
        <f t="shared" si="133"/>
        <v>ORA ZED - Ph 01B - Pkgs A&amp;D36</v>
      </c>
    </row>
    <row r="849" spans="1:44" hidden="1" x14ac:dyDescent="0.3">
      <c r="A849" s="6" t="s">
        <v>59</v>
      </c>
      <c r="B849" s="34">
        <f>VLOOKUP(A849,operation!A:B,2,0)</f>
        <v>1</v>
      </c>
      <c r="C849" s="6">
        <v>37</v>
      </c>
      <c r="D849" s="25"/>
      <c r="E849" s="2">
        <v>11141064.952381009</v>
      </c>
      <c r="F849" s="26">
        <f>_xlfn.MAXIFS('data-from-invoicing'!E:E,'data-from-invoicing'!D:D,eslam.data!AR849)</f>
        <v>29089779.620000001</v>
      </c>
      <c r="G849" s="2">
        <f t="shared" si="130"/>
        <v>17948714.66761899</v>
      </c>
      <c r="H849" s="2"/>
      <c r="I849" s="23"/>
      <c r="J849" s="2">
        <f>SUMIF('collection only'!D:D,eslam.data!AQ849,'collection only'!E:E)</f>
        <v>23554316.100000001</v>
      </c>
      <c r="K849" s="26">
        <f>SUMIF('data-from-invoicing'!D:D,eslam.data!AR849,'data-from-invoicing'!F:F)</f>
        <v>23554316.100000001</v>
      </c>
      <c r="L849" s="2">
        <f t="shared" si="131"/>
        <v>0</v>
      </c>
      <c r="M849" s="2"/>
      <c r="Q849" s="23"/>
      <c r="R849" s="2">
        <v>9469567.9299999997</v>
      </c>
      <c r="S849" s="1">
        <v>45351</v>
      </c>
      <c r="T849" s="1">
        <v>45347</v>
      </c>
      <c r="U849" s="1">
        <v>45363</v>
      </c>
      <c r="V849">
        <v>56</v>
      </c>
      <c r="W849" s="1">
        <v>45419</v>
      </c>
      <c r="X849" s="1">
        <v>45406</v>
      </c>
      <c r="Y849" s="2">
        <v>877747707.73333335</v>
      </c>
      <c r="AA849" s="2">
        <v>205574473.03249499</v>
      </c>
      <c r="AB849" s="2">
        <v>3350000</v>
      </c>
      <c r="AC849" s="2">
        <v>40202154.536805063</v>
      </c>
      <c r="AD849" s="2">
        <v>23033054.727987502</v>
      </c>
      <c r="AE849" s="2">
        <v>23033054.727987502</v>
      </c>
      <c r="AF849" s="2">
        <v>1416236.9829538499</v>
      </c>
      <c r="AG849" s="14">
        <f>SUMIF('consultant-gross'!D:D,eslam.data!AQ849,'consultant-gross'!F:F)</f>
        <v>11141064.952381015</v>
      </c>
      <c r="AH849" s="14">
        <f>SUMIF('consultant-gross'!D:D,eslam.data!AQ849,'consultant-gross'!G:G)</f>
        <v>877747707.73333335</v>
      </c>
      <c r="AI849" s="14">
        <f>SUMIF('consultant-net'!D:D,eslam.data!AQ849,'consultant-net'!F:F)</f>
        <v>9469567.9299999997</v>
      </c>
      <c r="AJ849" s="2" t="str">
        <f>VLOOKUP(A849,'eslam-to-invoicing'!A:B,2,0)</f>
        <v>ORA ZED - Ph 01B - Pkgs A&amp;D</v>
      </c>
      <c r="AQ849" s="2" t="str">
        <f t="shared" si="132"/>
        <v>ORA - ZED37</v>
      </c>
      <c r="AR849" s="2" t="str">
        <f t="shared" si="133"/>
        <v>ORA ZED - Ph 01B - Pkgs A&amp;D37</v>
      </c>
    </row>
    <row r="850" spans="1:44" hidden="1" x14ac:dyDescent="0.3">
      <c r="A850" s="6" t="s">
        <v>59</v>
      </c>
      <c r="B850" s="34">
        <f>VLOOKUP(A850,operation!A:B,2,0)</f>
        <v>1</v>
      </c>
      <c r="C850" s="6">
        <v>38</v>
      </c>
      <c r="D850" s="25"/>
      <c r="E850" s="2">
        <v>15909843.43809521</v>
      </c>
      <c r="F850" s="26">
        <f>_xlfn.MAXIFS('data-from-invoicing'!E:E,'data-from-invoicing'!D:D,eslam.data!AR850)</f>
        <v>19627458.829999998</v>
      </c>
      <c r="G850" s="2">
        <f t="shared" si="130"/>
        <v>3717615.3919047881</v>
      </c>
      <c r="H850" s="2"/>
      <c r="I850" s="23"/>
      <c r="J850" s="2">
        <f>SUMIF('collection only'!D:D,eslam.data!AQ850,'collection only'!E:E)</f>
        <v>17627053.170000002</v>
      </c>
      <c r="K850" s="26">
        <f>SUMIF('data-from-invoicing'!D:D,eslam.data!AR850,'data-from-invoicing'!F:F)</f>
        <v>17627053.170000002</v>
      </c>
      <c r="L850" s="2">
        <f t="shared" si="131"/>
        <v>0</v>
      </c>
      <c r="M850" s="2"/>
      <c r="Q850" s="23"/>
      <c r="R850" s="2">
        <v>12665876.689999999</v>
      </c>
      <c r="S850" s="1">
        <v>45382</v>
      </c>
      <c r="T850" s="1">
        <v>45376</v>
      </c>
      <c r="U850" s="1">
        <v>45389</v>
      </c>
      <c r="V850">
        <v>56</v>
      </c>
      <c r="W850" s="1">
        <v>45445</v>
      </c>
      <c r="X850" s="1">
        <v>45421</v>
      </c>
      <c r="Y850" s="2">
        <v>893657551.17142856</v>
      </c>
      <c r="AA850" s="2">
        <v>212207212.15682501</v>
      </c>
      <c r="AB850" s="2">
        <v>3550000</v>
      </c>
      <c r="AC850" s="2">
        <v>40322143.223500587</v>
      </c>
      <c r="AD850" s="2">
        <v>23450688.118237499</v>
      </c>
      <c r="AE850" s="2">
        <v>23450688.118237499</v>
      </c>
      <c r="AF850" s="2">
        <v>1426063.9</v>
      </c>
      <c r="AG850" s="14">
        <f>SUMIF('consultant-gross'!D:D,eslam.data!AQ850,'consultant-gross'!F:F)</f>
        <v>15909843.438095212</v>
      </c>
      <c r="AH850" s="14">
        <f>SUMIF('consultant-gross'!D:D,eslam.data!AQ850,'consultant-gross'!G:G)</f>
        <v>893657551.17142856</v>
      </c>
      <c r="AI850" s="14">
        <f>SUMIF('consultant-net'!D:D,eslam.data!AQ850,'consultant-net'!F:F)</f>
        <v>12665876.689999999</v>
      </c>
      <c r="AJ850" s="2" t="str">
        <f>VLOOKUP(A850,'eslam-to-invoicing'!A:B,2,0)</f>
        <v>ORA ZED - Ph 01B - Pkgs A&amp;D</v>
      </c>
      <c r="AQ850" s="2" t="str">
        <f t="shared" si="132"/>
        <v>ORA - ZED38</v>
      </c>
      <c r="AR850" s="2" t="str">
        <f t="shared" si="133"/>
        <v>ORA ZED - Ph 01B - Pkgs A&amp;D38</v>
      </c>
    </row>
    <row r="851" spans="1:44" hidden="1" x14ac:dyDescent="0.3">
      <c r="A851" s="6" t="s">
        <v>59</v>
      </c>
      <c r="B851" s="6">
        <f>VLOOKUP(A851,operation!A:B,2,0)</f>
        <v>1</v>
      </c>
      <c r="C851" s="6">
        <v>39</v>
      </c>
      <c r="D851" s="25"/>
      <c r="E851" s="2">
        <v>9971577.2285714149</v>
      </c>
      <c r="F851" s="26">
        <f>_xlfn.MAXIFS('data-from-invoicing'!E:E,'data-from-invoicing'!D:D,eslam.data!AR851)</f>
        <v>9971577.1400000006</v>
      </c>
      <c r="G851" s="2">
        <f t="shared" si="130"/>
        <v>-8.8571414351463318E-2</v>
      </c>
      <c r="H851" s="2"/>
      <c r="I851" s="23"/>
      <c r="J851" s="2">
        <f>SUMIF('collection only'!D:D,eslam.data!AQ851,'collection only'!E:E)</f>
        <v>7606231.6299999999</v>
      </c>
      <c r="K851" s="26">
        <f>SUMIF('data-from-invoicing'!D:D,eslam.data!AR851,'data-from-invoicing'!F:F)</f>
        <v>7606231.6299999999</v>
      </c>
      <c r="L851" s="2">
        <f t="shared" si="131"/>
        <v>0</v>
      </c>
      <c r="M851" s="2"/>
      <c r="Q851" s="23"/>
      <c r="R851" s="2">
        <v>7606231.5</v>
      </c>
      <c r="S851" s="1">
        <v>45412</v>
      </c>
      <c r="T851" s="1">
        <v>45407</v>
      </c>
      <c r="U851" s="1">
        <v>45421</v>
      </c>
      <c r="V851">
        <v>56</v>
      </c>
      <c r="W851" s="1">
        <v>45477</v>
      </c>
      <c r="X851" s="1">
        <v>45449</v>
      </c>
      <c r="Y851" s="2">
        <v>903629128.39999998</v>
      </c>
      <c r="AA851" s="2">
        <v>212836770.28</v>
      </c>
      <c r="AB851" s="2">
        <v>5150000</v>
      </c>
      <c r="AC851" s="2">
        <v>40471225.402262971</v>
      </c>
      <c r="AD851" s="2">
        <v>23712442.02</v>
      </c>
      <c r="AE851" s="2">
        <v>23712442.02</v>
      </c>
      <c r="AF851" s="2">
        <v>1543257.1129538501</v>
      </c>
      <c r="AG851" s="14">
        <f>SUMIF('consultant-gross'!D:D,eslam.data!AQ851,'consultant-gross'!F:F)</f>
        <v>9971577.2285714149</v>
      </c>
      <c r="AH851" s="14">
        <f>SUMIF('consultant-gross'!D:D,eslam.data!AQ851,'consultant-gross'!G:G)</f>
        <v>903629128.39999998</v>
      </c>
      <c r="AI851" s="14">
        <f>SUMIF('consultant-net'!D:D,eslam.data!AQ851,'consultant-net'!F:F)</f>
        <v>7606231.5</v>
      </c>
      <c r="AJ851" s="2" t="str">
        <f>VLOOKUP(A851,'eslam-to-invoicing'!A:B,2,0)</f>
        <v>ORA ZED - Ph 01B - Pkgs A&amp;D</v>
      </c>
      <c r="AQ851" s="2" t="str">
        <f t="shared" si="132"/>
        <v>ORA - ZED39</v>
      </c>
      <c r="AR851" s="2" t="str">
        <f t="shared" si="133"/>
        <v>ORA ZED - Ph 01B - Pkgs A&amp;D39</v>
      </c>
    </row>
    <row r="852" spans="1:44" hidden="1" x14ac:dyDescent="0.3">
      <c r="A852" s="6" t="s">
        <v>59</v>
      </c>
      <c r="B852" s="34">
        <f>VLOOKUP(A852,operation!A:B,2,0)</f>
        <v>1</v>
      </c>
      <c r="C852" s="6">
        <v>40</v>
      </c>
      <c r="D852" s="25"/>
      <c r="E852" s="2">
        <v>7576454.8952381611</v>
      </c>
      <c r="F852" s="26">
        <f>_xlfn.MAXIFS('data-from-invoicing'!E:E,'data-from-invoicing'!D:D,eslam.data!AR852)</f>
        <v>4495110.55</v>
      </c>
      <c r="G852" s="2">
        <f t="shared" si="130"/>
        <v>-3081344.3452381613</v>
      </c>
      <c r="H852" s="2"/>
      <c r="I852" s="23"/>
      <c r="J852" s="2">
        <f>SUMIF('collection only'!D:D,eslam.data!AQ852,'collection only'!E:E)</f>
        <v>3717952.37</v>
      </c>
      <c r="K852" s="26">
        <f>SUMIF('data-from-invoicing'!D:D,eslam.data!AR852,'data-from-invoicing'!F:F)</f>
        <v>3717952.37</v>
      </c>
      <c r="L852" s="2">
        <f t="shared" si="131"/>
        <v>0</v>
      </c>
      <c r="M852" s="2"/>
      <c r="Q852" s="23"/>
      <c r="R852" s="2">
        <v>6599009.5800000001</v>
      </c>
      <c r="S852" s="1">
        <v>45443</v>
      </c>
      <c r="T852" s="1">
        <v>45437</v>
      </c>
      <c r="U852" s="1">
        <v>45449</v>
      </c>
      <c r="V852">
        <v>56</v>
      </c>
      <c r="W852" s="1">
        <v>45505</v>
      </c>
      <c r="X852" s="1">
        <v>45474</v>
      </c>
      <c r="Y852" s="2">
        <v>911205583.29523814</v>
      </c>
      <c r="AA852" s="2">
        <v>217295013.58597901</v>
      </c>
      <c r="AB852" s="2">
        <v>5311993</v>
      </c>
      <c r="AC852" s="2">
        <v>40584498.796910591</v>
      </c>
      <c r="AD852" s="2">
        <v>23911323.960000001</v>
      </c>
      <c r="AE852" s="2">
        <v>23911323.960000001</v>
      </c>
      <c r="AF852" s="2">
        <v>1866239.86</v>
      </c>
      <c r="AG852" s="14">
        <f>SUMIF('consultant-gross'!D:D,eslam.data!AQ852,'consultant-gross'!F:F)</f>
        <v>7576454.8952381611</v>
      </c>
      <c r="AH852" s="14">
        <f>SUMIF('consultant-gross'!D:D,eslam.data!AQ852,'consultant-gross'!G:G)</f>
        <v>911205583.29523814</v>
      </c>
      <c r="AI852" s="14">
        <f>SUMIF('consultant-net'!D:D,eslam.data!AQ852,'consultant-net'!F:F)</f>
        <v>6599009.5800000001</v>
      </c>
      <c r="AJ852" s="2" t="str">
        <f>VLOOKUP(A852,'eslam-to-invoicing'!A:B,2,0)</f>
        <v>ORA ZED - Ph 01B - Pkgs A&amp;D</v>
      </c>
      <c r="AQ852" s="2" t="str">
        <f t="shared" si="132"/>
        <v>ORA - ZED40</v>
      </c>
      <c r="AR852" s="2" t="str">
        <f t="shared" si="133"/>
        <v>ORA ZED - Ph 01B - Pkgs A&amp;D40</v>
      </c>
    </row>
    <row r="853" spans="1:44" hidden="1" x14ac:dyDescent="0.3">
      <c r="A853" s="6" t="s">
        <v>59</v>
      </c>
      <c r="B853" s="34">
        <f>VLOOKUP(A853,operation!A:B,2,0)</f>
        <v>1</v>
      </c>
      <c r="C853" s="6">
        <v>41</v>
      </c>
      <c r="D853" s="25"/>
      <c r="E853" s="2">
        <v>4542501.8190475702</v>
      </c>
      <c r="F853" s="26">
        <f>_xlfn.MAXIFS('data-from-invoicing'!E:E,'data-from-invoicing'!D:D,eslam.data!AR853)</f>
        <v>8233965.9900000002</v>
      </c>
      <c r="G853" s="2">
        <f t="shared" si="130"/>
        <v>3691464.17095243</v>
      </c>
      <c r="H853" s="2"/>
      <c r="I853" s="23"/>
      <c r="J853" s="2">
        <f>SUMIF('collection only'!D:D,eslam.data!AQ853,'collection only'!E:E)</f>
        <v>4428778.21</v>
      </c>
      <c r="K853" s="26">
        <f>SUMIF('data-from-invoicing'!D:D,eslam.data!AR853,'data-from-invoicing'!F:F)</f>
        <v>6728778.2095999997</v>
      </c>
      <c r="L853" s="2">
        <f t="shared" si="131"/>
        <v>2299999.9995999997</v>
      </c>
      <c r="M853" s="2"/>
      <c r="Q853" s="23"/>
      <c r="R853" s="2">
        <v>3961614.17</v>
      </c>
      <c r="S853" s="1">
        <v>45473</v>
      </c>
      <c r="T853" s="1">
        <v>45468</v>
      </c>
      <c r="U853" s="1">
        <v>45489</v>
      </c>
      <c r="V853">
        <v>56</v>
      </c>
      <c r="W853" s="1">
        <v>45545</v>
      </c>
      <c r="X853" s="1">
        <v>45535</v>
      </c>
      <c r="Y853" s="2">
        <v>915748085.11428571</v>
      </c>
      <c r="AA853" s="2">
        <v>218624574.92612699</v>
      </c>
      <c r="AB853" s="2">
        <v>4611993</v>
      </c>
      <c r="AC853" s="2">
        <v>40652412.433034956</v>
      </c>
      <c r="AD853" s="2">
        <v>24038387.234250002</v>
      </c>
      <c r="AE853" s="2">
        <v>24038387.234250002</v>
      </c>
      <c r="AF853" s="2">
        <v>2836219.6904538502</v>
      </c>
      <c r="AG853" s="14">
        <f>SUMIF('consultant-gross'!D:D,eslam.data!AQ853,'consultant-gross'!F:F)</f>
        <v>4542501.8190475702</v>
      </c>
      <c r="AH853" s="14">
        <f>SUMIF('consultant-gross'!D:D,eslam.data!AQ853,'consultant-gross'!G:G)</f>
        <v>915748085.11428571</v>
      </c>
      <c r="AI853" s="14">
        <f>SUMIF('consultant-net'!D:D,eslam.data!AQ853,'consultant-net'!F:F)</f>
        <v>3961614.17</v>
      </c>
      <c r="AJ853" s="2" t="str">
        <f>VLOOKUP(A853,'eslam-to-invoicing'!A:B,2,0)</f>
        <v>ORA ZED - Ph 01B - Pkgs A&amp;D</v>
      </c>
      <c r="AQ853" s="2" t="str">
        <f t="shared" si="132"/>
        <v>ORA - ZED41</v>
      </c>
      <c r="AR853" s="2" t="str">
        <f t="shared" si="133"/>
        <v>ORA ZED - Ph 01B - Pkgs A&amp;D41</v>
      </c>
    </row>
    <row r="854" spans="1:44" hidden="1" x14ac:dyDescent="0.3">
      <c r="A854" s="6" t="s">
        <v>59</v>
      </c>
      <c r="B854" s="34">
        <f>VLOOKUP(A854,operation!A:B,2,0)</f>
        <v>1</v>
      </c>
      <c r="C854" s="6">
        <v>42</v>
      </c>
      <c r="D854" s="25"/>
      <c r="E854" s="2">
        <v>5377971.1809523106</v>
      </c>
      <c r="F854" s="26">
        <f>_xlfn.MAXIFS('data-from-invoicing'!E:E,'data-from-invoicing'!D:D,eslam.data!AR854)</f>
        <v>9191767.6699999999</v>
      </c>
      <c r="G854" s="2">
        <f t="shared" si="130"/>
        <v>3813796.4890476894</v>
      </c>
      <c r="H854" s="2"/>
      <c r="I854" s="23"/>
      <c r="J854" s="2">
        <f>SUMIF('collection only'!D:D,eslam.data!AQ854,'collection only'!E:E)</f>
        <v>70851.77</v>
      </c>
      <c r="K854" s="26">
        <f>SUMIF('data-from-invoicing'!D:D,eslam.data!AR854,'data-from-invoicing'!F:F)</f>
        <v>7070851.7699999996</v>
      </c>
      <c r="L854" s="2">
        <f t="shared" si="131"/>
        <v>7000000</v>
      </c>
      <c r="M854" s="2"/>
      <c r="Q854" s="23"/>
      <c r="R854" s="2">
        <v>3504951.97</v>
      </c>
      <c r="S854" s="1">
        <v>45504</v>
      </c>
      <c r="T854" s="1">
        <v>45498</v>
      </c>
      <c r="U854" s="1">
        <v>45511</v>
      </c>
      <c r="V854">
        <v>56</v>
      </c>
      <c r="W854" s="1">
        <v>45567</v>
      </c>
      <c r="X854" s="1">
        <v>45536</v>
      </c>
      <c r="Y854" s="2">
        <v>921126056.29523802</v>
      </c>
      <c r="AA854" s="2">
        <v>221585074.860771</v>
      </c>
      <c r="AB854" s="2">
        <v>5650000</v>
      </c>
      <c r="AC854" s="2">
        <v>40732816.931013137</v>
      </c>
      <c r="AD854" s="2">
        <v>24179558.97775</v>
      </c>
      <c r="AE854" s="2">
        <v>24179558.97775</v>
      </c>
      <c r="AF854" s="2">
        <v>3321663.7779538501</v>
      </c>
      <c r="AG854" s="14">
        <f>SUMIF('consultant-gross'!D:D,eslam.data!AQ854,'consultant-gross'!F:F)</f>
        <v>5377971.1809523106</v>
      </c>
      <c r="AH854" s="14">
        <f>SUMIF('consultant-gross'!D:D,eslam.data!AQ854,'consultant-gross'!G:G)</f>
        <v>921126056.29523802</v>
      </c>
      <c r="AI854" s="14">
        <f>SUMIF('consultant-net'!D:D,eslam.data!AQ854,'consultant-net'!F:F)</f>
        <v>3504951.97</v>
      </c>
      <c r="AJ854" s="2" t="str">
        <f>VLOOKUP(A854,'eslam-to-invoicing'!A:B,2,0)</f>
        <v>ORA ZED - Ph 01B - Pkgs A&amp;D</v>
      </c>
      <c r="AQ854" s="2" t="str">
        <f t="shared" si="132"/>
        <v>ORA - ZED42</v>
      </c>
      <c r="AR854" s="2" t="str">
        <f t="shared" si="133"/>
        <v>ORA ZED - Ph 01B - Pkgs A&amp;D42</v>
      </c>
    </row>
    <row r="855" spans="1:44" hidden="1" x14ac:dyDescent="0.3">
      <c r="A855" s="6" t="s">
        <v>59</v>
      </c>
      <c r="B855" s="6">
        <f>VLOOKUP(A855,operation!A:B,2,0)</f>
        <v>1</v>
      </c>
      <c r="C855" s="6">
        <v>43</v>
      </c>
      <c r="D855" s="25"/>
      <c r="E855" s="2">
        <v>11538786.400000099</v>
      </c>
      <c r="F855" s="26">
        <f>_xlfn.MAXIFS('data-from-invoicing'!E:E,'data-from-invoicing'!D:D,eslam.data!AR855)</f>
        <v>11538786.67</v>
      </c>
      <c r="G855" s="2">
        <f t="shared" si="130"/>
        <v>0.26999990083277225</v>
      </c>
      <c r="H855" s="2"/>
      <c r="I855" s="23"/>
      <c r="J855" s="2">
        <f>SUMIF('collection only'!D:D,eslam.data!AQ855,'collection only'!E:E)</f>
        <v>6004454.5300000003</v>
      </c>
      <c r="K855" s="26">
        <f>SUMIF('data-from-invoicing'!D:D,eslam.data!AR855,'data-from-invoicing'!F:F)</f>
        <v>10554454.536800001</v>
      </c>
      <c r="L855" s="2">
        <f t="shared" si="131"/>
        <v>4550000.0068000006</v>
      </c>
      <c r="M855" s="2"/>
      <c r="Q855" s="23"/>
      <c r="R855" s="2">
        <v>11004454.560000001</v>
      </c>
      <c r="S855" s="1">
        <v>45535</v>
      </c>
      <c r="T855" s="1">
        <v>45529</v>
      </c>
      <c r="U855" s="1">
        <v>45540</v>
      </c>
      <c r="V855">
        <v>56</v>
      </c>
      <c r="W855" s="1">
        <v>45596</v>
      </c>
      <c r="X855" s="1">
        <v>45557</v>
      </c>
      <c r="Y855" s="2">
        <v>932664842.69523811</v>
      </c>
      <c r="AA855" s="2">
        <v>225919078.56999999</v>
      </c>
      <c r="AB855" s="2">
        <v>5200000</v>
      </c>
      <c r="AC855" s="2">
        <v>40983305.275484107</v>
      </c>
      <c r="AD855" s="2">
        <v>24482452.120000001</v>
      </c>
      <c r="AE855" s="2">
        <v>24482452.120000001</v>
      </c>
      <c r="AF855" s="2">
        <v>3555974.5004538498</v>
      </c>
      <c r="AG855" s="14">
        <f>SUMIF('consultant-gross'!D:D,eslam.data!AQ855,'consultant-gross'!F:F)</f>
        <v>11538786.400000095</v>
      </c>
      <c r="AH855" s="14">
        <f>SUMIF('consultant-gross'!D:D,eslam.data!AQ855,'consultant-gross'!G:G)</f>
        <v>932664842.69523811</v>
      </c>
      <c r="AI855" s="14">
        <f>SUMIF('consultant-net'!D:D,eslam.data!AQ855,'consultant-net'!F:F)</f>
        <v>11004454.560000001</v>
      </c>
      <c r="AJ855" s="2" t="str">
        <f>VLOOKUP(A855,'eslam-to-invoicing'!A:B,2,0)</f>
        <v>ORA ZED - Ph 01B - Pkgs A&amp;D</v>
      </c>
      <c r="AQ855" s="2" t="str">
        <f t="shared" si="132"/>
        <v>ORA - ZED43</v>
      </c>
      <c r="AR855" s="2" t="str">
        <f t="shared" si="133"/>
        <v>ORA ZED - Ph 01B - Pkgs A&amp;D43</v>
      </c>
    </row>
    <row r="856" spans="1:44" hidden="1" x14ac:dyDescent="0.3">
      <c r="A856" s="6" t="s">
        <v>59</v>
      </c>
      <c r="B856" s="34">
        <f>VLOOKUP(A856,operation!A:B,2,0)</f>
        <v>1</v>
      </c>
      <c r="C856" s="6">
        <v>44</v>
      </c>
      <c r="D856" s="25"/>
      <c r="E856" s="2">
        <v>5304711.9523808956</v>
      </c>
      <c r="F856" s="26">
        <f>_xlfn.MAXIFS('data-from-invoicing'!E:E,'data-from-invoicing'!D:D,eslam.data!AR856)</f>
        <v>0</v>
      </c>
      <c r="G856" s="2">
        <f t="shared" si="130"/>
        <v>-5304711.9523808956</v>
      </c>
      <c r="H856" s="2"/>
      <c r="I856" s="23"/>
      <c r="J856" s="2">
        <f>SUMIF('collection only'!D:D,eslam.data!AQ856,'collection only'!E:E)</f>
        <v>0</v>
      </c>
      <c r="K856" s="26">
        <f>SUMIF('data-from-invoicing'!D:D,eslam.data!AR856,'data-from-invoicing'!F:F)</f>
        <v>0</v>
      </c>
      <c r="L856" s="2">
        <f t="shared" si="131"/>
        <v>0</v>
      </c>
      <c r="M856" s="2"/>
      <c r="Q856" s="23"/>
      <c r="R856" s="2">
        <v>4559905.68</v>
      </c>
      <c r="S856" s="1">
        <v>45565</v>
      </c>
      <c r="T856" s="1">
        <v>45560</v>
      </c>
      <c r="U856" s="1">
        <v>45572</v>
      </c>
      <c r="V856">
        <v>56</v>
      </c>
      <c r="W856" s="1">
        <v>45628</v>
      </c>
      <c r="X856" s="1">
        <v>45580</v>
      </c>
      <c r="Y856" s="2">
        <v>937969554.64761901</v>
      </c>
      <c r="AA856" s="2">
        <v>231364687.56628001</v>
      </c>
      <c r="AB856" s="2">
        <v>5600000</v>
      </c>
      <c r="AC856" s="2">
        <v>41098461.971329443</v>
      </c>
      <c r="AD856" s="2">
        <v>24621700.809500001</v>
      </c>
      <c r="AE856" s="2">
        <v>24621700.809500001</v>
      </c>
      <c r="AF856" s="2">
        <v>3555974.5004538498</v>
      </c>
      <c r="AG856" s="14">
        <f>SUMIF('consultant-gross'!D:D,eslam.data!AQ856,'consultant-gross'!F:F)</f>
        <v>5304711.9523808956</v>
      </c>
      <c r="AH856" s="14">
        <f>SUMIF('consultant-gross'!D:D,eslam.data!AQ856,'consultant-gross'!G:G)</f>
        <v>937969554.64761901</v>
      </c>
      <c r="AI856" s="14">
        <f>SUMIF('consultant-net'!D:D,eslam.data!AQ856,'consultant-net'!F:F)</f>
        <v>4559905.68</v>
      </c>
      <c r="AJ856" s="2" t="str">
        <f>VLOOKUP(A856,'eslam-to-invoicing'!A:B,2,0)</f>
        <v>ORA ZED - Ph 01B - Pkgs A&amp;D</v>
      </c>
      <c r="AQ856" s="2" t="str">
        <f t="shared" si="132"/>
        <v>ORA - ZED44</v>
      </c>
      <c r="AR856" s="2" t="str">
        <f t="shared" si="133"/>
        <v>ORA ZED - Ph 01B - Pkgs A&amp;D44</v>
      </c>
    </row>
    <row r="857" spans="1:44" hidden="1" x14ac:dyDescent="0.3">
      <c r="A857" s="6" t="s">
        <v>59</v>
      </c>
      <c r="B857" s="6">
        <f>VLOOKUP(A857,operation!A:B,2,0)</f>
        <v>1</v>
      </c>
      <c r="C857" s="6">
        <v>45</v>
      </c>
      <c r="D857" s="25"/>
      <c r="F857" s="26">
        <f>_xlfn.MAXIFS('data-from-invoicing'!E:E,'data-from-invoicing'!D:D,eslam.data!AR857)</f>
        <v>0</v>
      </c>
      <c r="G857" s="2">
        <f t="shared" si="130"/>
        <v>0</v>
      </c>
      <c r="H857" s="2"/>
      <c r="I857" s="23"/>
      <c r="J857" s="2">
        <f>SUMIF('collection only'!D:D,eslam.data!AQ857,'collection only'!E:E)</f>
        <v>0</v>
      </c>
      <c r="K857" s="26">
        <f>SUMIF('data-from-invoicing'!D:D,eslam.data!AR857,'data-from-invoicing'!F:F)</f>
        <v>0</v>
      </c>
      <c r="L857" s="2">
        <f t="shared" si="131"/>
        <v>0</v>
      </c>
      <c r="M857" s="2"/>
      <c r="Q857" s="23"/>
      <c r="S857" s="1">
        <v>45596</v>
      </c>
      <c r="T857" s="1">
        <v>45590</v>
      </c>
      <c r="U857" s="1">
        <v>45605</v>
      </c>
      <c r="V857">
        <v>56</v>
      </c>
      <c r="W857" s="1">
        <v>45661</v>
      </c>
      <c r="AF857" s="2">
        <v>0</v>
      </c>
      <c r="AG857" s="14">
        <f>SUMIF('consultant-gross'!D:D,eslam.data!AQ857,'consultant-gross'!F:F)</f>
        <v>0</v>
      </c>
      <c r="AH857" s="14">
        <f>SUMIF('consultant-gross'!D:D,eslam.data!AQ857,'consultant-gross'!G:G)</f>
        <v>0</v>
      </c>
      <c r="AI857" s="14">
        <f>SUMIF('consultant-net'!D:D,eslam.data!AQ857,'consultant-net'!F:F)</f>
        <v>0</v>
      </c>
      <c r="AJ857" s="2" t="str">
        <f>VLOOKUP(A857,'eslam-to-invoicing'!A:B,2,0)</f>
        <v>ORA ZED - Ph 01B - Pkgs A&amp;D</v>
      </c>
      <c r="AQ857" s="2" t="str">
        <f t="shared" si="132"/>
        <v>ORA - ZED45</v>
      </c>
      <c r="AR857" s="2" t="str">
        <f t="shared" si="133"/>
        <v>ORA ZED - Ph 01B - Pkgs A&amp;D45</v>
      </c>
    </row>
    <row r="858" spans="1:44" hidden="1" x14ac:dyDescent="0.3">
      <c r="A858" s="6" t="s">
        <v>104</v>
      </c>
      <c r="B858" s="6">
        <f>VLOOKUP(A858,operation!A:B,2,0)</f>
        <v>1</v>
      </c>
      <c r="C858" s="6">
        <v>1</v>
      </c>
      <c r="D858" s="25"/>
      <c r="E858" s="2">
        <v>2611606.828571429</v>
      </c>
      <c r="F858" s="26">
        <f>_xlfn.MAXIFS('data-from-invoicing'!E:E,'data-from-invoicing'!D:D,eslam.data!AR858)</f>
        <v>2611606.83</v>
      </c>
      <c r="G858" s="2">
        <f t="shared" si="130"/>
        <v>1.4285710640251637E-3</v>
      </c>
      <c r="H858" s="2"/>
      <c r="I858" s="23"/>
      <c r="J858" s="2">
        <f>SUMIF('collection only'!D:D,eslam.data!AQ858,'collection only'!E:E)</f>
        <v>11802742.07</v>
      </c>
      <c r="K858" s="26">
        <f>SUMIF('data-from-invoicing'!D:D,eslam.data!AR858,'data-from-invoicing'!F:F)</f>
        <v>2304743.0231999997</v>
      </c>
      <c r="L858" s="2">
        <f t="shared" si="131"/>
        <v>-9497999.0468000006</v>
      </c>
      <c r="M858" s="2"/>
      <c r="Q858" s="23"/>
      <c r="R858" s="2">
        <v>2167633.670250528</v>
      </c>
      <c r="S858" s="1">
        <v>44895</v>
      </c>
      <c r="T858" s="1">
        <v>44890</v>
      </c>
      <c r="U858" s="1">
        <v>44906</v>
      </c>
      <c r="V858">
        <v>56</v>
      </c>
      <c r="W858" s="1">
        <v>44962</v>
      </c>
      <c r="X858" s="1">
        <v>44915</v>
      </c>
      <c r="Y858" s="2">
        <v>2611606.828571429</v>
      </c>
      <c r="AA858" s="2">
        <v>503419.58617999993</v>
      </c>
      <c r="AD858" s="2">
        <v>68554.675000000003</v>
      </c>
      <c r="AE858" s="2">
        <v>68554.675000000003</v>
      </c>
      <c r="AF858" s="2">
        <v>0</v>
      </c>
      <c r="AG858" s="14">
        <f>SUMIF('consultant-gross'!D:D,eslam.data!AQ858,'consultant-gross'!F:F)</f>
        <v>2611606.8285714285</v>
      </c>
      <c r="AH858" s="14">
        <f>SUMIF('consultant-gross'!D:D,eslam.data!AQ858,'consultant-gross'!G:G)</f>
        <v>2611606.8285714285</v>
      </c>
      <c r="AI858" s="14">
        <f>SUMIF('consultant-net'!D:D,eslam.data!AQ858,'consultant-net'!F:F)</f>
        <v>2167633.670250528</v>
      </c>
      <c r="AJ858" s="2" t="str">
        <f>VLOOKUP(A858,'eslam-to-invoicing'!A:B,2,0)</f>
        <v>Ora Zed Landscape Ph1</v>
      </c>
      <c r="AQ858" s="2" t="str">
        <f t="shared" si="132"/>
        <v>ORA - ZED - Landscape1</v>
      </c>
      <c r="AR858" s="2" t="str">
        <f t="shared" si="133"/>
        <v>Ora Zed Landscape Ph11</v>
      </c>
    </row>
    <row r="859" spans="1:44" hidden="1" x14ac:dyDescent="0.3">
      <c r="A859" s="6" t="s">
        <v>104</v>
      </c>
      <c r="B859" s="6">
        <f>VLOOKUP(A859,operation!A:B,2,0)</f>
        <v>1</v>
      </c>
      <c r="C859" s="6">
        <v>2</v>
      </c>
      <c r="D859" s="25"/>
      <c r="E859" s="2">
        <v>2071867.533333333</v>
      </c>
      <c r="F859" s="26">
        <f>_xlfn.MAXIFS('data-from-invoicing'!E:E,'data-from-invoicing'!D:D,eslam.data!AR859)</f>
        <v>2071866.5</v>
      </c>
      <c r="G859" s="2">
        <f t="shared" si="130"/>
        <v>-1.0333333329763263</v>
      </c>
      <c r="H859" s="2"/>
      <c r="I859" s="23"/>
      <c r="J859" s="2">
        <f>SUMIF('collection only'!D:D,eslam.data!AQ859,'collection only'!E:E)</f>
        <v>1719649.2</v>
      </c>
      <c r="K859" s="26">
        <f>SUMIF('data-from-invoicing'!D:D,eslam.data!AR859,'data-from-invoicing'!F:F)</f>
        <v>1828422.1850000001</v>
      </c>
      <c r="L859" s="2">
        <f t="shared" si="131"/>
        <v>108772.9850000001</v>
      </c>
      <c r="M859" s="2"/>
      <c r="Q859" s="23"/>
      <c r="R859" s="2">
        <v>1719650.0562636431</v>
      </c>
      <c r="S859" s="1">
        <v>44926</v>
      </c>
      <c r="T859" s="1">
        <v>44920</v>
      </c>
      <c r="U859" s="1">
        <v>44936</v>
      </c>
      <c r="V859">
        <v>56</v>
      </c>
      <c r="W859" s="1">
        <v>44992</v>
      </c>
      <c r="X859" s="1">
        <v>44958</v>
      </c>
      <c r="Y859" s="2">
        <v>4683474.3619047618</v>
      </c>
      <c r="AA859" s="2">
        <v>1329550.32398466</v>
      </c>
      <c r="AC859" s="2">
        <v>30299.390754232591</v>
      </c>
      <c r="AD859" s="2">
        <v>122941.2</v>
      </c>
      <c r="AE859" s="2">
        <v>122941.2</v>
      </c>
      <c r="AF859" s="2">
        <v>0</v>
      </c>
      <c r="AG859" s="14">
        <f>SUMIF('consultant-gross'!D:D,eslam.data!AQ859,'consultant-gross'!F:F)</f>
        <v>2071867.5333333332</v>
      </c>
      <c r="AH859" s="14">
        <f>SUMIF('consultant-gross'!D:D,eslam.data!AQ859,'consultant-gross'!G:G)</f>
        <v>4683474.3619047618</v>
      </c>
      <c r="AI859" s="14">
        <f>SUMIF('consultant-net'!D:D,eslam.data!AQ859,'consultant-net'!F:F)</f>
        <v>1719650.0562636433</v>
      </c>
      <c r="AJ859" s="2" t="str">
        <f>VLOOKUP(A859,'eslam-to-invoicing'!A:B,2,0)</f>
        <v>Ora Zed Landscape Ph1</v>
      </c>
      <c r="AQ859" s="2" t="str">
        <f t="shared" si="132"/>
        <v>ORA - ZED - Landscape2</v>
      </c>
      <c r="AR859" s="2" t="str">
        <f t="shared" si="133"/>
        <v>Ora Zed Landscape Ph12</v>
      </c>
    </row>
    <row r="860" spans="1:44" hidden="1" x14ac:dyDescent="0.3">
      <c r="A860" s="6" t="s">
        <v>104</v>
      </c>
      <c r="B860" s="6">
        <f>VLOOKUP(A860,operation!A:B,2,0)</f>
        <v>1</v>
      </c>
      <c r="C860" s="6">
        <v>3</v>
      </c>
      <c r="D860" s="25"/>
      <c r="E860" s="2">
        <v>2138801.7904761899</v>
      </c>
      <c r="F860" s="26">
        <f>_xlfn.MAXIFS('data-from-invoicing'!E:E,'data-from-invoicing'!D:D,eslam.data!AR860)</f>
        <v>2138801.9</v>
      </c>
      <c r="G860" s="2">
        <f t="shared" si="130"/>
        <v>0.10952380998060107</v>
      </c>
      <c r="H860" s="2"/>
      <c r="I860" s="23"/>
      <c r="J860" s="2">
        <f>SUMIF('collection only'!D:D,eslam.data!AQ860,'collection only'!E:E)</f>
        <v>1775205.58</v>
      </c>
      <c r="K860" s="26">
        <f>SUMIF('data-from-invoicing'!D:D,eslam.data!AR860,'data-from-invoicing'!F:F)</f>
        <v>1887492.675</v>
      </c>
      <c r="L860" s="2">
        <f t="shared" si="131"/>
        <v>112287.09499999997</v>
      </c>
      <c r="M860" s="2"/>
      <c r="Q860" s="23"/>
      <c r="R860" s="2">
        <v>1775205.48089737</v>
      </c>
      <c r="S860" s="1">
        <v>44957</v>
      </c>
      <c r="T860" s="1">
        <v>44951</v>
      </c>
      <c r="U860" s="1">
        <v>44951</v>
      </c>
      <c r="V860">
        <v>56</v>
      </c>
      <c r="W860" s="1">
        <v>45007</v>
      </c>
      <c r="X860" s="1">
        <v>44983</v>
      </c>
      <c r="Y860" s="2">
        <v>6822276.1523809517</v>
      </c>
      <c r="AA860" s="2">
        <v>2116384.0302827298</v>
      </c>
      <c r="AC860" s="2">
        <v>118260.2959780877</v>
      </c>
      <c r="AD860" s="2">
        <v>179084.745</v>
      </c>
      <c r="AE860" s="2">
        <v>179084.745</v>
      </c>
      <c r="AF860" s="2">
        <v>0</v>
      </c>
      <c r="AG860" s="14">
        <f>SUMIF('consultant-gross'!D:D,eslam.data!AQ860,'consultant-gross'!F:F)</f>
        <v>2138801.7904761899</v>
      </c>
      <c r="AH860" s="14">
        <f>SUMIF('consultant-gross'!D:D,eslam.data!AQ860,'consultant-gross'!G:G)</f>
        <v>6822276.1523809517</v>
      </c>
      <c r="AI860" s="14">
        <f>SUMIF('consultant-net'!D:D,eslam.data!AQ860,'consultant-net'!F:F)</f>
        <v>1775205.4808973698</v>
      </c>
      <c r="AJ860" s="2" t="str">
        <f>VLOOKUP(A860,'eslam-to-invoicing'!A:B,2,0)</f>
        <v>Ora Zed Landscape Ph1</v>
      </c>
      <c r="AQ860" s="2" t="str">
        <f t="shared" si="132"/>
        <v>ORA - ZED - Landscape3</v>
      </c>
      <c r="AR860" s="2" t="str">
        <f t="shared" si="133"/>
        <v>Ora Zed Landscape Ph13</v>
      </c>
    </row>
    <row r="861" spans="1:44" hidden="1" x14ac:dyDescent="0.3">
      <c r="A861" s="6" t="s">
        <v>104</v>
      </c>
      <c r="B861" s="6">
        <f>VLOOKUP(A861,operation!A:B,2,0)</f>
        <v>1</v>
      </c>
      <c r="C861" s="6">
        <v>4</v>
      </c>
      <c r="D861" s="25"/>
      <c r="E861" s="2">
        <v>4909563.9142857147</v>
      </c>
      <c r="F861" s="26">
        <f>_xlfn.MAXIFS('data-from-invoicing'!E:E,'data-from-invoicing'!D:D,eslam.data!AR861)</f>
        <v>4909564.83</v>
      </c>
      <c r="G861" s="2">
        <f t="shared" si="130"/>
        <v>0.91571428533643484</v>
      </c>
      <c r="H861" s="2"/>
      <c r="I861" s="23"/>
      <c r="J861" s="2">
        <f>SUMIF('collection only'!D:D,eslam.data!AQ861,'collection only'!E:E)</f>
        <v>4074938.81</v>
      </c>
      <c r="K861" s="26">
        <f>SUMIF('data-from-invoicing'!D:D,eslam.data!AR861,'data-from-invoicing'!F:F)</f>
        <v>4332690.5999999996</v>
      </c>
      <c r="L861" s="2">
        <f t="shared" si="131"/>
        <v>257751.78999999957</v>
      </c>
      <c r="M861" s="2"/>
      <c r="Q861" s="23"/>
      <c r="R861" s="2">
        <v>4074938.0511045801</v>
      </c>
      <c r="S861" s="1">
        <v>44985</v>
      </c>
      <c r="T861" s="1">
        <v>44982</v>
      </c>
      <c r="U861" s="1">
        <v>44983</v>
      </c>
      <c r="V861">
        <v>56</v>
      </c>
      <c r="W861" s="1">
        <v>45039</v>
      </c>
      <c r="X861" s="1">
        <v>45026</v>
      </c>
      <c r="Y861" s="2">
        <v>11731840.06666667</v>
      </c>
      <c r="AA861" s="2">
        <v>4050371.3818666502</v>
      </c>
      <c r="AC861" s="2">
        <v>639071.43954930885</v>
      </c>
      <c r="AD861" s="2">
        <v>307960.8</v>
      </c>
      <c r="AE861" s="2">
        <v>307960.8</v>
      </c>
      <c r="AF861" s="2">
        <v>0</v>
      </c>
      <c r="AG861" s="14">
        <f>SUMIF('consultant-gross'!D:D,eslam.data!AQ861,'consultant-gross'!F:F)</f>
        <v>4909563.9142857147</v>
      </c>
      <c r="AH861" s="14">
        <f>SUMIF('consultant-gross'!D:D,eslam.data!AQ861,'consultant-gross'!G:G)</f>
        <v>11731840.066666666</v>
      </c>
      <c r="AI861" s="14">
        <f>SUMIF('consultant-net'!D:D,eslam.data!AQ861,'consultant-net'!F:F)</f>
        <v>4074938.0511045801</v>
      </c>
      <c r="AJ861" s="2" t="str">
        <f>VLOOKUP(A861,'eslam-to-invoicing'!A:B,2,0)</f>
        <v>Ora Zed Landscape Ph1</v>
      </c>
      <c r="AQ861" s="2" t="str">
        <f t="shared" si="132"/>
        <v>ORA - ZED - Landscape4</v>
      </c>
      <c r="AR861" s="2" t="str">
        <f t="shared" si="133"/>
        <v>Ora Zed Landscape Ph14</v>
      </c>
    </row>
    <row r="862" spans="1:44" hidden="1" x14ac:dyDescent="0.3">
      <c r="A862" s="6" t="s">
        <v>104</v>
      </c>
      <c r="B862" s="34">
        <f>VLOOKUP(A862,operation!A:B,2,0)</f>
        <v>1</v>
      </c>
      <c r="C862" s="6">
        <v>5</v>
      </c>
      <c r="D862" s="25"/>
      <c r="E862" s="2">
        <v>3861209.6</v>
      </c>
      <c r="F862" s="26">
        <f>_xlfn.MAXIFS('data-from-invoicing'!E:E,'data-from-invoicing'!D:D,eslam.data!AR862)</f>
        <v>3284925.66</v>
      </c>
      <c r="G862" s="2">
        <f t="shared" si="130"/>
        <v>-576283.93999999994</v>
      </c>
      <c r="H862" s="2"/>
      <c r="I862" s="23"/>
      <c r="J862" s="2">
        <f>SUMIF('collection only'!D:D,eslam.data!AQ862,'collection only'!E:E)</f>
        <v>2726488.3</v>
      </c>
      <c r="K862" s="26">
        <f>SUMIF('data-from-invoicing'!D:D,eslam.data!AR862,'data-from-invoicing'!F:F)</f>
        <v>2898946.8930000002</v>
      </c>
      <c r="L862" s="2">
        <f t="shared" si="131"/>
        <v>172458.59300000034</v>
      </c>
      <c r="M862" s="2"/>
      <c r="Q862" s="23"/>
      <c r="R862" s="2">
        <v>3204803.9680011738</v>
      </c>
      <c r="S862" s="1">
        <v>45016</v>
      </c>
      <c r="T862" s="1">
        <v>45010</v>
      </c>
      <c r="U862" s="1">
        <v>45026</v>
      </c>
      <c r="V862">
        <v>56</v>
      </c>
      <c r="W862" s="1">
        <v>45082</v>
      </c>
      <c r="X862" s="1">
        <v>45047</v>
      </c>
      <c r="Y862" s="2">
        <v>15593049.66666667</v>
      </c>
      <c r="AA862" s="2">
        <v>5404662.8768366994</v>
      </c>
      <c r="AC862" s="2">
        <v>772348.39810074901</v>
      </c>
      <c r="AD862" s="2">
        <v>409317.55</v>
      </c>
      <c r="AE862" s="2">
        <v>409317.55</v>
      </c>
      <c r="AF862" s="2">
        <v>0</v>
      </c>
      <c r="AG862" s="14">
        <f>SUMIF('consultant-gross'!D:D,eslam.data!AQ862,'consultant-gross'!F:F)</f>
        <v>3861209.5999999996</v>
      </c>
      <c r="AH862" s="14">
        <f>SUMIF('consultant-gross'!D:D,eslam.data!AQ862,'consultant-gross'!G:G)</f>
        <v>15593049.666666666</v>
      </c>
      <c r="AI862" s="14">
        <f>SUMIF('consultant-net'!D:D,eslam.data!AQ862,'consultant-net'!F:F)</f>
        <v>3204803.9680011738</v>
      </c>
      <c r="AJ862" s="2" t="str">
        <f>VLOOKUP(A862,'eslam-to-invoicing'!A:B,2,0)</f>
        <v>Ora Zed Landscape Ph1</v>
      </c>
      <c r="AQ862" s="2" t="str">
        <f t="shared" si="132"/>
        <v>ORA - ZED - Landscape5</v>
      </c>
      <c r="AR862" s="2" t="str">
        <f t="shared" si="133"/>
        <v>Ora Zed Landscape Ph15</v>
      </c>
    </row>
    <row r="863" spans="1:44" hidden="1" x14ac:dyDescent="0.3">
      <c r="A863" s="6" t="s">
        <v>104</v>
      </c>
      <c r="B863" s="34">
        <f>VLOOKUP(A863,operation!A:B,2,0)</f>
        <v>1</v>
      </c>
      <c r="C863" s="6">
        <v>6</v>
      </c>
      <c r="D863" s="25"/>
      <c r="E863" s="2">
        <v>3232045.3523809519</v>
      </c>
      <c r="F863" s="26">
        <f>_xlfn.MAXIFS('data-from-invoicing'!E:E,'data-from-invoicing'!D:D,eslam.data!AR863)</f>
        <v>3759868.5499999993</v>
      </c>
      <c r="G863" s="2">
        <f t="shared" si="130"/>
        <v>527823.19761904748</v>
      </c>
      <c r="H863" s="2"/>
      <c r="I863" s="23"/>
      <c r="J863" s="2">
        <f>SUMIF('collection only'!D:D,eslam.data!AQ863,'collection only'!E:E)</f>
        <v>3120690.89</v>
      </c>
      <c r="K863" s="26">
        <f>SUMIF('data-from-invoicing'!D:D,eslam.data!AR863,'data-from-invoicing'!F:F)</f>
        <v>3318083.9875000003</v>
      </c>
      <c r="L863" s="2">
        <f t="shared" si="131"/>
        <v>197393.09750000015</v>
      </c>
      <c r="M863" s="2"/>
      <c r="Q863" s="23"/>
      <c r="R863" s="2">
        <v>3160913.3163209171</v>
      </c>
      <c r="S863" s="1">
        <v>45046</v>
      </c>
      <c r="T863" s="1">
        <v>45041</v>
      </c>
      <c r="U863" s="1">
        <v>45057</v>
      </c>
      <c r="V863">
        <v>56</v>
      </c>
      <c r="W863" s="1">
        <v>45113</v>
      </c>
      <c r="X863" s="1">
        <v>45084</v>
      </c>
      <c r="Y863" s="2">
        <v>18825095.019047622</v>
      </c>
      <c r="AA863" s="2">
        <v>6624089.2241659993</v>
      </c>
      <c r="AC863" s="2">
        <v>816946.8693735596</v>
      </c>
      <c r="AD863" s="2">
        <v>494158.74</v>
      </c>
      <c r="AE863" s="2">
        <v>494158.74</v>
      </c>
      <c r="AF863" s="2">
        <v>0</v>
      </c>
      <c r="AG863" s="14">
        <f>SUMIF('consultant-gross'!D:D,eslam.data!AQ863,'consultant-gross'!F:F)</f>
        <v>3232045.3523809519</v>
      </c>
      <c r="AH863" s="14">
        <f>SUMIF('consultant-gross'!D:D,eslam.data!AQ863,'consultant-gross'!G:G)</f>
        <v>18825095.019047618</v>
      </c>
      <c r="AI863" s="14">
        <f>SUMIF('consultant-net'!D:D,eslam.data!AQ863,'consultant-net'!F:F)</f>
        <v>3160913.3163209166</v>
      </c>
      <c r="AJ863" s="2" t="str">
        <f>VLOOKUP(A863,'eslam-to-invoicing'!A:B,2,0)</f>
        <v>Ora Zed Landscape Ph1</v>
      </c>
      <c r="AQ863" s="2" t="str">
        <f t="shared" si="132"/>
        <v>ORA - ZED - Landscape6</v>
      </c>
      <c r="AR863" s="2" t="str">
        <f t="shared" si="133"/>
        <v>Ora Zed Landscape Ph16</v>
      </c>
    </row>
    <row r="864" spans="1:44" hidden="1" x14ac:dyDescent="0.3">
      <c r="A864" s="6" t="s">
        <v>104</v>
      </c>
      <c r="B864" s="34">
        <f>VLOOKUP(A864,operation!A:B,2,0)</f>
        <v>1</v>
      </c>
      <c r="C864" s="6">
        <v>7</v>
      </c>
      <c r="D864" s="25"/>
      <c r="E864" s="2">
        <v>1440674.761904761</v>
      </c>
      <c r="F864" s="26">
        <f>_xlfn.MAXIFS('data-from-invoicing'!E:E,'data-from-invoicing'!D:D,eslam.data!AR864)</f>
        <v>1343089.52</v>
      </c>
      <c r="G864" s="2">
        <f t="shared" si="130"/>
        <v>-97585.241904760944</v>
      </c>
      <c r="H864" s="2"/>
      <c r="I864" s="23"/>
      <c r="J864" s="2">
        <f>SUMIF('collection only'!D:D,eslam.data!AQ864,'collection only'!E:E)</f>
        <v>964764.3</v>
      </c>
      <c r="K864" s="26">
        <f>SUMIF('data-from-invoicing'!D:D,eslam.data!AR864,'data-from-invoicing'!F:F)</f>
        <v>1035276.4959999999</v>
      </c>
      <c r="L864" s="2">
        <f t="shared" si="131"/>
        <v>70512.19599999988</v>
      </c>
      <c r="M864" s="2"/>
      <c r="Q864" s="23"/>
      <c r="R864" s="2">
        <v>1045760.053159377</v>
      </c>
      <c r="S864" s="1">
        <v>45077</v>
      </c>
      <c r="T864" s="1">
        <v>45071</v>
      </c>
      <c r="U864" s="1">
        <v>45084</v>
      </c>
      <c r="V864">
        <v>56</v>
      </c>
      <c r="W864" s="1">
        <v>45140</v>
      </c>
      <c r="X864" s="1">
        <v>45124</v>
      </c>
      <c r="Y864" s="2">
        <v>20265769.780952379</v>
      </c>
      <c r="AA864" s="2">
        <v>7155995.1362478388</v>
      </c>
      <c r="AC864" s="2">
        <v>835084.58319647505</v>
      </c>
      <c r="AD864" s="2">
        <v>531976.45499999996</v>
      </c>
      <c r="AE864" s="2">
        <v>531976.45499999996</v>
      </c>
      <c r="AF864" s="2">
        <v>0</v>
      </c>
      <c r="AG864" s="14">
        <f>SUMIF('consultant-gross'!D:D,eslam.data!AQ864,'consultant-gross'!F:F)</f>
        <v>1440674.7619047612</v>
      </c>
      <c r="AH864" s="14">
        <f>SUMIF('consultant-gross'!D:D,eslam.data!AQ864,'consultant-gross'!G:G)</f>
        <v>20265769.780952379</v>
      </c>
      <c r="AI864" s="14">
        <f>SUMIF('consultant-net'!D:D,eslam.data!AQ864,'consultant-net'!F:F)</f>
        <v>1045760.0531593766</v>
      </c>
      <c r="AJ864" s="2" t="str">
        <f>VLOOKUP(A864,'eslam-to-invoicing'!A:B,2,0)</f>
        <v>Ora Zed Landscape Ph1</v>
      </c>
      <c r="AQ864" s="2" t="str">
        <f t="shared" si="132"/>
        <v>ORA - ZED - Landscape7</v>
      </c>
      <c r="AR864" s="2" t="str">
        <f t="shared" si="133"/>
        <v>Ora Zed Landscape Ph17</v>
      </c>
    </row>
    <row r="865" spans="1:44" hidden="1" x14ac:dyDescent="0.3">
      <c r="A865" s="6" t="s">
        <v>104</v>
      </c>
      <c r="B865" s="34">
        <f>VLOOKUP(A865,operation!A:B,2,0)</f>
        <v>1</v>
      </c>
      <c r="C865" s="6">
        <v>8</v>
      </c>
      <c r="D865" s="25"/>
      <c r="E865" s="2">
        <v>11600772.26942257</v>
      </c>
      <c r="F865" s="26">
        <f>_xlfn.MAXIFS('data-from-invoicing'!E:E,'data-from-invoicing'!D:D,eslam.data!AR865)</f>
        <v>6274745.71</v>
      </c>
      <c r="G865" s="2">
        <f t="shared" si="130"/>
        <v>-5326026.5594225703</v>
      </c>
      <c r="H865" s="2"/>
      <c r="I865" s="23"/>
      <c r="J865" s="2">
        <f>SUMIF('collection only'!D:D,eslam.data!AQ865,'collection only'!E:E)</f>
        <v>5158038.9400000004</v>
      </c>
      <c r="K865" s="26">
        <f>SUMIF('data-from-invoicing'!D:D,eslam.data!AR865,'data-from-invoicing'!F:F)</f>
        <v>5158038.9354999997</v>
      </c>
      <c r="L865" s="2">
        <f t="shared" si="131"/>
        <v>-4.5000007376074791E-3</v>
      </c>
      <c r="M865" s="2"/>
      <c r="Q865" s="23"/>
      <c r="R865" s="2">
        <v>9578640.9798947722</v>
      </c>
      <c r="S865" s="1">
        <v>45107</v>
      </c>
      <c r="T865" s="1">
        <v>45102</v>
      </c>
      <c r="U865" s="1">
        <v>45116</v>
      </c>
      <c r="V865">
        <v>56</v>
      </c>
      <c r="W865" s="1">
        <v>45172</v>
      </c>
      <c r="X865" s="1">
        <v>45147</v>
      </c>
      <c r="Y865" s="2">
        <v>31866542.050374951</v>
      </c>
      <c r="AA865" s="2">
        <v>10056562.050738931</v>
      </c>
      <c r="AB865" s="2">
        <v>200000</v>
      </c>
      <c r="AC865" s="2">
        <v>5892201.0450631296</v>
      </c>
      <c r="AD865" s="2">
        <v>836496.72882234002</v>
      </c>
      <c r="AE865" s="2">
        <v>836496.72882234002</v>
      </c>
      <c r="AF865" s="2">
        <v>0</v>
      </c>
      <c r="AG865" s="14">
        <f>SUMIF('consultant-gross'!D:D,eslam.data!AQ865,'consultant-gross'!F:F)</f>
        <v>11600772.269422572</v>
      </c>
      <c r="AH865" s="14">
        <f>SUMIF('consultant-gross'!D:D,eslam.data!AQ865,'consultant-gross'!G:G)</f>
        <v>31866542.050374951</v>
      </c>
      <c r="AI865" s="14">
        <f>SUMIF('consultant-net'!D:D,eslam.data!AQ865,'consultant-net'!F:F)</f>
        <v>9578640.9798947722</v>
      </c>
      <c r="AJ865" s="2" t="str">
        <f>VLOOKUP(A865,'eslam-to-invoicing'!A:B,2,0)</f>
        <v>Ora Zed Landscape Ph1</v>
      </c>
      <c r="AQ865" s="2" t="str">
        <f t="shared" si="132"/>
        <v>ORA - ZED - Landscape8</v>
      </c>
      <c r="AR865" s="2" t="str">
        <f t="shared" si="133"/>
        <v>Ora Zed Landscape Ph18</v>
      </c>
    </row>
    <row r="866" spans="1:44" hidden="1" x14ac:dyDescent="0.3">
      <c r="A866" s="6" t="s">
        <v>104</v>
      </c>
      <c r="B866" s="34">
        <f>VLOOKUP(A866,operation!A:B,2,0)</f>
        <v>1</v>
      </c>
      <c r="C866" s="6">
        <v>9</v>
      </c>
      <c r="D866" s="25"/>
      <c r="E866" s="2">
        <v>3994751.4353393279</v>
      </c>
      <c r="F866" s="26">
        <f>_xlfn.MAXIFS('data-from-invoicing'!E:E,'data-from-invoicing'!D:D,eslam.data!AR866)</f>
        <v>4486249.0225</v>
      </c>
      <c r="G866" s="2">
        <f t="shared" si="130"/>
        <v>491497.58716067206</v>
      </c>
      <c r="H866" s="2"/>
      <c r="I866" s="23"/>
      <c r="J866" s="2">
        <f>SUMIF('collection only'!D:D,eslam.data!AQ866,'collection only'!E:E)</f>
        <v>3863087.97</v>
      </c>
      <c r="K866" s="26">
        <f>SUMIF('data-from-invoicing'!D:D,eslam.data!AR866,'data-from-invoicing'!F:F)</f>
        <v>3863087.97</v>
      </c>
      <c r="L866" s="2">
        <f t="shared" si="131"/>
        <v>0</v>
      </c>
      <c r="M866" s="2"/>
      <c r="Q866" s="23"/>
      <c r="R866" s="2">
        <v>3636861.919795007</v>
      </c>
      <c r="S866" s="1">
        <v>45138</v>
      </c>
      <c r="T866" s="1">
        <v>45132</v>
      </c>
      <c r="U866" s="1">
        <v>45145</v>
      </c>
      <c r="V866">
        <v>56</v>
      </c>
      <c r="W866" s="1">
        <v>45201</v>
      </c>
      <c r="X866" s="1">
        <v>45186</v>
      </c>
      <c r="Y866" s="2">
        <v>35861293.485714279</v>
      </c>
      <c r="AA866" s="2">
        <v>10889989.70639769</v>
      </c>
      <c r="AC866" s="2">
        <v>5974589.29</v>
      </c>
      <c r="AD866" s="2">
        <v>941358.95</v>
      </c>
      <c r="AE866" s="2">
        <v>941358.95</v>
      </c>
      <c r="AF866" s="2">
        <v>0</v>
      </c>
      <c r="AG866" s="14">
        <f>SUMIF('consultant-gross'!D:D,eslam.data!AQ866,'consultant-gross'!F:F)</f>
        <v>3994751.4353393279</v>
      </c>
      <c r="AH866" s="14">
        <f>SUMIF('consultant-gross'!D:D,eslam.data!AQ866,'consultant-gross'!G:G)</f>
        <v>35861293.485714279</v>
      </c>
      <c r="AI866" s="14">
        <f>SUMIF('consultant-net'!D:D,eslam.data!AQ866,'consultant-net'!F:F)</f>
        <v>3636861.9197950065</v>
      </c>
      <c r="AJ866" s="2" t="str">
        <f>VLOOKUP(A866,'eslam-to-invoicing'!A:B,2,0)</f>
        <v>Ora Zed Landscape Ph1</v>
      </c>
      <c r="AQ866" s="2" t="str">
        <f t="shared" si="132"/>
        <v>ORA - ZED - Landscape9</v>
      </c>
      <c r="AR866" s="2" t="str">
        <f t="shared" si="133"/>
        <v>Ora Zed Landscape Ph19</v>
      </c>
    </row>
    <row r="867" spans="1:44" hidden="1" x14ac:dyDescent="0.3">
      <c r="A867" s="6" t="s">
        <v>104</v>
      </c>
      <c r="B867" s="34">
        <f>VLOOKUP(A867,operation!A:B,2,0)</f>
        <v>1</v>
      </c>
      <c r="C867" s="6">
        <v>10</v>
      </c>
      <c r="D867" s="25"/>
      <c r="E867" s="2">
        <v>3258480.285714291</v>
      </c>
      <c r="F867" s="26">
        <f>_xlfn.MAXIFS('data-from-invoicing'!E:E,'data-from-invoicing'!D:D,eslam.data!AR867)</f>
        <v>3148169.54</v>
      </c>
      <c r="G867" s="2">
        <f t="shared" si="130"/>
        <v>-110310.745714291</v>
      </c>
      <c r="H867" s="2"/>
      <c r="I867" s="23"/>
      <c r="J867" s="2">
        <f>SUMIF('collection only'!D:D,eslam.data!AQ867,'collection only'!E:E)</f>
        <v>6562980.7200000007</v>
      </c>
      <c r="K867" s="26">
        <f>SUMIF('data-from-invoicing'!D:D,eslam.data!AR867,'data-from-invoicing'!F:F)</f>
        <v>2562980.7170000002</v>
      </c>
      <c r="L867" s="2">
        <f t="shared" si="131"/>
        <v>-4000000.0030000005</v>
      </c>
      <c r="M867" s="2"/>
      <c r="Q867" s="23"/>
      <c r="R867" s="2">
        <v>2654538.63</v>
      </c>
      <c r="S867" s="1">
        <v>45169</v>
      </c>
      <c r="T867" s="1">
        <v>45163</v>
      </c>
      <c r="U867" s="1">
        <v>45179</v>
      </c>
      <c r="V867">
        <v>56</v>
      </c>
      <c r="W867" s="1">
        <v>45235</v>
      </c>
      <c r="X867" s="1">
        <v>45209</v>
      </c>
      <c r="Y867" s="2">
        <v>39119773.77142857</v>
      </c>
      <c r="AA867" s="2">
        <v>12128157.279999999</v>
      </c>
      <c r="AB867" s="2">
        <v>50000</v>
      </c>
      <c r="AC867" s="2">
        <v>6008554.2000000002</v>
      </c>
      <c r="AD867" s="2">
        <v>1026894.06</v>
      </c>
      <c r="AE867" s="2">
        <v>1026894.06</v>
      </c>
      <c r="AF867" s="2">
        <v>0</v>
      </c>
      <c r="AG867" s="14">
        <f>SUMIF('consultant-gross'!D:D,eslam.data!AQ867,'consultant-gross'!F:F)</f>
        <v>3258480.285714291</v>
      </c>
      <c r="AH867" s="14">
        <f>SUMIF('consultant-gross'!D:D,eslam.data!AQ867,'consultant-gross'!G:G)</f>
        <v>39119773.77142857</v>
      </c>
      <c r="AI867" s="14">
        <f>SUMIF('consultant-net'!D:D,eslam.data!AQ867,'consultant-net'!F:F)</f>
        <v>2654538.63</v>
      </c>
      <c r="AJ867" s="2" t="str">
        <f>VLOOKUP(A867,'eslam-to-invoicing'!A:B,2,0)</f>
        <v>Ora Zed Landscape Ph1</v>
      </c>
      <c r="AQ867" s="2" t="str">
        <f t="shared" si="132"/>
        <v>ORA - ZED - Landscape10</v>
      </c>
      <c r="AR867" s="2" t="str">
        <f t="shared" si="133"/>
        <v>Ora Zed Landscape Ph110</v>
      </c>
    </row>
    <row r="868" spans="1:44" hidden="1" x14ac:dyDescent="0.3">
      <c r="A868" s="6" t="s">
        <v>104</v>
      </c>
      <c r="B868" s="34">
        <f>VLOOKUP(A868,operation!A:B,2,0)</f>
        <v>1</v>
      </c>
      <c r="C868" s="6">
        <v>11</v>
      </c>
      <c r="D868" s="25"/>
      <c r="E868" s="2">
        <v>6742108.104761906</v>
      </c>
      <c r="F868" s="26">
        <f>_xlfn.MAXIFS('data-from-invoicing'!E:E,'data-from-invoicing'!D:D,eslam.data!AR868)</f>
        <v>6460754.4199999999</v>
      </c>
      <c r="G868" s="2">
        <f t="shared" si="130"/>
        <v>-281353.68476190604</v>
      </c>
      <c r="H868" s="2"/>
      <c r="I868" s="23"/>
      <c r="J868" s="2">
        <f>SUMIF('collection only'!D:D,eslam.data!AQ868,'collection only'!E:E)</f>
        <v>5312426.17</v>
      </c>
      <c r="K868" s="26">
        <f>SUMIF('data-from-invoicing'!D:D,eslam.data!AR868,'data-from-invoicing'!F:F)</f>
        <v>5312426.17</v>
      </c>
      <c r="L868" s="2">
        <f t="shared" si="131"/>
        <v>0</v>
      </c>
      <c r="M868" s="2"/>
      <c r="Q868" s="23"/>
      <c r="R868" s="2">
        <v>6014170.71</v>
      </c>
      <c r="S868" s="1">
        <v>45199</v>
      </c>
      <c r="T868" s="1">
        <v>45194</v>
      </c>
      <c r="U868" s="1">
        <v>45208</v>
      </c>
      <c r="V868">
        <v>56</v>
      </c>
      <c r="W868" s="1">
        <v>45264</v>
      </c>
      <c r="X868" s="1">
        <v>45234</v>
      </c>
      <c r="Y868" s="2">
        <v>45861881.876190484</v>
      </c>
      <c r="AA868" s="2">
        <v>14252099.550000001</v>
      </c>
      <c r="AB868" s="2">
        <v>100000</v>
      </c>
      <c r="AC868" s="2">
        <v>6064800</v>
      </c>
      <c r="AD868" s="2">
        <v>1203874</v>
      </c>
      <c r="AE868" s="2">
        <v>1203874</v>
      </c>
      <c r="AF868" s="2">
        <v>0</v>
      </c>
      <c r="AG868" s="14">
        <f>SUMIF('consultant-gross'!D:D,eslam.data!AQ868,'consultant-gross'!F:F)</f>
        <v>6742108.104761906</v>
      </c>
      <c r="AH868" s="14">
        <f>SUMIF('consultant-gross'!D:D,eslam.data!AQ868,'consultant-gross'!G:G)</f>
        <v>45861881.876190476</v>
      </c>
      <c r="AI868" s="14">
        <f>SUMIF('consultant-net'!D:D,eslam.data!AQ868,'consultant-net'!F:F)</f>
        <v>6014170.71</v>
      </c>
      <c r="AJ868" s="2" t="str">
        <f>VLOOKUP(A868,'eslam-to-invoicing'!A:B,2,0)</f>
        <v>Ora Zed Landscape Ph1</v>
      </c>
      <c r="AQ868" s="2" t="str">
        <f t="shared" si="132"/>
        <v>ORA - ZED - Landscape11</v>
      </c>
      <c r="AR868" s="2" t="str">
        <f t="shared" si="133"/>
        <v>Ora Zed Landscape Ph111</v>
      </c>
    </row>
    <row r="869" spans="1:44" hidden="1" x14ac:dyDescent="0.3">
      <c r="A869" s="6" t="s">
        <v>104</v>
      </c>
      <c r="B869" s="34">
        <f>VLOOKUP(A869,operation!A:B,2,0)</f>
        <v>1</v>
      </c>
      <c r="C869" s="6">
        <v>12</v>
      </c>
      <c r="D869" s="25"/>
      <c r="E869" s="2">
        <v>9303031.3714285642</v>
      </c>
      <c r="F869" s="26">
        <f>_xlfn.MAXIFS('data-from-invoicing'!E:E,'data-from-invoicing'!D:D,eslam.data!AR869)</f>
        <v>7506327.0700000003</v>
      </c>
      <c r="G869" s="2">
        <f t="shared" si="130"/>
        <v>-1796704.3014285639</v>
      </c>
      <c r="H869" s="2"/>
      <c r="I869" s="23"/>
      <c r="J869" s="2">
        <f>SUMIF('collection only'!D:D,eslam.data!AQ869,'collection only'!E:E)</f>
        <v>6030251.4699999997</v>
      </c>
      <c r="K869" s="26">
        <f>SUMIF('data-from-invoicing'!D:D,eslam.data!AR869,'data-from-invoicing'!F:F)</f>
        <v>6030251.4699999997</v>
      </c>
      <c r="L869" s="2">
        <f t="shared" si="131"/>
        <v>0</v>
      </c>
      <c r="M869" s="2"/>
      <c r="Q869" s="23"/>
      <c r="R869" s="2">
        <v>7521516.04</v>
      </c>
      <c r="S869" s="1">
        <v>45230</v>
      </c>
      <c r="T869" s="1">
        <v>45224</v>
      </c>
      <c r="U869" s="1">
        <v>45236</v>
      </c>
      <c r="V869">
        <v>56</v>
      </c>
      <c r="W869" s="1">
        <v>45292</v>
      </c>
      <c r="X869" s="1">
        <v>45250</v>
      </c>
      <c r="Y869" s="2">
        <v>55164913.24761904</v>
      </c>
      <c r="AA869" s="2">
        <v>16356170.6</v>
      </c>
      <c r="AB869" s="2">
        <v>300000</v>
      </c>
      <c r="AC869" s="2">
        <v>6136800.2400000002</v>
      </c>
      <c r="AD869" s="2">
        <v>1448078.9750000001</v>
      </c>
      <c r="AE869" s="2">
        <v>1448078.9750000001</v>
      </c>
      <c r="AF869" s="2">
        <v>0</v>
      </c>
      <c r="AG869" s="14">
        <f>SUMIF('consultant-gross'!D:D,eslam.data!AQ869,'consultant-gross'!F:F)</f>
        <v>9303031.3714285642</v>
      </c>
      <c r="AH869" s="14">
        <f>SUMIF('consultant-gross'!D:D,eslam.data!AQ869,'consultant-gross'!G:G)</f>
        <v>55164913.24761904</v>
      </c>
      <c r="AI869" s="14">
        <f>SUMIF('consultant-net'!D:D,eslam.data!AQ869,'consultant-net'!F:F)</f>
        <v>7521516.04</v>
      </c>
      <c r="AJ869" s="2" t="str">
        <f>VLOOKUP(A869,'eslam-to-invoicing'!A:B,2,0)</f>
        <v>Ora Zed Landscape Ph1</v>
      </c>
      <c r="AQ869" s="2" t="str">
        <f t="shared" si="132"/>
        <v>ORA - ZED - Landscape12</v>
      </c>
      <c r="AR869" s="2" t="str">
        <f t="shared" si="133"/>
        <v>Ora Zed Landscape Ph112</v>
      </c>
    </row>
    <row r="870" spans="1:44" hidden="1" x14ac:dyDescent="0.3">
      <c r="A870" s="6" t="s">
        <v>104</v>
      </c>
      <c r="B870" s="34">
        <f>VLOOKUP(A870,operation!A:B,2,0)</f>
        <v>1</v>
      </c>
      <c r="C870" s="6">
        <v>13</v>
      </c>
      <c r="D870" s="25"/>
      <c r="E870" s="2">
        <v>-692002.62857142836</v>
      </c>
      <c r="F870" s="26">
        <f>_xlfn.MAXIFS('data-from-invoicing'!E:E,'data-from-invoicing'!D:D,eslam.data!AR870)</f>
        <v>1148717.83</v>
      </c>
      <c r="G870" s="2">
        <f t="shared" si="130"/>
        <v>1840720.4585714284</v>
      </c>
      <c r="H870" s="2"/>
      <c r="I870" s="23"/>
      <c r="J870" s="2">
        <f>SUMIF('collection only'!D:D,eslam.data!AQ870,'collection only'!E:E)</f>
        <v>0</v>
      </c>
      <c r="K870" s="26">
        <f>SUMIF('data-from-invoicing'!D:D,eslam.data!AR870,'data-from-invoicing'!F:F)</f>
        <v>868255.79</v>
      </c>
      <c r="L870" s="2">
        <f t="shared" si="131"/>
        <v>868255.79</v>
      </c>
      <c r="M870" s="2"/>
      <c r="Q870" s="23"/>
      <c r="R870" s="2">
        <v>-674362.19</v>
      </c>
      <c r="S870" s="1">
        <v>45260</v>
      </c>
      <c r="T870" s="1">
        <v>45255</v>
      </c>
      <c r="U870" s="1">
        <v>45271</v>
      </c>
      <c r="V870">
        <v>56</v>
      </c>
      <c r="W870" s="1">
        <v>45327</v>
      </c>
      <c r="X870" s="1">
        <v>45342</v>
      </c>
      <c r="Y870" s="2">
        <v>54472910.619047612</v>
      </c>
      <c r="AA870" s="2">
        <v>13854310.92</v>
      </c>
      <c r="AB870" s="2">
        <v>400000</v>
      </c>
      <c r="AC870" s="2">
        <v>6133954.2699999996</v>
      </c>
      <c r="AD870" s="2">
        <v>1429913.905</v>
      </c>
      <c r="AE870" s="2">
        <v>1429913.905</v>
      </c>
      <c r="AF870" s="2">
        <v>0</v>
      </c>
      <c r="AG870" s="14">
        <f>SUMIF('consultant-gross'!D:D,eslam.data!AQ870,'consultant-gross'!F:F)</f>
        <v>-692002.62857142836</v>
      </c>
      <c r="AH870" s="14">
        <f>SUMIF('consultant-gross'!D:D,eslam.data!AQ870,'consultant-gross'!G:G)</f>
        <v>54472910.619047612</v>
      </c>
      <c r="AI870" s="14">
        <f>SUMIF('consultant-net'!D:D,eslam.data!AQ870,'consultant-net'!F:F)</f>
        <v>-674362.19</v>
      </c>
      <c r="AJ870" s="2" t="str">
        <f>VLOOKUP(A870,'eslam-to-invoicing'!A:B,2,0)</f>
        <v>Ora Zed Landscape Ph1</v>
      </c>
      <c r="AQ870" s="2" t="str">
        <f t="shared" si="132"/>
        <v>ORA - ZED - Landscape13</v>
      </c>
      <c r="AR870" s="2" t="str">
        <f t="shared" si="133"/>
        <v>Ora Zed Landscape Ph113</v>
      </c>
    </row>
    <row r="871" spans="1:44" hidden="1" x14ac:dyDescent="0.3">
      <c r="A871" s="6" t="s">
        <v>104</v>
      </c>
      <c r="B871" s="34">
        <f>VLOOKUP(A871,operation!A:B,2,0)</f>
        <v>1</v>
      </c>
      <c r="C871" s="6">
        <v>14</v>
      </c>
      <c r="D871" s="25"/>
      <c r="E871" s="2">
        <v>1197004.695238099</v>
      </c>
      <c r="F871" s="26">
        <f>_xlfn.MAXIFS('data-from-invoicing'!E:E,'data-from-invoicing'!D:D,eslam.data!AR871)</f>
        <v>0</v>
      </c>
      <c r="G871" s="2">
        <f t="shared" si="130"/>
        <v>-1197004.695238099</v>
      </c>
      <c r="H871" s="2"/>
      <c r="I871" s="23"/>
      <c r="J871" s="2">
        <f>SUMIF('collection only'!D:D,eslam.data!AQ871,'collection only'!E:E)</f>
        <v>868255.79</v>
      </c>
      <c r="K871" s="26">
        <f>SUMIF('data-from-invoicing'!D:D,eslam.data!AR871,'data-from-invoicing'!F:F)</f>
        <v>0</v>
      </c>
      <c r="L871" s="2">
        <f t="shared" si="131"/>
        <v>-868255.79</v>
      </c>
      <c r="M871" s="2"/>
      <c r="Q871" s="23"/>
      <c r="R871" s="2">
        <v>1008333.54</v>
      </c>
      <c r="S871" s="1">
        <v>45291</v>
      </c>
      <c r="T871" s="1">
        <v>45285</v>
      </c>
      <c r="U871" s="1">
        <v>45307</v>
      </c>
      <c r="V871">
        <v>56</v>
      </c>
      <c r="W871" s="1">
        <v>45363</v>
      </c>
      <c r="X871" s="1">
        <v>45371</v>
      </c>
      <c r="Y871" s="2">
        <v>55669915.31428571</v>
      </c>
      <c r="AA871" s="2">
        <v>14304471.380000001</v>
      </c>
      <c r="AB871" s="2">
        <v>385180.36</v>
      </c>
      <c r="AC871" s="2">
        <v>6143327.5</v>
      </c>
      <c r="AD871" s="2">
        <v>1461335.2749999999</v>
      </c>
      <c r="AE871" s="2">
        <v>1461335.2749999999</v>
      </c>
      <c r="AF871" s="2">
        <v>0</v>
      </c>
      <c r="AG871" s="14">
        <f>SUMIF('consultant-gross'!D:D,eslam.data!AQ871,'consultant-gross'!F:F)</f>
        <v>1197004.6952380985</v>
      </c>
      <c r="AH871" s="14">
        <f>SUMIF('consultant-gross'!D:D,eslam.data!AQ871,'consultant-gross'!G:G)</f>
        <v>55669915.31428571</v>
      </c>
      <c r="AI871" s="14">
        <f>SUMIF('consultant-net'!D:D,eslam.data!AQ871,'consultant-net'!F:F)</f>
        <v>1008333.54</v>
      </c>
      <c r="AJ871" s="2" t="str">
        <f>VLOOKUP(A871,'eslam-to-invoicing'!A:B,2,0)</f>
        <v>Ora Zed Landscape Ph1</v>
      </c>
      <c r="AQ871" s="2" t="str">
        <f t="shared" si="132"/>
        <v>ORA - ZED - Landscape14</v>
      </c>
      <c r="AR871" s="2" t="str">
        <f t="shared" si="133"/>
        <v>Ora Zed Landscape Ph114</v>
      </c>
    </row>
    <row r="872" spans="1:44" hidden="1" x14ac:dyDescent="0.3">
      <c r="A872" s="6" t="s">
        <v>104</v>
      </c>
      <c r="B872" s="6">
        <f>VLOOKUP(A872,operation!A:B,2,0)</f>
        <v>1</v>
      </c>
      <c r="C872" s="6">
        <v>15</v>
      </c>
      <c r="D872" s="25"/>
      <c r="E872" s="2">
        <v>3753240.2190476209</v>
      </c>
      <c r="F872" s="26">
        <f>_xlfn.MAXIFS('data-from-invoicing'!E:E,'data-from-invoicing'!D:D,eslam.data!AR872)</f>
        <v>3753240.01</v>
      </c>
      <c r="G872" s="2">
        <f t="shared" si="130"/>
        <v>-0.20904762111604214</v>
      </c>
      <c r="H872" s="2"/>
      <c r="I872" s="23"/>
      <c r="J872" s="2">
        <f>SUMIF('collection only'!D:D,eslam.data!AQ872,'collection only'!E:E)</f>
        <v>3165189.2</v>
      </c>
      <c r="K872" s="26">
        <f>SUMIF('data-from-invoicing'!D:D,eslam.data!AR872,'data-from-invoicing'!F:F)</f>
        <v>3165189.2</v>
      </c>
      <c r="L872" s="2">
        <f t="shared" si="131"/>
        <v>0</v>
      </c>
      <c r="M872" s="2"/>
      <c r="Q872" s="23"/>
      <c r="R872" s="2">
        <v>5175911.3600000003</v>
      </c>
      <c r="S872" s="1">
        <v>45322</v>
      </c>
      <c r="T872" s="1">
        <v>45316</v>
      </c>
      <c r="U872" s="1">
        <v>45328</v>
      </c>
      <c r="V872">
        <v>56</v>
      </c>
      <c r="W872" s="1">
        <v>45384</v>
      </c>
      <c r="X872" s="1">
        <v>45402</v>
      </c>
      <c r="Y872" s="2">
        <v>59423155.533333331</v>
      </c>
      <c r="AA872" s="2">
        <v>16680600.84</v>
      </c>
      <c r="AB872" s="2">
        <v>335180.36</v>
      </c>
      <c r="AC872" s="2">
        <v>5731208.9900000002</v>
      </c>
      <c r="AD872" s="2">
        <v>1559857.835</v>
      </c>
      <c r="AE872" s="2">
        <v>1559857.835</v>
      </c>
      <c r="AF872" s="2">
        <v>0</v>
      </c>
      <c r="AG872" s="14">
        <f>SUMIF('consultant-gross'!D:D,eslam.data!AQ872,'consultant-gross'!F:F)</f>
        <v>3753240.2190476209</v>
      </c>
      <c r="AH872" s="14">
        <f>SUMIF('consultant-gross'!D:D,eslam.data!AQ872,'consultant-gross'!G:G)</f>
        <v>59423155.533333331</v>
      </c>
      <c r="AI872" s="14">
        <f>SUMIF('consultant-net'!D:D,eslam.data!AQ872,'consultant-net'!F:F)</f>
        <v>5175911.3600000003</v>
      </c>
      <c r="AJ872" s="2" t="str">
        <f>VLOOKUP(A872,'eslam-to-invoicing'!A:B,2,0)</f>
        <v>Ora Zed Landscape Ph1</v>
      </c>
      <c r="AQ872" s="2" t="str">
        <f t="shared" si="132"/>
        <v>ORA - ZED - Landscape15</v>
      </c>
      <c r="AR872" s="2" t="str">
        <f t="shared" si="133"/>
        <v>Ora Zed Landscape Ph115</v>
      </c>
    </row>
    <row r="873" spans="1:44" hidden="1" x14ac:dyDescent="0.3">
      <c r="A873" s="6" t="s">
        <v>104</v>
      </c>
      <c r="B873" s="6">
        <f>VLOOKUP(A873,operation!A:B,2,0)</f>
        <v>1</v>
      </c>
      <c r="C873" s="6">
        <v>16</v>
      </c>
      <c r="D873" s="25"/>
      <c r="E873" s="2">
        <v>1773392.8380952401</v>
      </c>
      <c r="F873" s="26">
        <f>_xlfn.MAXIFS('data-from-invoicing'!E:E,'data-from-invoicing'!D:D,eslam.data!AR873)</f>
        <v>1773393.33</v>
      </c>
      <c r="G873" s="2">
        <f t="shared" si="130"/>
        <v>0.49190476001240313</v>
      </c>
      <c r="H873" s="2"/>
      <c r="I873" s="23"/>
      <c r="J873" s="2">
        <f>SUMIF('collection only'!D:D,eslam.data!AQ873,'collection only'!E:E)</f>
        <v>1521916.47</v>
      </c>
      <c r="K873" s="26">
        <f>SUMIF('data-from-invoicing'!D:D,eslam.data!AR873,'data-from-invoicing'!F:F)</f>
        <v>1521916.4665000001</v>
      </c>
      <c r="L873" s="2">
        <f t="shared" si="131"/>
        <v>-3.499999875202775E-3</v>
      </c>
      <c r="M873" s="2"/>
      <c r="Q873" s="23"/>
      <c r="R873" s="2">
        <v>1521916.05</v>
      </c>
      <c r="S873" s="1">
        <v>45351</v>
      </c>
      <c r="T873" s="1">
        <v>45347</v>
      </c>
      <c r="U873" s="1">
        <v>45358</v>
      </c>
      <c r="V873">
        <v>56</v>
      </c>
      <c r="W873" s="1">
        <v>45414</v>
      </c>
      <c r="X873" s="1">
        <v>45381</v>
      </c>
      <c r="Y873" s="2">
        <v>61196548.371428572</v>
      </c>
      <c r="AA873" s="2">
        <v>14544514.789999999</v>
      </c>
      <c r="AB873" s="2">
        <v>285180.36</v>
      </c>
      <c r="AC873" s="2">
        <v>5755565.1600000001</v>
      </c>
      <c r="AD873" s="2">
        <v>1606409.395</v>
      </c>
      <c r="AE873" s="2">
        <v>1606409.395</v>
      </c>
      <c r="AF873" s="2">
        <v>0</v>
      </c>
      <c r="AG873" s="14">
        <f>SUMIF('consultant-gross'!D:D,eslam.data!AQ873,'consultant-gross'!F:F)</f>
        <v>1773392.8380952403</v>
      </c>
      <c r="AH873" s="14">
        <f>SUMIF('consultant-gross'!D:D,eslam.data!AQ873,'consultant-gross'!G:G)</f>
        <v>61196548.371428572</v>
      </c>
      <c r="AI873" s="14">
        <f>SUMIF('consultant-net'!D:D,eslam.data!AQ873,'consultant-net'!F:F)</f>
        <v>1521916.05</v>
      </c>
      <c r="AJ873" s="2" t="str">
        <f>VLOOKUP(A873,'eslam-to-invoicing'!A:B,2,0)</f>
        <v>Ora Zed Landscape Ph1</v>
      </c>
      <c r="AQ873" s="2" t="str">
        <f t="shared" si="132"/>
        <v>ORA - ZED - Landscape16</v>
      </c>
      <c r="AR873" s="2" t="str">
        <f t="shared" si="133"/>
        <v>Ora Zed Landscape Ph116</v>
      </c>
    </row>
    <row r="874" spans="1:44" hidden="1" x14ac:dyDescent="0.3">
      <c r="A874" s="6" t="s">
        <v>104</v>
      </c>
      <c r="B874" s="6">
        <f>VLOOKUP(A874,operation!A:B,2,0)</f>
        <v>1</v>
      </c>
      <c r="C874" s="6">
        <v>17</v>
      </c>
      <c r="D874" s="25"/>
      <c r="E874" s="2">
        <v>1582674.7047619</v>
      </c>
      <c r="F874" s="26">
        <f>_xlfn.MAXIFS('data-from-invoicing'!E:E,'data-from-invoicing'!D:D,eslam.data!AR874)</f>
        <v>1582674.29</v>
      </c>
      <c r="G874" s="2">
        <f t="shared" si="130"/>
        <v>-0.41476189997047186</v>
      </c>
      <c r="H874" s="2"/>
      <c r="I874" s="23"/>
      <c r="J874" s="2">
        <f>SUMIF('collection only'!D:D,eslam.data!AQ874,'collection only'!E:E)</f>
        <v>1313619.6599999999</v>
      </c>
      <c r="K874" s="26">
        <f>SUMIF('data-from-invoicing'!D:D,eslam.data!AR874,'data-from-invoicing'!F:F)</f>
        <v>1313619.6599999999</v>
      </c>
      <c r="L874" s="2">
        <f t="shared" si="131"/>
        <v>0</v>
      </c>
      <c r="M874" s="2"/>
      <c r="Q874" s="23"/>
      <c r="R874" s="2">
        <v>1313620</v>
      </c>
      <c r="S874" s="1">
        <v>45382</v>
      </c>
      <c r="T874" s="1">
        <v>45376</v>
      </c>
      <c r="U874" s="1">
        <v>45389</v>
      </c>
      <c r="V874">
        <v>56</v>
      </c>
      <c r="W874" s="1">
        <v>45445</v>
      </c>
      <c r="X874" s="1">
        <v>45410</v>
      </c>
      <c r="Y874" s="2">
        <v>62779223.076190472</v>
      </c>
      <c r="AA874" s="2">
        <v>15060209.779999999</v>
      </c>
      <c r="AB874" s="2">
        <v>285180.36</v>
      </c>
      <c r="AC874" s="2">
        <v>5766649.9500000002</v>
      </c>
      <c r="AD874" s="2">
        <v>1647954.605</v>
      </c>
      <c r="AE874" s="2">
        <v>1647954.605</v>
      </c>
      <c r="AF874" s="2">
        <v>0</v>
      </c>
      <c r="AG874" s="14">
        <f>SUMIF('consultant-gross'!D:D,eslam.data!AQ874,'consultant-gross'!F:F)</f>
        <v>1582674.7047619</v>
      </c>
      <c r="AH874" s="14">
        <f>SUMIF('consultant-gross'!D:D,eslam.data!AQ874,'consultant-gross'!G:G)</f>
        <v>62779223.076190472</v>
      </c>
      <c r="AI874" s="14">
        <f>SUMIF('consultant-net'!D:D,eslam.data!AQ874,'consultant-net'!F:F)</f>
        <v>775773.82</v>
      </c>
      <c r="AJ874" s="2" t="str">
        <f>VLOOKUP(A874,'eslam-to-invoicing'!A:B,2,0)</f>
        <v>Ora Zed Landscape Ph1</v>
      </c>
      <c r="AQ874" s="2" t="str">
        <f t="shared" si="132"/>
        <v>ORA - ZED - Landscape17</v>
      </c>
      <c r="AR874" s="2" t="str">
        <f t="shared" si="133"/>
        <v>Ora Zed Landscape Ph117</v>
      </c>
    </row>
    <row r="875" spans="1:44" hidden="1" x14ac:dyDescent="0.3">
      <c r="A875" s="6" t="s">
        <v>104</v>
      </c>
      <c r="B875" s="34">
        <f>VLOOKUP(A875,operation!A:B,2,0)</f>
        <v>1</v>
      </c>
      <c r="C875" s="6">
        <v>18</v>
      </c>
      <c r="D875" s="25"/>
      <c r="E875" s="2">
        <v>1979868.857142858</v>
      </c>
      <c r="F875" s="26">
        <f>_xlfn.MAXIFS('data-from-invoicing'!E:E,'data-from-invoicing'!D:D,eslam.data!AR875)</f>
        <v>1175128.22</v>
      </c>
      <c r="G875" s="2">
        <f t="shared" si="130"/>
        <v>-804740.637142858</v>
      </c>
      <c r="H875" s="2"/>
      <c r="I875" s="23"/>
      <c r="J875" s="2">
        <f>SUMIF('collection only'!D:D,eslam.data!AQ875,'collection only'!E:E)</f>
        <v>975356.43</v>
      </c>
      <c r="K875" s="26">
        <f>SUMIF('data-from-invoicing'!D:D,eslam.data!AR875,'data-from-invoicing'!F:F)</f>
        <v>975356.43</v>
      </c>
      <c r="L875" s="2">
        <f t="shared" si="131"/>
        <v>0</v>
      </c>
      <c r="M875" s="2"/>
      <c r="Q875" s="23"/>
      <c r="R875" s="2">
        <v>1643291.15</v>
      </c>
      <c r="S875" s="1">
        <v>45412</v>
      </c>
      <c r="T875" s="1">
        <v>45407</v>
      </c>
      <c r="U875" s="1">
        <v>45419</v>
      </c>
      <c r="V875">
        <v>56</v>
      </c>
      <c r="W875" s="1">
        <v>45475</v>
      </c>
      <c r="X875" s="1">
        <v>45426</v>
      </c>
      <c r="Y875" s="2">
        <v>64759091.93333333</v>
      </c>
      <c r="AA875" s="2">
        <v>16924136.120000001</v>
      </c>
      <c r="AB875" s="2">
        <v>285180.36</v>
      </c>
      <c r="AC875" s="2">
        <v>5796250.4000000004</v>
      </c>
      <c r="AD875" s="2">
        <v>1699926.165</v>
      </c>
      <c r="AE875" s="2">
        <v>1699926.165</v>
      </c>
      <c r="AF875" s="2">
        <v>0</v>
      </c>
      <c r="AG875" s="14">
        <f>SUMIF('consultant-gross'!D:D,eslam.data!AQ875,'consultant-gross'!F:F)</f>
        <v>1979868.8571428582</v>
      </c>
      <c r="AH875" s="14">
        <f>SUMIF('consultant-gross'!D:D,eslam.data!AQ875,'consultant-gross'!G:G)</f>
        <v>64759091.93333333</v>
      </c>
      <c r="AI875" s="14">
        <f>SUMIF('consultant-net'!D:D,eslam.data!AQ875,'consultant-net'!F:F)</f>
        <v>1643291.15</v>
      </c>
      <c r="AJ875" s="2" t="str">
        <f>VLOOKUP(A875,'eslam-to-invoicing'!A:B,2,0)</f>
        <v>Ora Zed Landscape Ph1</v>
      </c>
      <c r="AQ875" s="2" t="str">
        <f t="shared" si="132"/>
        <v>ORA - ZED - Landscape18</v>
      </c>
      <c r="AR875" s="2" t="str">
        <f t="shared" si="133"/>
        <v>Ora Zed Landscape Ph118</v>
      </c>
    </row>
    <row r="876" spans="1:44" hidden="1" x14ac:dyDescent="0.3">
      <c r="A876" s="6" t="s">
        <v>104</v>
      </c>
      <c r="B876" s="34">
        <f>VLOOKUP(A876,operation!A:B,2,0)</f>
        <v>1</v>
      </c>
      <c r="C876" s="6">
        <v>19</v>
      </c>
      <c r="D876" s="25"/>
      <c r="E876" s="2">
        <v>1453055.047619045</v>
      </c>
      <c r="F876" s="26">
        <f>_xlfn.MAXIFS('data-from-invoicing'!E:E,'data-from-invoicing'!D:D,eslam.data!AR876)</f>
        <v>1347822.27</v>
      </c>
      <c r="G876" s="2">
        <f t="shared" si="130"/>
        <v>-105232.77761904499</v>
      </c>
      <c r="H876" s="2"/>
      <c r="I876" s="23"/>
      <c r="J876" s="2">
        <f>SUMIF('collection only'!D:D,eslam.data!AQ876,'collection only'!E:E)</f>
        <v>618692.48</v>
      </c>
      <c r="K876" s="26">
        <f>SUMIF('data-from-invoicing'!D:D,eslam.data!AR876,'data-from-invoicing'!F:F)</f>
        <v>618692.48</v>
      </c>
      <c r="L876" s="2">
        <f t="shared" si="131"/>
        <v>0</v>
      </c>
      <c r="M876" s="2"/>
      <c r="Q876" s="23"/>
      <c r="R876" s="2">
        <v>168189.5</v>
      </c>
      <c r="S876" s="1">
        <v>45443</v>
      </c>
      <c r="T876" s="1">
        <v>45437</v>
      </c>
      <c r="U876" s="1">
        <v>45447</v>
      </c>
      <c r="V876">
        <v>56</v>
      </c>
      <c r="W876" s="1">
        <v>45503</v>
      </c>
      <c r="X876" s="1">
        <v>45480</v>
      </c>
      <c r="Y876" s="2">
        <v>66212146.980952367</v>
      </c>
      <c r="AA876" s="2">
        <v>17189828.91</v>
      </c>
      <c r="AB876" s="2">
        <v>785180.36</v>
      </c>
      <c r="AC876" s="2">
        <v>5817974.5999999996</v>
      </c>
      <c r="AD876" s="2">
        <v>1738068.86</v>
      </c>
      <c r="AE876" s="2">
        <v>1738068.86</v>
      </c>
      <c r="AF876" s="2">
        <v>0</v>
      </c>
      <c r="AG876" s="14">
        <f>SUMIF('consultant-gross'!D:D,eslam.data!AQ876,'consultant-gross'!F:F)</f>
        <v>1453055.0476190448</v>
      </c>
      <c r="AH876" s="14">
        <f>SUMIF('consultant-gross'!D:D,eslam.data!AQ876,'consultant-gross'!G:G)</f>
        <v>66212146.980952375</v>
      </c>
      <c r="AI876" s="14">
        <f>SUMIF('consultant-net'!D:D,eslam.data!AQ876,'consultant-net'!F:F)</f>
        <v>168189.5</v>
      </c>
      <c r="AJ876" s="2" t="str">
        <f>VLOOKUP(A876,'eslam-to-invoicing'!A:B,2,0)</f>
        <v>Ora Zed Landscape Ph1</v>
      </c>
      <c r="AQ876" s="2" t="str">
        <f t="shared" si="132"/>
        <v>ORA - ZED - Landscape19</v>
      </c>
      <c r="AR876" s="2" t="str">
        <f t="shared" si="133"/>
        <v>Ora Zed Landscape Ph119</v>
      </c>
    </row>
    <row r="877" spans="1:44" hidden="1" x14ac:dyDescent="0.3">
      <c r="A877" s="6" t="s">
        <v>104</v>
      </c>
      <c r="B877" s="34">
        <f>VLOOKUP(A877,operation!A:B,2,0)</f>
        <v>1</v>
      </c>
      <c r="C877" s="6">
        <v>20</v>
      </c>
      <c r="D877" s="25"/>
      <c r="E877" s="2">
        <v>1399335.6857142821</v>
      </c>
      <c r="F877" s="26">
        <f>_xlfn.MAXIFS('data-from-invoicing'!E:E,'data-from-invoicing'!D:D,eslam.data!AR877)</f>
        <v>1318831.1499999999</v>
      </c>
      <c r="G877" s="2">
        <f t="shared" ref="G877:G908" si="134">F877-E877</f>
        <v>-80504.535714282189</v>
      </c>
      <c r="H877" s="2"/>
      <c r="I877" s="23"/>
      <c r="J877" s="2">
        <f>SUMIF('collection only'!D:D,eslam.data!AQ877,'collection only'!E:E)</f>
        <v>1177303.8500000001</v>
      </c>
      <c r="K877" s="26">
        <f>SUMIF('data-from-invoicing'!D:D,eslam.data!AR877,'data-from-invoicing'!F:F)</f>
        <v>1177303.8500000001</v>
      </c>
      <c r="L877" s="2">
        <f t="shared" ref="L877:L908" si="135">K877-J877</f>
        <v>0</v>
      </c>
      <c r="M877" s="2"/>
      <c r="Q877" s="23"/>
      <c r="R877" s="2">
        <v>1244123</v>
      </c>
      <c r="S877" s="1">
        <v>45473</v>
      </c>
      <c r="T877" s="1">
        <v>45468</v>
      </c>
      <c r="U877" s="1">
        <v>45480</v>
      </c>
      <c r="V877">
        <v>56</v>
      </c>
      <c r="W877" s="1">
        <v>45536</v>
      </c>
      <c r="X877" s="1">
        <v>45496</v>
      </c>
      <c r="Y877" s="2">
        <v>67611482.666666657</v>
      </c>
      <c r="AA877" s="2">
        <v>17563515.190000001</v>
      </c>
      <c r="AB877" s="2">
        <v>335180.36</v>
      </c>
      <c r="AC877" s="2">
        <v>5838895.6699999999</v>
      </c>
      <c r="AD877" s="2">
        <v>1774801.42</v>
      </c>
      <c r="AE877" s="2">
        <v>1774801.42</v>
      </c>
      <c r="AF877" s="2">
        <v>0</v>
      </c>
      <c r="AG877" s="14">
        <f>SUMIF('consultant-gross'!D:D,eslam.data!AQ877,'consultant-gross'!F:F)</f>
        <v>1399335.6857142821</v>
      </c>
      <c r="AH877" s="14">
        <f>SUMIF('consultant-gross'!D:D,eslam.data!AQ877,'consultant-gross'!G:G)</f>
        <v>67611482.666666657</v>
      </c>
      <c r="AI877" s="14">
        <f>SUMIF('consultant-net'!D:D,eslam.data!AQ877,'consultant-net'!F:F)</f>
        <v>1244123</v>
      </c>
      <c r="AJ877" s="2" t="str">
        <f>VLOOKUP(A877,'eslam-to-invoicing'!A:B,2,0)</f>
        <v>Ora Zed Landscape Ph1</v>
      </c>
      <c r="AQ877" s="2" t="str">
        <f t="shared" ref="AQ877:AQ908" si="136">A877&amp;C877</f>
        <v>ORA - ZED - Landscape20</v>
      </c>
      <c r="AR877" s="2" t="str">
        <f t="shared" ref="AR877:AR908" si="137">AJ877&amp;C877</f>
        <v>Ora Zed Landscape Ph120</v>
      </c>
    </row>
    <row r="878" spans="1:44" hidden="1" x14ac:dyDescent="0.3">
      <c r="A878" s="6" t="s">
        <v>104</v>
      </c>
      <c r="B878" s="34">
        <f>VLOOKUP(A878,operation!A:B,2,0)</f>
        <v>1</v>
      </c>
      <c r="C878" s="6">
        <v>21</v>
      </c>
      <c r="D878" s="25"/>
      <c r="E878" s="2">
        <v>422349.99047620589</v>
      </c>
      <c r="F878" s="26">
        <f>_xlfn.MAXIFS('data-from-invoicing'!E:E,'data-from-invoicing'!D:D,eslam.data!AR878)</f>
        <v>324859.52000000002</v>
      </c>
      <c r="G878" s="2">
        <f t="shared" si="134"/>
        <v>-97490.470476205868</v>
      </c>
      <c r="H878" s="2"/>
      <c r="I878" s="23"/>
      <c r="J878" s="2">
        <f>SUMIF('collection only'!D:D,eslam.data!AQ878,'collection only'!E:E)</f>
        <v>108767.39</v>
      </c>
      <c r="K878" s="26">
        <f>SUMIF('data-from-invoicing'!D:D,eslam.data!AR878,'data-from-invoicing'!F:F)</f>
        <v>108767.386</v>
      </c>
      <c r="L878" s="2">
        <f t="shared" si="135"/>
        <v>-4.0000000008149073E-3</v>
      </c>
      <c r="M878" s="2"/>
      <c r="Q878" s="23"/>
      <c r="R878" s="2">
        <v>189683.62228792161</v>
      </c>
      <c r="S878" s="1">
        <v>45504</v>
      </c>
      <c r="T878" s="1">
        <v>45498</v>
      </c>
      <c r="U878" s="1">
        <v>45511</v>
      </c>
      <c r="V878">
        <v>56</v>
      </c>
      <c r="W878" s="1">
        <v>45567</v>
      </c>
      <c r="X878" s="1">
        <v>45540</v>
      </c>
      <c r="Y878" s="2">
        <v>68033832.657142863</v>
      </c>
      <c r="AA878" s="2">
        <v>17849734.083589818</v>
      </c>
      <c r="AB878" s="2">
        <v>385180.36</v>
      </c>
      <c r="AC878" s="2">
        <v>5845210.1016796958</v>
      </c>
      <c r="AD878" s="2">
        <v>1785888.105</v>
      </c>
      <c r="AE878" s="2">
        <v>1785888.105</v>
      </c>
      <c r="AF878" s="2">
        <v>0</v>
      </c>
      <c r="AG878" s="14">
        <f>SUMIF('consultant-gross'!D:D,eslam.data!AQ878,'consultant-gross'!F:F)</f>
        <v>422349.99047620595</v>
      </c>
      <c r="AH878" s="14">
        <f>SUMIF('consultant-gross'!D:D,eslam.data!AQ878,'consultant-gross'!G:G)</f>
        <v>68033832.657142863</v>
      </c>
      <c r="AI878" s="14">
        <f>SUMIF('consultant-net'!D:D,eslam.data!AQ878,'consultant-net'!F:F)</f>
        <v>189683.62228792161</v>
      </c>
      <c r="AJ878" s="2" t="str">
        <f>VLOOKUP(A878,'eslam-to-invoicing'!A:B,2,0)</f>
        <v>Ora Zed Landscape Ph1</v>
      </c>
      <c r="AQ878" s="2" t="str">
        <f t="shared" si="136"/>
        <v>ORA - ZED - Landscape21</v>
      </c>
      <c r="AR878" s="2" t="str">
        <f t="shared" si="137"/>
        <v>Ora Zed Landscape Ph121</v>
      </c>
    </row>
    <row r="879" spans="1:44" hidden="1" x14ac:dyDescent="0.3">
      <c r="A879" s="6" t="s">
        <v>104</v>
      </c>
      <c r="B879" s="34">
        <f>VLOOKUP(A879,operation!A:B,2,0)</f>
        <v>1</v>
      </c>
      <c r="C879" s="6">
        <v>22</v>
      </c>
      <c r="D879" s="25"/>
      <c r="E879" s="2">
        <v>4226377.8476190418</v>
      </c>
      <c r="F879" s="26">
        <f>_xlfn.MAXIFS('data-from-invoicing'!E:E,'data-from-invoicing'!D:D,eslam.data!AR879)</f>
        <v>0</v>
      </c>
      <c r="G879" s="2">
        <f t="shared" si="134"/>
        <v>-4226377.8476190418</v>
      </c>
      <c r="H879" s="2"/>
      <c r="I879" s="23"/>
      <c r="J879" s="2">
        <f>SUMIF('collection only'!D:D,eslam.data!AQ879,'collection only'!E:E)</f>
        <v>0</v>
      </c>
      <c r="K879" s="26">
        <f>SUMIF('data-from-invoicing'!D:D,eslam.data!AR879,'data-from-invoicing'!F:F)</f>
        <v>0</v>
      </c>
      <c r="L879" s="2">
        <f t="shared" si="135"/>
        <v>0</v>
      </c>
      <c r="M879" s="2"/>
      <c r="Q879" s="23"/>
      <c r="R879" s="2">
        <v>1388299.8</v>
      </c>
      <c r="S879" s="1">
        <v>45535</v>
      </c>
      <c r="T879" s="1">
        <v>45529</v>
      </c>
      <c r="U879" s="1">
        <v>45540</v>
      </c>
      <c r="V879">
        <v>56</v>
      </c>
      <c r="W879" s="1">
        <v>45596</v>
      </c>
      <c r="X879" s="1">
        <v>45551</v>
      </c>
      <c r="Y879" s="2">
        <v>72260210.504761904</v>
      </c>
      <c r="AA879" s="2">
        <v>19837405.710000001</v>
      </c>
      <c r="AB879" s="2">
        <v>935180.36</v>
      </c>
      <c r="AC879" s="2">
        <v>5908397.46</v>
      </c>
      <c r="AD879" s="2">
        <v>1896830.5249999999</v>
      </c>
      <c r="AE879" s="2">
        <v>1896830.5249999999</v>
      </c>
      <c r="AF879" s="2">
        <v>0</v>
      </c>
      <c r="AG879" s="14">
        <f>SUMIF('consultant-gross'!D:D,eslam.data!AQ879,'consultant-gross'!F:F)</f>
        <v>4226377.8476190418</v>
      </c>
      <c r="AH879" s="14">
        <f>SUMIF('consultant-gross'!D:D,eslam.data!AQ879,'consultant-gross'!G:G)</f>
        <v>72260210.504761904</v>
      </c>
      <c r="AI879" s="14">
        <f>SUMIF('consultant-net'!D:D,eslam.data!AQ879,'consultant-net'!F:F)</f>
        <v>1388299.8</v>
      </c>
      <c r="AJ879" s="2" t="str">
        <f>VLOOKUP(A879,'eslam-to-invoicing'!A:B,2,0)</f>
        <v>Ora Zed Landscape Ph1</v>
      </c>
      <c r="AQ879" s="2" t="str">
        <f t="shared" si="136"/>
        <v>ORA - ZED - Landscape22</v>
      </c>
      <c r="AR879" s="2" t="str">
        <f t="shared" si="137"/>
        <v>Ora Zed Landscape Ph122</v>
      </c>
    </row>
    <row r="880" spans="1:44" hidden="1" x14ac:dyDescent="0.3">
      <c r="A880" s="6" t="s">
        <v>104</v>
      </c>
      <c r="B880" s="34">
        <f>VLOOKUP(A880,operation!A:B,2,0)</f>
        <v>1</v>
      </c>
      <c r="C880" s="6">
        <v>23</v>
      </c>
      <c r="D880" s="25"/>
      <c r="E880" s="2">
        <v>1124749.171428561</v>
      </c>
      <c r="F880" s="26">
        <f>_xlfn.MAXIFS('data-from-invoicing'!E:E,'data-from-invoicing'!D:D,eslam.data!AR880)</f>
        <v>0</v>
      </c>
      <c r="G880" s="2">
        <f t="shared" si="134"/>
        <v>-1124749.171428561</v>
      </c>
      <c r="H880" s="2"/>
      <c r="I880" s="23"/>
      <c r="J880" s="2">
        <f>SUMIF('collection only'!D:D,eslam.data!AQ880,'collection only'!E:E)</f>
        <v>0</v>
      </c>
      <c r="K880" s="26">
        <f>SUMIF('data-from-invoicing'!D:D,eslam.data!AR880,'data-from-invoicing'!F:F)</f>
        <v>0</v>
      </c>
      <c r="L880" s="2">
        <f t="shared" si="135"/>
        <v>0</v>
      </c>
      <c r="M880" s="2"/>
      <c r="Q880" s="23"/>
      <c r="R880" s="2">
        <v>1551640.48</v>
      </c>
      <c r="S880" s="1">
        <v>45565</v>
      </c>
      <c r="T880" s="1">
        <v>45560</v>
      </c>
      <c r="U880" s="1">
        <v>45572</v>
      </c>
      <c r="V880">
        <v>56</v>
      </c>
      <c r="W880" s="1">
        <v>45628</v>
      </c>
      <c r="X880" s="1">
        <v>45580</v>
      </c>
      <c r="Y880" s="2">
        <v>73384959.676190466</v>
      </c>
      <c r="AA880" s="2">
        <v>20272182.949999999</v>
      </c>
      <c r="AB880" s="2">
        <v>435180.36</v>
      </c>
      <c r="AC880" s="2">
        <v>5961374.3899999997</v>
      </c>
      <c r="AD880" s="2">
        <v>1926355.19</v>
      </c>
      <c r="AE880" s="2">
        <v>1926355.19</v>
      </c>
      <c r="AF880" s="2">
        <v>0</v>
      </c>
      <c r="AG880" s="14">
        <f>SUMIF('consultant-gross'!D:D,eslam.data!AQ880,'consultant-gross'!F:F)</f>
        <v>1124749.1714285612</v>
      </c>
      <c r="AH880" s="14">
        <f>SUMIF('consultant-gross'!D:D,eslam.data!AQ880,'consultant-gross'!G:G)</f>
        <v>73384959.676190466</v>
      </c>
      <c r="AI880" s="14">
        <f>SUMIF('consultant-net'!D:D,eslam.data!AQ880,'consultant-net'!F:F)</f>
        <v>1551640.48</v>
      </c>
      <c r="AJ880" s="2" t="str">
        <f>VLOOKUP(A880,'eslam-to-invoicing'!A:B,2,0)</f>
        <v>Ora Zed Landscape Ph1</v>
      </c>
      <c r="AQ880" s="2" t="str">
        <f t="shared" si="136"/>
        <v>ORA - ZED - Landscape23</v>
      </c>
      <c r="AR880" s="2" t="str">
        <f t="shared" si="137"/>
        <v>Ora Zed Landscape Ph123</v>
      </c>
    </row>
    <row r="881" spans="1:44" hidden="1" x14ac:dyDescent="0.3">
      <c r="A881" s="6" t="s">
        <v>104</v>
      </c>
      <c r="B881" s="6">
        <f>VLOOKUP(A881,operation!A:B,2,0)</f>
        <v>1</v>
      </c>
      <c r="C881" s="6">
        <v>24</v>
      </c>
      <c r="D881" s="25"/>
      <c r="F881" s="26">
        <f>_xlfn.MAXIFS('data-from-invoicing'!E:E,'data-from-invoicing'!D:D,eslam.data!AR881)</f>
        <v>0</v>
      </c>
      <c r="G881" s="2">
        <f t="shared" si="134"/>
        <v>0</v>
      </c>
      <c r="H881" s="2"/>
      <c r="I881" s="23"/>
      <c r="J881" s="2">
        <f>SUMIF('collection only'!D:D,eslam.data!AQ881,'collection only'!E:E)</f>
        <v>0</v>
      </c>
      <c r="K881" s="26">
        <f>SUMIF('data-from-invoicing'!D:D,eslam.data!AR881,'data-from-invoicing'!F:F)</f>
        <v>0</v>
      </c>
      <c r="L881" s="2">
        <f t="shared" si="135"/>
        <v>0</v>
      </c>
      <c r="M881" s="2"/>
      <c r="Q881" s="23"/>
      <c r="S881" s="1">
        <v>45596</v>
      </c>
      <c r="T881" s="1">
        <v>45590</v>
      </c>
      <c r="U881" s="1">
        <v>45606</v>
      </c>
      <c r="V881">
        <v>56</v>
      </c>
      <c r="W881" s="1">
        <v>45662</v>
      </c>
      <c r="AF881" s="2">
        <v>0</v>
      </c>
      <c r="AG881" s="14">
        <f>SUMIF('consultant-gross'!D:D,eslam.data!AQ881,'consultant-gross'!F:F)</f>
        <v>0</v>
      </c>
      <c r="AH881" s="14">
        <f>SUMIF('consultant-gross'!D:D,eslam.data!AQ881,'consultant-gross'!G:G)</f>
        <v>0</v>
      </c>
      <c r="AI881" s="14">
        <f>SUMIF('consultant-net'!D:D,eslam.data!AQ881,'consultant-net'!F:F)</f>
        <v>0</v>
      </c>
      <c r="AJ881" s="2" t="str">
        <f>VLOOKUP(A881,'eslam-to-invoicing'!A:B,2,0)</f>
        <v>Ora Zed Landscape Ph1</v>
      </c>
      <c r="AQ881" s="2" t="str">
        <f t="shared" si="136"/>
        <v>ORA - ZED - Landscape24</v>
      </c>
      <c r="AR881" s="2" t="str">
        <f t="shared" si="137"/>
        <v>Ora Zed Landscape Ph124</v>
      </c>
    </row>
    <row r="882" spans="1:44" hidden="1" x14ac:dyDescent="0.3">
      <c r="A882" s="6" t="s">
        <v>75</v>
      </c>
      <c r="B882" s="6">
        <f>VLOOKUP(A882,operation!A:B,2,0)</f>
        <v>1</v>
      </c>
      <c r="C882" s="6">
        <v>1</v>
      </c>
      <c r="D882" s="25"/>
      <c r="E882" s="2">
        <v>13196047.199999999</v>
      </c>
      <c r="F882" s="26">
        <f>_xlfn.MAXIFS('data-from-invoicing'!E:E,'data-from-invoicing'!D:D,eslam.data!AR882)</f>
        <v>13196047.199999999</v>
      </c>
      <c r="G882" s="2">
        <f t="shared" si="134"/>
        <v>0</v>
      </c>
      <c r="H882" s="2"/>
      <c r="I882" s="23"/>
      <c r="J882" s="2">
        <f>SUMIF('collection only'!D:D,eslam.data!AQ882,'collection only'!E:E)</f>
        <v>14536704.190000001</v>
      </c>
      <c r="K882" s="26">
        <f>SUMIF('data-from-invoicing'!D:D,eslam.data!AR882,'data-from-invoicing'!F:F)</f>
        <v>15456194.140000001</v>
      </c>
      <c r="L882" s="2">
        <f t="shared" si="135"/>
        <v>919489.94999999925</v>
      </c>
      <c r="M882" s="2"/>
      <c r="O882" s="2">
        <v>25000000</v>
      </c>
      <c r="P882" s="2">
        <v>25000000</v>
      </c>
      <c r="Q882" s="23"/>
      <c r="R882" s="2">
        <v>14536703</v>
      </c>
      <c r="S882" s="1">
        <v>44469</v>
      </c>
      <c r="T882" s="1">
        <v>44464</v>
      </c>
      <c r="U882" s="1">
        <v>44475</v>
      </c>
      <c r="V882">
        <v>56</v>
      </c>
      <c r="W882" s="1">
        <v>44531</v>
      </c>
      <c r="X882" s="1">
        <v>44482</v>
      </c>
      <c r="Y882" s="2">
        <v>13196047.199999999</v>
      </c>
      <c r="Z882" s="2">
        <v>4533956.5</v>
      </c>
      <c r="AF882" s="2">
        <v>0</v>
      </c>
      <c r="AG882" s="14">
        <f>SUMIF('consultant-gross'!D:D,eslam.data!AQ882,'consultant-gross'!F:F)</f>
        <v>13196047.199999999</v>
      </c>
      <c r="AH882" s="14">
        <f>SUMIF('consultant-gross'!D:D,eslam.data!AQ882,'consultant-gross'!G:G)</f>
        <v>13196047.199999999</v>
      </c>
      <c r="AI882" s="14">
        <f>SUMIF('consultant-net'!D:D,eslam.data!AQ882,'consultant-net'!F:F)</f>
        <v>14536703.837057948</v>
      </c>
      <c r="AJ882" s="2" t="str">
        <f>VLOOKUP(A882,'eslam-to-invoicing'!A:B,2,0)</f>
        <v>ORA ZED-Ph 2-Pkgs A&amp;D</v>
      </c>
      <c r="AQ882" s="2" t="str">
        <f t="shared" si="136"/>
        <v>ORA - ZED - ph.021</v>
      </c>
      <c r="AR882" s="2" t="str">
        <f t="shared" si="137"/>
        <v>ORA ZED-Ph 2-Pkgs A&amp;D1</v>
      </c>
    </row>
    <row r="883" spans="1:44" hidden="1" x14ac:dyDescent="0.3">
      <c r="A883" s="6" t="s">
        <v>75</v>
      </c>
      <c r="B883" s="6">
        <f>VLOOKUP(A883,operation!A:B,2,0)</f>
        <v>1</v>
      </c>
      <c r="C883" s="6">
        <v>2</v>
      </c>
      <c r="D883" s="25"/>
      <c r="E883" s="2">
        <v>21711682.199999999</v>
      </c>
      <c r="F883" s="26">
        <f>_xlfn.MAXIFS('data-from-invoicing'!E:E,'data-from-invoicing'!D:D,eslam.data!AR883)</f>
        <v>21711682.199999999</v>
      </c>
      <c r="G883" s="2">
        <f t="shared" si="134"/>
        <v>0</v>
      </c>
      <c r="H883" s="2"/>
      <c r="I883" s="23"/>
      <c r="J883" s="2">
        <f>SUMIF('collection only'!D:D,eslam.data!AQ883,'collection only'!E:E)</f>
        <v>20471935.629999999</v>
      </c>
      <c r="K883" s="26">
        <f>SUMIF('data-from-invoicing'!D:D,eslam.data!AR883,'data-from-invoicing'!F:F)</f>
        <v>21766847.469999999</v>
      </c>
      <c r="L883" s="2">
        <f t="shared" si="135"/>
        <v>1294911.8399999999</v>
      </c>
      <c r="M883" s="2"/>
      <c r="O883" s="2">
        <v>15000000</v>
      </c>
      <c r="P883" s="2">
        <v>12500000</v>
      </c>
      <c r="Q883" s="23"/>
      <c r="R883" s="2">
        <v>20471935.870000001</v>
      </c>
      <c r="S883" s="1">
        <v>44500</v>
      </c>
      <c r="T883" s="1">
        <v>44494</v>
      </c>
      <c r="U883" s="1">
        <v>44515</v>
      </c>
      <c r="V883">
        <v>56</v>
      </c>
      <c r="W883" s="1">
        <v>44571</v>
      </c>
      <c r="X883" s="1">
        <v>44514</v>
      </c>
      <c r="Y883" s="2">
        <v>34907729.399999999</v>
      </c>
      <c r="Z883" s="2">
        <v>7634922.3099999996</v>
      </c>
      <c r="AF883" s="2">
        <v>0</v>
      </c>
      <c r="AG883" s="14">
        <f>SUMIF('consultant-gross'!D:D,eslam.data!AQ883,'consultant-gross'!F:F)</f>
        <v>21711682.201356944</v>
      </c>
      <c r="AH883" s="14">
        <f>SUMIF('consultant-gross'!D:D,eslam.data!AQ883,'consultant-gross'!G:G)</f>
        <v>34907729.401356943</v>
      </c>
      <c r="AI883" s="14">
        <f>SUMIF('consultant-net'!D:D,eslam.data!AQ883,'consultant-net'!F:F)</f>
        <v>20471935.86744646</v>
      </c>
      <c r="AJ883" s="2" t="str">
        <f>VLOOKUP(A883,'eslam-to-invoicing'!A:B,2,0)</f>
        <v>ORA ZED-Ph 2-Pkgs A&amp;D</v>
      </c>
      <c r="AQ883" s="2" t="str">
        <f t="shared" si="136"/>
        <v>ORA - ZED - ph.022</v>
      </c>
      <c r="AR883" s="2" t="str">
        <f t="shared" si="137"/>
        <v>ORA ZED-Ph 2-Pkgs A&amp;D2</v>
      </c>
    </row>
    <row r="884" spans="1:44" hidden="1" x14ac:dyDescent="0.3">
      <c r="A884" s="6" t="s">
        <v>75</v>
      </c>
      <c r="B884" s="6">
        <f>VLOOKUP(A884,operation!A:B,2,0)</f>
        <v>1</v>
      </c>
      <c r="C884" s="6">
        <v>3</v>
      </c>
      <c r="D884" s="25"/>
      <c r="E884" s="2">
        <v>15579509.19047619</v>
      </c>
      <c r="F884" s="26">
        <f>_xlfn.MAXIFS('data-from-invoicing'!E:E,'data-from-invoicing'!D:D,eslam.data!AR884)</f>
        <v>15579509.090000002</v>
      </c>
      <c r="G884" s="2">
        <f t="shared" si="134"/>
        <v>-0.10047618858516216</v>
      </c>
      <c r="H884" s="2"/>
      <c r="I884" s="23"/>
      <c r="J884" s="2">
        <f>SUMIF('collection only'!D:D,eslam.data!AQ884,'collection only'!E:E)</f>
        <v>12325142.709999999</v>
      </c>
      <c r="K884" s="26">
        <f>SUMIF('data-from-invoicing'!D:D,eslam.data!AR884,'data-from-invoicing'!F:F)</f>
        <v>9914986.5144999996</v>
      </c>
      <c r="L884" s="2">
        <f t="shared" si="135"/>
        <v>-2410156.1954999994</v>
      </c>
      <c r="M884" s="2"/>
      <c r="O884" s="2">
        <v>3000000</v>
      </c>
      <c r="Q884" s="23"/>
      <c r="R884" s="2">
        <v>9325143.2185741439</v>
      </c>
      <c r="S884" s="1">
        <v>44530</v>
      </c>
      <c r="T884" s="1">
        <v>44525</v>
      </c>
      <c r="U884" s="1">
        <v>44535</v>
      </c>
      <c r="V884">
        <v>56</v>
      </c>
      <c r="W884" s="1">
        <v>44591</v>
      </c>
      <c r="X884" s="1">
        <v>44579</v>
      </c>
      <c r="Y884" s="2">
        <v>50487238.590476193</v>
      </c>
      <c r="Z884" s="2">
        <v>3073305.59</v>
      </c>
      <c r="AF884" s="2">
        <v>0</v>
      </c>
      <c r="AG884" s="14">
        <f>SUMIF('consultant-gross'!D:D,eslam.data!AQ884,'consultant-gross'!F:F)</f>
        <v>15579509.185629547</v>
      </c>
      <c r="AH884" s="14">
        <f>SUMIF('consultant-gross'!D:D,eslam.data!AQ884,'consultant-gross'!G:G)</f>
        <v>50487238.58698649</v>
      </c>
      <c r="AI884" s="14">
        <f>SUMIF('consultant-net'!D:D,eslam.data!AQ884,'consultant-net'!F:F)</f>
        <v>9325143.2185741439</v>
      </c>
      <c r="AJ884" s="2" t="str">
        <f>VLOOKUP(A884,'eslam-to-invoicing'!A:B,2,0)</f>
        <v>ORA ZED-Ph 2-Pkgs A&amp;D</v>
      </c>
      <c r="AQ884" s="2" t="str">
        <f t="shared" si="136"/>
        <v>ORA - ZED - ph.023</v>
      </c>
      <c r="AR884" s="2" t="str">
        <f t="shared" si="137"/>
        <v>ORA ZED-Ph 2-Pkgs A&amp;D3</v>
      </c>
    </row>
    <row r="885" spans="1:44" hidden="1" x14ac:dyDescent="0.3">
      <c r="A885" s="6" t="s">
        <v>75</v>
      </c>
      <c r="B885" s="6">
        <f>VLOOKUP(A885,operation!A:B,2,0)</f>
        <v>1</v>
      </c>
      <c r="C885" s="6">
        <v>4</v>
      </c>
      <c r="D885" s="25"/>
      <c r="E885" s="2">
        <v>34347323.485714301</v>
      </c>
      <c r="F885" s="26">
        <f>_xlfn.MAXIFS('data-from-invoicing'!E:E,'data-from-invoicing'!D:D,eslam.data!AR885)</f>
        <v>34347323.219999999</v>
      </c>
      <c r="G885" s="2">
        <f t="shared" si="134"/>
        <v>-0.26571430265903473</v>
      </c>
      <c r="H885" s="2"/>
      <c r="I885" s="23"/>
      <c r="J885" s="2">
        <f>SUMIF('collection only'!D:D,eslam.data!AQ885,'collection only'!E:E)</f>
        <v>54728856.890000001</v>
      </c>
      <c r="K885" s="26">
        <f>SUMIF('data-from-invoicing'!D:D,eslam.data!AR885,'data-from-invoicing'!F:F)</f>
        <v>30546043.100999996</v>
      </c>
      <c r="L885" s="2">
        <f t="shared" si="135"/>
        <v>-24182813.789000005</v>
      </c>
      <c r="M885" s="2"/>
      <c r="O885" s="2">
        <v>26000000</v>
      </c>
      <c r="Q885" s="23"/>
      <c r="R885" s="2">
        <v>28728856.620000001</v>
      </c>
      <c r="S885" s="1">
        <v>44561</v>
      </c>
      <c r="T885" s="1">
        <v>44556</v>
      </c>
      <c r="U885" s="1">
        <v>44556</v>
      </c>
      <c r="V885">
        <v>56</v>
      </c>
      <c r="W885" s="1">
        <v>44612</v>
      </c>
      <c r="X885" s="1">
        <v>44607</v>
      </c>
      <c r="Y885" s="2">
        <v>84834562.076190487</v>
      </c>
      <c r="Z885" s="2">
        <v>3352350.21</v>
      </c>
      <c r="AF885" s="2">
        <v>0</v>
      </c>
      <c r="AG885" s="14">
        <f>SUMIF('consultant-gross'!D:D,eslam.data!AQ885,'consultant-gross'!F:F)</f>
        <v>34505631.696577407</v>
      </c>
      <c r="AH885" s="14">
        <f>SUMIF('consultant-gross'!D:D,eslam.data!AQ885,'consultant-gross'!G:G)</f>
        <v>84992870.283563897</v>
      </c>
      <c r="AI885" s="14">
        <f>SUMIF('consultant-net'!D:D,eslam.data!AQ885,'consultant-net'!F:F)</f>
        <v>28860252.431590989</v>
      </c>
      <c r="AJ885" s="2" t="str">
        <f>VLOOKUP(A885,'eslam-to-invoicing'!A:B,2,0)</f>
        <v>ORA ZED-Ph 2-Pkgs A&amp;D</v>
      </c>
      <c r="AQ885" s="2" t="str">
        <f t="shared" si="136"/>
        <v>ORA - ZED - ph.024</v>
      </c>
      <c r="AR885" s="2" t="str">
        <f t="shared" si="137"/>
        <v>ORA ZED-Ph 2-Pkgs A&amp;D4</v>
      </c>
    </row>
    <row r="886" spans="1:44" hidden="1" x14ac:dyDescent="0.3">
      <c r="A886" s="6" t="s">
        <v>75</v>
      </c>
      <c r="B886" s="6">
        <f>VLOOKUP(A886,operation!A:B,2,0)</f>
        <v>1</v>
      </c>
      <c r="C886" s="6">
        <v>5</v>
      </c>
      <c r="D886" s="25"/>
      <c r="E886" s="2">
        <v>10060643.69523808</v>
      </c>
      <c r="F886" s="26">
        <f>_xlfn.MAXIFS('data-from-invoicing'!E:E,'data-from-invoicing'!D:D,eslam.data!AR886)</f>
        <v>10060644.07</v>
      </c>
      <c r="G886" s="2">
        <f t="shared" si="134"/>
        <v>0.3747619204223156</v>
      </c>
      <c r="H886" s="2"/>
      <c r="I886" s="23"/>
      <c r="J886" s="2">
        <f>SUMIF('collection only'!D:D,eslam.data!AQ886,'collection only'!E:E)</f>
        <v>12407121.98</v>
      </c>
      <c r="K886" s="26">
        <f>SUMIF('data-from-invoicing'!D:D,eslam.data!AR886,'data-from-invoicing'!F:F)</f>
        <v>13201853.213500001</v>
      </c>
      <c r="L886" s="2">
        <f t="shared" si="135"/>
        <v>794731.23350000009</v>
      </c>
      <c r="M886" s="2"/>
      <c r="Q886" s="23"/>
      <c r="R886" s="2">
        <v>12407122.369999999</v>
      </c>
      <c r="S886" s="1">
        <v>44592</v>
      </c>
      <c r="T886" s="1">
        <v>44586</v>
      </c>
      <c r="U886" s="1">
        <v>44602</v>
      </c>
      <c r="V886">
        <v>56</v>
      </c>
      <c r="W886" s="1">
        <v>44658</v>
      </c>
      <c r="X886" s="1">
        <v>44643</v>
      </c>
      <c r="Y886" s="2">
        <v>94895205.77142857</v>
      </c>
      <c r="Z886" s="2">
        <v>8683284.5999999996</v>
      </c>
      <c r="AF886" s="2">
        <v>0</v>
      </c>
      <c r="AG886" s="14">
        <f>SUMIF('consultant-gross'!D:D,eslam.data!AQ886,'consultant-gross'!F:F)</f>
        <v>9902335.4874264598</v>
      </c>
      <c r="AH886" s="14">
        <f>SUMIF('consultant-gross'!D:D,eslam.data!AQ886,'consultant-gross'!G:G)</f>
        <v>94895205.770990357</v>
      </c>
      <c r="AI886" s="14">
        <f>SUMIF('consultant-net'!D:D,eslam.data!AQ886,'consultant-net'!F:F)</f>
        <v>12407122.369385675</v>
      </c>
      <c r="AJ886" s="2" t="str">
        <f>VLOOKUP(A886,'eslam-to-invoicing'!A:B,2,0)</f>
        <v>ORA ZED-Ph 2-Pkgs A&amp;D</v>
      </c>
      <c r="AQ886" s="2" t="str">
        <f t="shared" si="136"/>
        <v>ORA - ZED - ph.025</v>
      </c>
      <c r="AR886" s="2" t="str">
        <f t="shared" si="137"/>
        <v>ORA ZED-Ph 2-Pkgs A&amp;D5</v>
      </c>
    </row>
    <row r="887" spans="1:44" hidden="1" x14ac:dyDescent="0.3">
      <c r="A887" s="6" t="s">
        <v>75</v>
      </c>
      <c r="B887" s="6">
        <f>VLOOKUP(A887,operation!A:B,2,0)</f>
        <v>1</v>
      </c>
      <c r="C887" s="6">
        <v>6</v>
      </c>
      <c r="D887" s="25"/>
      <c r="E887" s="2">
        <v>23225104.464319572</v>
      </c>
      <c r="F887" s="26">
        <f>_xlfn.MAXIFS('data-from-invoicing'!E:E,'data-from-invoicing'!D:D,eslam.data!AR887)</f>
        <v>23225104.469999999</v>
      </c>
      <c r="G887" s="2">
        <f t="shared" si="134"/>
        <v>5.6804269552230835E-3</v>
      </c>
      <c r="H887" s="2"/>
      <c r="I887" s="23"/>
      <c r="J887" s="2">
        <f>SUMIF('collection only'!D:D,eslam.data!AQ887,'collection only'!E:E)</f>
        <v>16610991.379999999</v>
      </c>
      <c r="K887" s="26">
        <f>SUMIF('data-from-invoicing'!D:D,eslam.data!AR887,'data-from-invoicing'!F:F)</f>
        <v>17674903.699999999</v>
      </c>
      <c r="L887" s="2">
        <f t="shared" si="135"/>
        <v>1063912.3200000003</v>
      </c>
      <c r="M887" s="2"/>
      <c r="Q887" s="23"/>
      <c r="R887" s="2">
        <v>16610990.748058621</v>
      </c>
      <c r="S887" s="1">
        <v>44620</v>
      </c>
      <c r="T887" s="1">
        <v>44617</v>
      </c>
      <c r="U887" s="1">
        <v>44641</v>
      </c>
      <c r="V887">
        <v>56</v>
      </c>
      <c r="W887" s="1">
        <v>44697</v>
      </c>
      <c r="X887" s="1">
        <v>44691</v>
      </c>
      <c r="Y887" s="2">
        <v>118120310.2353099</v>
      </c>
      <c r="Z887" s="2">
        <v>5575171.2713575847</v>
      </c>
      <c r="AD887" s="2">
        <v>3240037.4254608252</v>
      </c>
      <c r="AE887" s="2">
        <v>3240037.4254608252</v>
      </c>
      <c r="AF887" s="2">
        <v>0</v>
      </c>
      <c r="AG887" s="14">
        <f>SUMIF('consultant-gross'!D:D,eslam.data!AQ887,'consultant-gross'!F:F)</f>
        <v>23225104.464319572</v>
      </c>
      <c r="AH887" s="14">
        <f>SUMIF('consultant-gross'!D:D,eslam.data!AQ887,'consultant-gross'!G:G)</f>
        <v>118120310.23530993</v>
      </c>
      <c r="AI887" s="14">
        <f>SUMIF('consultant-net'!D:D,eslam.data!AQ887,'consultant-net'!F:F)</f>
        <v>16610990.748058617</v>
      </c>
      <c r="AJ887" s="2" t="str">
        <f>VLOOKUP(A887,'eslam-to-invoicing'!A:B,2,0)</f>
        <v>ORA ZED-Ph 2-Pkgs A&amp;D</v>
      </c>
      <c r="AQ887" s="2" t="str">
        <f t="shared" si="136"/>
        <v>ORA - ZED - ph.026</v>
      </c>
      <c r="AR887" s="2" t="str">
        <f t="shared" si="137"/>
        <v>ORA ZED-Ph 2-Pkgs A&amp;D6</v>
      </c>
    </row>
    <row r="888" spans="1:44" hidden="1" x14ac:dyDescent="0.3">
      <c r="A888" s="6" t="s">
        <v>75</v>
      </c>
      <c r="B888" s="6">
        <f>VLOOKUP(A888,operation!A:B,2,0)</f>
        <v>1</v>
      </c>
      <c r="C888" s="6">
        <v>7</v>
      </c>
      <c r="D888" s="25"/>
      <c r="E888" s="2">
        <v>42383851.588843606</v>
      </c>
      <c r="F888" s="26">
        <f>_xlfn.MAXIFS('data-from-invoicing'!E:E,'data-from-invoicing'!D:D,eslam.data!AR888)</f>
        <v>42383851.590000004</v>
      </c>
      <c r="G888" s="2">
        <f t="shared" si="134"/>
        <v>1.1563971638679504E-3</v>
      </c>
      <c r="H888" s="2"/>
      <c r="I888" s="23"/>
      <c r="J888" s="2">
        <f>SUMIF('collection only'!D:D,eslam.data!AQ888,'collection only'!E:E)</f>
        <v>32100387.280000001</v>
      </c>
      <c r="K888" s="26">
        <f>SUMIF('data-from-invoicing'!D:D,eslam.data!AR888,'data-from-invoicing'!F:F)</f>
        <v>34124964.259500004</v>
      </c>
      <c r="L888" s="2">
        <f t="shared" si="135"/>
        <v>2024576.9795000032</v>
      </c>
      <c r="M888" s="2"/>
      <c r="Q888" s="23"/>
      <c r="R888" s="2">
        <v>32100388.595768791</v>
      </c>
      <c r="S888" s="1">
        <v>44651</v>
      </c>
      <c r="T888" s="1">
        <v>44645</v>
      </c>
      <c r="U888" s="1">
        <v>44655</v>
      </c>
      <c r="V888">
        <v>56</v>
      </c>
      <c r="W888" s="1">
        <v>44711</v>
      </c>
      <c r="X888" s="1">
        <v>44780</v>
      </c>
      <c r="Y888" s="2">
        <v>160504161.82415351</v>
      </c>
      <c r="Z888" s="2">
        <v>1563640.4346387649</v>
      </c>
      <c r="AD888" s="2">
        <v>4252325.2549999999</v>
      </c>
      <c r="AE888" s="2">
        <v>4252325.2549999999</v>
      </c>
      <c r="AF888" s="2">
        <v>273333.59000000003</v>
      </c>
      <c r="AG888" s="14">
        <f>SUMIF('consultant-gross'!D:D,eslam.data!AQ888,'consultant-gross'!F:F)</f>
        <v>42383851.588843614</v>
      </c>
      <c r="AH888" s="14">
        <f>SUMIF('consultant-gross'!D:D,eslam.data!AQ888,'consultant-gross'!G:G)</f>
        <v>160504161.82415354</v>
      </c>
      <c r="AI888" s="14">
        <f>SUMIF('consultant-net'!D:D,eslam.data!AQ888,'consultant-net'!F:F)</f>
        <v>32100388.595768794</v>
      </c>
      <c r="AJ888" s="2" t="str">
        <f>VLOOKUP(A888,'eslam-to-invoicing'!A:B,2,0)</f>
        <v>ORA ZED-Ph 2-Pkgs A&amp;D</v>
      </c>
      <c r="AQ888" s="2" t="str">
        <f t="shared" si="136"/>
        <v>ORA - ZED - ph.027</v>
      </c>
      <c r="AR888" s="2" t="str">
        <f t="shared" si="137"/>
        <v>ORA ZED-Ph 2-Pkgs A&amp;D7</v>
      </c>
    </row>
    <row r="889" spans="1:44" hidden="1" x14ac:dyDescent="0.3">
      <c r="A889" s="6" t="s">
        <v>75</v>
      </c>
      <c r="B889" s="6">
        <f>VLOOKUP(A889,operation!A:B,2,0)</f>
        <v>1</v>
      </c>
      <c r="C889" s="6">
        <v>8</v>
      </c>
      <c r="D889" s="25"/>
      <c r="E889" s="2">
        <v>8766077.2795332968</v>
      </c>
      <c r="F889" s="26">
        <f>_xlfn.MAXIFS('data-from-invoicing'!E:E,'data-from-invoicing'!D:D,eslam.data!AR889)</f>
        <v>8766077.2899999991</v>
      </c>
      <c r="G889" s="2">
        <f t="shared" si="134"/>
        <v>1.0466702282428741E-2</v>
      </c>
      <c r="H889" s="2"/>
      <c r="I889" s="23"/>
      <c r="J889" s="2">
        <f>SUMIF('collection only'!D:D,eslam.data!AQ889,'collection only'!E:E)</f>
        <v>8595540.370000001</v>
      </c>
      <c r="K889" s="26">
        <f>SUMIF('data-from-invoicing'!D:D,eslam.data!AR889,'data-from-invoicing'!F:F)</f>
        <v>9151883.2345000003</v>
      </c>
      <c r="L889" s="2">
        <f t="shared" si="135"/>
        <v>556342.86449999921</v>
      </c>
      <c r="M889" s="2"/>
      <c r="Q889" s="23"/>
      <c r="R889" s="2">
        <v>8595538.902576074</v>
      </c>
      <c r="S889" s="1">
        <v>44681</v>
      </c>
      <c r="T889" s="1">
        <v>44676</v>
      </c>
      <c r="U889" s="1">
        <v>44678</v>
      </c>
      <c r="V889">
        <v>56</v>
      </c>
      <c r="W889" s="1">
        <v>44734</v>
      </c>
      <c r="X889" s="1">
        <v>44721</v>
      </c>
      <c r="Y889" s="2">
        <v>169270239.10368681</v>
      </c>
      <c r="Z889" s="2">
        <v>3486145.851128825</v>
      </c>
      <c r="AC889" s="2">
        <v>32252330.56015861</v>
      </c>
      <c r="AD889" s="2">
        <v>4530497.42</v>
      </c>
      <c r="AE889" s="2">
        <v>4530497.42</v>
      </c>
      <c r="AF889" s="2">
        <v>473333.59</v>
      </c>
      <c r="AG889" s="14">
        <f>SUMIF('consultant-gross'!D:D,eslam.data!AQ889,'consultant-gross'!F:F)</f>
        <v>8766077.2795332968</v>
      </c>
      <c r="AH889" s="14">
        <f>SUMIF('consultant-gross'!D:D,eslam.data!AQ889,'consultant-gross'!G:G)</f>
        <v>169270239.10368684</v>
      </c>
      <c r="AI889" s="14">
        <f>SUMIF('consultant-net'!D:D,eslam.data!AQ889,'consultant-net'!F:F)</f>
        <v>8595538.902576074</v>
      </c>
      <c r="AJ889" s="2" t="str">
        <f>VLOOKUP(A889,'eslam-to-invoicing'!A:B,2,0)</f>
        <v>ORA ZED-Ph 2-Pkgs A&amp;D</v>
      </c>
      <c r="AQ889" s="2" t="str">
        <f t="shared" si="136"/>
        <v>ORA - ZED - ph.028</v>
      </c>
      <c r="AR889" s="2" t="str">
        <f t="shared" si="137"/>
        <v>ORA ZED-Ph 2-Pkgs A&amp;D8</v>
      </c>
    </row>
    <row r="890" spans="1:44" hidden="1" x14ac:dyDescent="0.3">
      <c r="A890" s="6" t="s">
        <v>75</v>
      </c>
      <c r="B890" s="6">
        <f>VLOOKUP(A890,operation!A:B,2,0)</f>
        <v>1</v>
      </c>
      <c r="C890" s="6">
        <v>9</v>
      </c>
      <c r="D890" s="25"/>
      <c r="E890" s="2">
        <v>8712415.4916354418</v>
      </c>
      <c r="F890" s="26">
        <f>_xlfn.MAXIFS('data-from-invoicing'!E:E,'data-from-invoicing'!D:D,eslam.data!AR890)</f>
        <v>8712415.5</v>
      </c>
      <c r="G890" s="2">
        <f t="shared" si="134"/>
        <v>8.364558219909668E-3</v>
      </c>
      <c r="H890" s="2"/>
      <c r="I890" s="23"/>
      <c r="J890" s="2">
        <f>SUMIF('collection only'!D:D,eslam.data!AQ890,'collection only'!E:E)</f>
        <v>7163536.5899999999</v>
      </c>
      <c r="K890" s="26">
        <f>SUMIF('data-from-invoicing'!D:D,eslam.data!AR890,'data-from-invoicing'!F:F)</f>
        <v>7614021.0549999997</v>
      </c>
      <c r="L890" s="2">
        <f t="shared" si="135"/>
        <v>450484.46499999985</v>
      </c>
      <c r="M890" s="2"/>
      <c r="Q890" s="23"/>
      <c r="R890" s="2">
        <v>7163536.354617089</v>
      </c>
      <c r="S890" s="1">
        <v>44712</v>
      </c>
      <c r="T890" s="1">
        <v>44706</v>
      </c>
      <c r="U890" s="1">
        <v>44717</v>
      </c>
      <c r="V890">
        <v>56</v>
      </c>
      <c r="W890" s="1">
        <v>44773</v>
      </c>
      <c r="X890" s="1">
        <v>44781</v>
      </c>
      <c r="Y890" s="2">
        <v>177982654.59532231</v>
      </c>
      <c r="Z890" s="2">
        <v>3347808.9149115952</v>
      </c>
      <c r="AA890" s="2">
        <v>15346414.58048418</v>
      </c>
      <c r="AC890" s="2">
        <v>32754709.24065832</v>
      </c>
      <c r="AD890" s="2">
        <v>4755739.9050000003</v>
      </c>
      <c r="AE890" s="2">
        <v>4755739.9050000003</v>
      </c>
      <c r="AF890" s="2">
        <v>431750.04</v>
      </c>
      <c r="AG890" s="14">
        <f>SUMIF('consultant-gross'!D:D,eslam.data!AQ890,'consultant-gross'!F:F)</f>
        <v>8712415.4916354418</v>
      </c>
      <c r="AH890" s="14">
        <f>SUMIF('consultant-gross'!D:D,eslam.data!AQ890,'consultant-gross'!G:G)</f>
        <v>177982654.59532228</v>
      </c>
      <c r="AI890" s="14">
        <f>SUMIF('consultant-net'!D:D,eslam.data!AQ890,'consultant-net'!F:F)</f>
        <v>7163536.354617089</v>
      </c>
      <c r="AJ890" s="2" t="str">
        <f>VLOOKUP(A890,'eslam-to-invoicing'!A:B,2,0)</f>
        <v>ORA ZED-Ph 2-Pkgs A&amp;D</v>
      </c>
      <c r="AQ890" s="2" t="str">
        <f t="shared" si="136"/>
        <v>ORA - ZED - ph.029</v>
      </c>
      <c r="AR890" s="2" t="str">
        <f t="shared" si="137"/>
        <v>ORA ZED-Ph 2-Pkgs A&amp;D9</v>
      </c>
    </row>
    <row r="891" spans="1:44" hidden="1" x14ac:dyDescent="0.3">
      <c r="A891" s="6" t="s">
        <v>75</v>
      </c>
      <c r="B891" s="6">
        <f>VLOOKUP(A891,operation!A:B,2,0)</f>
        <v>1</v>
      </c>
      <c r="C891" s="6">
        <v>10</v>
      </c>
      <c r="D891" s="25"/>
      <c r="E891" s="2">
        <v>25761823.86292154</v>
      </c>
      <c r="F891" s="26">
        <f>_xlfn.MAXIFS('data-from-invoicing'!E:E,'data-from-invoicing'!D:D,eslam.data!AR891)</f>
        <v>25761823.859999999</v>
      </c>
      <c r="G891" s="2">
        <f t="shared" si="134"/>
        <v>-2.9215402901172638E-3</v>
      </c>
      <c r="H891" s="2"/>
      <c r="I891" s="23"/>
      <c r="J891" s="2">
        <f>SUMIF('collection only'!D:D,eslam.data!AQ891,'collection only'!E:E)</f>
        <v>20828447.259999998</v>
      </c>
      <c r="K891" s="26">
        <f>SUMIF('data-from-invoicing'!D:D,eslam.data!AR891,'data-from-invoicing'!F:F)</f>
        <v>22199070.248999998</v>
      </c>
      <c r="L891" s="2">
        <f t="shared" si="135"/>
        <v>1370622.9890000001</v>
      </c>
      <c r="M891" s="2"/>
      <c r="Q891" s="23"/>
      <c r="R891" s="2">
        <v>20828447.306424949</v>
      </c>
      <c r="S891" s="1">
        <v>44742</v>
      </c>
      <c r="T891" s="1">
        <v>44737</v>
      </c>
      <c r="U891" s="1">
        <v>44747</v>
      </c>
      <c r="V891">
        <v>56</v>
      </c>
      <c r="W891" s="1">
        <v>44803</v>
      </c>
      <c r="X891" s="1">
        <v>44795</v>
      </c>
      <c r="Y891" s="2">
        <v>203744478.45824379</v>
      </c>
      <c r="Z891" s="2">
        <v>2710387.4388439772</v>
      </c>
      <c r="AA891" s="2">
        <v>19184341.510862861</v>
      </c>
      <c r="AC891" s="2">
        <v>44374111.28063295</v>
      </c>
      <c r="AD891" s="2">
        <v>5416052.2450000001</v>
      </c>
      <c r="AE891" s="2">
        <v>5416052.2450000001</v>
      </c>
      <c r="AF891" s="2">
        <v>481750.04</v>
      </c>
      <c r="AG891" s="14">
        <f>SUMIF('consultant-gross'!D:D,eslam.data!AQ891,'consultant-gross'!F:F)</f>
        <v>25761823.862921536</v>
      </c>
      <c r="AH891" s="14">
        <f>SUMIF('consultant-gross'!D:D,eslam.data!AQ891,'consultant-gross'!G:G)</f>
        <v>203744478.45824382</v>
      </c>
      <c r="AI891" s="14">
        <f>SUMIF('consultant-net'!D:D,eslam.data!AQ891,'consultant-net'!F:F)</f>
        <v>20828447.306424946</v>
      </c>
      <c r="AJ891" s="2" t="str">
        <f>VLOOKUP(A891,'eslam-to-invoicing'!A:B,2,0)</f>
        <v>ORA ZED-Ph 2-Pkgs A&amp;D</v>
      </c>
      <c r="AQ891" s="2" t="str">
        <f t="shared" si="136"/>
        <v>ORA - ZED - ph.0210</v>
      </c>
      <c r="AR891" s="2" t="str">
        <f t="shared" si="137"/>
        <v>ORA ZED-Ph 2-Pkgs A&amp;D10</v>
      </c>
    </row>
    <row r="892" spans="1:44" hidden="1" x14ac:dyDescent="0.3">
      <c r="A892" s="6" t="s">
        <v>75</v>
      </c>
      <c r="B892" s="6">
        <f>VLOOKUP(A892,operation!A:B,2,0)</f>
        <v>1</v>
      </c>
      <c r="C892" s="6">
        <v>11</v>
      </c>
      <c r="D892" s="25"/>
      <c r="E892" s="2">
        <v>10555360.846518099</v>
      </c>
      <c r="F892" s="26">
        <f>_xlfn.MAXIFS('data-from-invoicing'!E:E,'data-from-invoicing'!D:D,eslam.data!AR892)</f>
        <v>10555360.84</v>
      </c>
      <c r="G892" s="2">
        <f t="shared" si="134"/>
        <v>-6.518099457025528E-3</v>
      </c>
      <c r="H892" s="2"/>
      <c r="I892" s="23"/>
      <c r="J892" s="2">
        <f>SUMIF('collection only'!D:D,eslam.data!AQ892,'collection only'!E:E)</f>
        <v>12170282.5</v>
      </c>
      <c r="K892" s="26">
        <f>SUMIF('data-from-invoicing'!D:D,eslam.data!AR892,'data-from-invoicing'!F:F)</f>
        <v>12170282.5</v>
      </c>
      <c r="L892" s="2">
        <f t="shared" si="135"/>
        <v>0</v>
      </c>
      <c r="M892" s="2"/>
      <c r="Q892" s="23"/>
      <c r="R892" s="2">
        <v>12170283.185442859</v>
      </c>
      <c r="S892" s="1">
        <v>44773</v>
      </c>
      <c r="T892" s="1">
        <v>44767</v>
      </c>
      <c r="U892" s="1">
        <v>44783</v>
      </c>
      <c r="V892">
        <v>56</v>
      </c>
      <c r="W892" s="1">
        <v>44839</v>
      </c>
      <c r="X892" s="1">
        <v>44818</v>
      </c>
      <c r="Y892" s="2">
        <v>214299839.30476189</v>
      </c>
      <c r="Z892" s="2">
        <v>6960146.9261375861</v>
      </c>
      <c r="AA892" s="2">
        <v>21459521.048464939</v>
      </c>
      <c r="AC892" s="2">
        <v>44831361.180792153</v>
      </c>
      <c r="AD892" s="2">
        <v>5799374.4500000002</v>
      </c>
      <c r="AE892" s="2">
        <v>5799374.4500000002</v>
      </c>
      <c r="AF892" s="2">
        <v>431750.04</v>
      </c>
      <c r="AG892" s="14">
        <f>SUMIF('consultant-gross'!D:D,eslam.data!AQ892,'consultant-gross'!F:F)</f>
        <v>10555360.846518099</v>
      </c>
      <c r="AH892" s="14">
        <f>SUMIF('consultant-gross'!D:D,eslam.data!AQ892,'consultant-gross'!G:G)</f>
        <v>214299839.30476192</v>
      </c>
      <c r="AI892" s="14">
        <f>SUMIF('consultant-net'!D:D,eslam.data!AQ892,'consultant-net'!F:F)</f>
        <v>12170283.185442865</v>
      </c>
      <c r="AJ892" s="2" t="str">
        <f>VLOOKUP(A892,'eslam-to-invoicing'!A:B,2,0)</f>
        <v>ORA ZED-Ph 2-Pkgs A&amp;D</v>
      </c>
      <c r="AQ892" s="2" t="str">
        <f t="shared" si="136"/>
        <v>ORA - ZED - ph.0211</v>
      </c>
      <c r="AR892" s="2" t="str">
        <f t="shared" si="137"/>
        <v>ORA ZED-Ph 2-Pkgs A&amp;D11</v>
      </c>
    </row>
    <row r="893" spans="1:44" hidden="1" x14ac:dyDescent="0.3">
      <c r="A893" s="6" t="s">
        <v>75</v>
      </c>
      <c r="B893" s="6">
        <f>VLOOKUP(A893,operation!A:B,2,0)</f>
        <v>1</v>
      </c>
      <c r="C893" s="6">
        <v>12</v>
      </c>
      <c r="D893" s="25"/>
      <c r="E893" s="2">
        <v>16689354.463144271</v>
      </c>
      <c r="F893" s="26">
        <f>_xlfn.MAXIFS('data-from-invoicing'!E:E,'data-from-invoicing'!D:D,eslam.data!AR893)</f>
        <v>16689354.470000001</v>
      </c>
      <c r="G893" s="2">
        <f t="shared" si="134"/>
        <v>6.8557299673557281E-3</v>
      </c>
      <c r="H893" s="2"/>
      <c r="I893" s="23"/>
      <c r="J893" s="2">
        <f>SUMIF('collection only'!D:D,eslam.data!AQ893,'collection only'!E:E)</f>
        <v>14759397.949999999</v>
      </c>
      <c r="K893" s="26">
        <f>SUMIF('data-from-invoicing'!D:D,eslam.data!AR893,'data-from-invoicing'!F:F)</f>
        <v>15225579.9035</v>
      </c>
      <c r="L893" s="2">
        <f t="shared" si="135"/>
        <v>466181.95350000076</v>
      </c>
      <c r="M893" s="2"/>
      <c r="Q893" s="23"/>
      <c r="R893" s="2">
        <v>14759398</v>
      </c>
      <c r="S893" s="1">
        <v>44804</v>
      </c>
      <c r="T893" s="1">
        <v>44798</v>
      </c>
      <c r="U893" s="1">
        <v>44812</v>
      </c>
      <c r="V893">
        <v>56</v>
      </c>
      <c r="W893" s="1">
        <v>44868</v>
      </c>
      <c r="X893" s="1">
        <v>44846</v>
      </c>
      <c r="Y893" s="2">
        <v>230989193.76790619</v>
      </c>
      <c r="Z893" s="2">
        <v>8729597.3000000007</v>
      </c>
      <c r="AA893" s="2">
        <v>23666966.210000001</v>
      </c>
      <c r="AC893" s="2">
        <v>45632622.246301517</v>
      </c>
      <c r="AD893" s="2">
        <v>6281714.5</v>
      </c>
      <c r="AE893" s="2">
        <v>6281714.5</v>
      </c>
      <c r="AF893" s="2">
        <v>923489</v>
      </c>
      <c r="AG893" s="14">
        <f>SUMIF('consultant-gross'!D:D,eslam.data!AQ893,'consultant-gross'!F:F)</f>
        <v>16545380.542857111</v>
      </c>
      <c r="AH893" s="14">
        <f>SUMIF('consultant-gross'!D:D,eslam.data!AQ893,'consultant-gross'!G:G)</f>
        <v>230845219.84761903</v>
      </c>
      <c r="AI893" s="14">
        <f>SUMIF('consultant-net'!D:D,eslam.data!AQ893,'consultant-net'!F:F)</f>
        <v>14639634.382208735</v>
      </c>
      <c r="AJ893" s="2" t="str">
        <f>VLOOKUP(A893,'eslam-to-invoicing'!A:B,2,0)</f>
        <v>ORA ZED-Ph 2-Pkgs A&amp;D</v>
      </c>
      <c r="AQ893" s="2" t="str">
        <f t="shared" si="136"/>
        <v>ORA - ZED - ph.0212</v>
      </c>
      <c r="AR893" s="2" t="str">
        <f t="shared" si="137"/>
        <v>ORA ZED-Ph 2-Pkgs A&amp;D12</v>
      </c>
    </row>
    <row r="894" spans="1:44" hidden="1" x14ac:dyDescent="0.3">
      <c r="A894" s="6" t="s">
        <v>75</v>
      </c>
      <c r="B894" s="34">
        <f>VLOOKUP(A894,operation!A:B,2,0)</f>
        <v>1</v>
      </c>
      <c r="C894" s="6">
        <v>13</v>
      </c>
      <c r="D894" s="25"/>
      <c r="E894" s="2">
        <v>20581919.257142872</v>
      </c>
      <c r="F894" s="26">
        <f>_xlfn.MAXIFS('data-from-invoicing'!E:E,'data-from-invoicing'!D:D,eslam.data!AR894)</f>
        <v>20487173.629999999</v>
      </c>
      <c r="G894" s="2">
        <f t="shared" si="134"/>
        <v>-94745.627142872661</v>
      </c>
      <c r="H894" s="2"/>
      <c r="I894" s="23"/>
      <c r="J894" s="2">
        <f>SUMIF('collection only'!D:D,eslam.data!AQ894,'collection only'!E:E)</f>
        <v>13268244.560000001</v>
      </c>
      <c r="K894" s="26">
        <f>SUMIF('data-from-invoicing'!D:D,eslam.data!AR894,'data-from-invoicing'!F:F)</f>
        <v>13357287.557</v>
      </c>
      <c r="L894" s="2">
        <f t="shared" si="135"/>
        <v>89042.996999999508</v>
      </c>
      <c r="M894" s="2"/>
      <c r="Q894" s="23"/>
      <c r="R894" s="2">
        <v>17432997.712026689</v>
      </c>
      <c r="S894" s="1">
        <v>44834</v>
      </c>
      <c r="T894" s="1">
        <v>44829</v>
      </c>
      <c r="U894" s="1">
        <v>44836</v>
      </c>
      <c r="V894">
        <v>56</v>
      </c>
      <c r="W894" s="1">
        <v>44892</v>
      </c>
      <c r="X894" s="1">
        <v>44856</v>
      </c>
      <c r="Y894" s="2">
        <v>251427139.1047619</v>
      </c>
      <c r="Z894" s="2">
        <v>9285019.1625752021</v>
      </c>
      <c r="AA894" s="2">
        <v>25526704.602931049</v>
      </c>
      <c r="AC894" s="2">
        <v>54138067.172932759</v>
      </c>
      <c r="AD894" s="2">
        <v>6832087.8799999999</v>
      </c>
      <c r="AE894" s="2">
        <v>6832087.8799999999</v>
      </c>
      <c r="AF894" s="2">
        <v>1012532.93</v>
      </c>
      <c r="AG894" s="14">
        <f>SUMIF('consultant-gross'!D:D,eslam.data!AQ894,'consultant-gross'!F:F)</f>
        <v>20581919.257142872</v>
      </c>
      <c r="AH894" s="14">
        <f>SUMIF('consultant-gross'!D:D,eslam.data!AQ894,'consultant-gross'!G:G)</f>
        <v>251427139.1047619</v>
      </c>
      <c r="AI894" s="14">
        <f>SUMIF('consultant-net'!D:D,eslam.data!AQ894,'consultant-net'!F:F)</f>
        <v>17432997.712026685</v>
      </c>
      <c r="AJ894" s="2" t="str">
        <f>VLOOKUP(A894,'eslam-to-invoicing'!A:B,2,0)</f>
        <v>ORA ZED-Ph 2-Pkgs A&amp;D</v>
      </c>
      <c r="AQ894" s="2" t="str">
        <f t="shared" si="136"/>
        <v>ORA - ZED - ph.0213</v>
      </c>
      <c r="AR894" s="2" t="str">
        <f t="shared" si="137"/>
        <v>ORA ZED-Ph 2-Pkgs A&amp;D13</v>
      </c>
    </row>
    <row r="895" spans="1:44" hidden="1" x14ac:dyDescent="0.3">
      <c r="A895" s="6" t="s">
        <v>75</v>
      </c>
      <c r="B895" s="34">
        <f>VLOOKUP(A895,operation!A:B,2,0)</f>
        <v>1</v>
      </c>
      <c r="C895" s="6">
        <v>14</v>
      </c>
      <c r="D895" s="25"/>
      <c r="E895" s="2">
        <v>19311587.793406371</v>
      </c>
      <c r="F895" s="26">
        <f>_xlfn.MAXIFS('data-from-invoicing'!E:E,'data-from-invoicing'!D:D,eslam.data!AR895)</f>
        <v>12548033.060000001</v>
      </c>
      <c r="G895" s="2">
        <f t="shared" si="134"/>
        <v>-6763554.7334063705</v>
      </c>
      <c r="H895" s="2"/>
      <c r="I895" s="23"/>
      <c r="J895" s="2">
        <f>SUMIF('collection only'!D:D,eslam.data!AQ895,'collection only'!E:E)</f>
        <v>15256729.379999999</v>
      </c>
      <c r="K895" s="26">
        <f>SUMIF('data-from-invoicing'!D:D,eslam.data!AR895,'data-from-invoicing'!F:F)</f>
        <v>15106729.373</v>
      </c>
      <c r="L895" s="2">
        <f t="shared" si="135"/>
        <v>-150000.00699999928</v>
      </c>
      <c r="M895" s="2"/>
      <c r="Q895" s="23"/>
      <c r="R895" s="2">
        <v>15411600.868486229</v>
      </c>
      <c r="S895" s="1">
        <v>44865</v>
      </c>
      <c r="T895" s="1">
        <v>44859</v>
      </c>
      <c r="U895" s="1">
        <v>44874</v>
      </c>
      <c r="V895">
        <v>56</v>
      </c>
      <c r="W895" s="1">
        <v>44930</v>
      </c>
      <c r="X895" s="1">
        <v>44910</v>
      </c>
      <c r="Y895" s="2">
        <v>270738726.89816833</v>
      </c>
      <c r="Z895" s="2">
        <v>8366501.3369233254</v>
      </c>
      <c r="AA895" s="2">
        <v>26771100.657092251</v>
      </c>
      <c r="AC895" s="2">
        <v>60073669.527846418</v>
      </c>
      <c r="AD895" s="2">
        <v>7316054.1145088496</v>
      </c>
      <c r="AE895" s="2">
        <v>7316054.1145088496</v>
      </c>
      <c r="AF895" s="2">
        <v>862532.93420909101</v>
      </c>
      <c r="AG895" s="14">
        <f>SUMIF('consultant-gross'!D:D,eslam.data!AQ895,'consultant-gross'!F:F)</f>
        <v>19311587.793406367</v>
      </c>
      <c r="AH895" s="14">
        <f>SUMIF('consultant-gross'!D:D,eslam.data!AQ895,'consultant-gross'!G:G)</f>
        <v>270738726.89816827</v>
      </c>
      <c r="AI895" s="14">
        <f>SUMIF('consultant-net'!D:D,eslam.data!AQ895,'consultant-net'!F:F)</f>
        <v>15411600.868486226</v>
      </c>
      <c r="AJ895" s="2" t="str">
        <f>VLOOKUP(A895,'eslam-to-invoicing'!A:B,2,0)</f>
        <v>ORA ZED-Ph 2-Pkgs A&amp;D</v>
      </c>
      <c r="AQ895" s="2" t="str">
        <f t="shared" si="136"/>
        <v>ORA - ZED - ph.0214</v>
      </c>
      <c r="AR895" s="2" t="str">
        <f t="shared" si="137"/>
        <v>ORA ZED-Ph 2-Pkgs A&amp;D14</v>
      </c>
    </row>
    <row r="896" spans="1:44" hidden="1" x14ac:dyDescent="0.3">
      <c r="A896" s="6" t="s">
        <v>75</v>
      </c>
      <c r="B896" s="34">
        <f>VLOOKUP(A896,operation!A:B,2,0)</f>
        <v>1</v>
      </c>
      <c r="C896" s="6">
        <v>15</v>
      </c>
      <c r="D896" s="25"/>
      <c r="E896" s="2">
        <v>14179983.454212669</v>
      </c>
      <c r="F896" s="26">
        <f>_xlfn.MAXIFS('data-from-invoicing'!E:E,'data-from-invoicing'!D:D,eslam.data!AR896)</f>
        <v>20441047.550000001</v>
      </c>
      <c r="G896" s="2">
        <f t="shared" si="134"/>
        <v>6261064.0957873315</v>
      </c>
      <c r="H896" s="2"/>
      <c r="I896" s="23"/>
      <c r="J896" s="2">
        <f>SUMIF('collection only'!D:D,eslam.data!AQ896,'collection only'!E:E)</f>
        <v>11384143.67</v>
      </c>
      <c r="K896" s="26">
        <f>SUMIF('data-from-invoicing'!D:D,eslam.data!AR896,'data-from-invoicing'!F:F)</f>
        <v>11268654.1775</v>
      </c>
      <c r="L896" s="2">
        <f t="shared" si="135"/>
        <v>-115489.4924999997</v>
      </c>
      <c r="M896" s="2"/>
      <c r="Q896" s="23"/>
      <c r="R896" s="2">
        <v>11605388.897564979</v>
      </c>
      <c r="S896" s="1">
        <v>44895</v>
      </c>
      <c r="T896" s="1">
        <v>44890</v>
      </c>
      <c r="U896" s="1">
        <v>44900</v>
      </c>
      <c r="V896">
        <v>56</v>
      </c>
      <c r="W896" s="1">
        <v>44956</v>
      </c>
      <c r="X896" s="1">
        <v>44915</v>
      </c>
      <c r="Y896" s="2">
        <v>284918710.35238087</v>
      </c>
      <c r="Z896" s="2">
        <v>8026884.694354916</v>
      </c>
      <c r="AA896" s="2">
        <v>27159626.864745799</v>
      </c>
      <c r="AC896" s="2">
        <v>63560657.309491552</v>
      </c>
      <c r="AD896" s="2">
        <v>7679788.2599999998</v>
      </c>
      <c r="AE896" s="2">
        <v>7679788.2599999998</v>
      </c>
      <c r="AF896" s="2">
        <v>758071.44</v>
      </c>
      <c r="AG896" s="14">
        <f>SUMIF('consultant-gross'!D:D,eslam.data!AQ896,'consultant-gross'!F:F)</f>
        <v>14179983.454212666</v>
      </c>
      <c r="AH896" s="14">
        <f>SUMIF('consultant-gross'!D:D,eslam.data!AQ896,'consultant-gross'!G:G)</f>
        <v>284918710.35238093</v>
      </c>
      <c r="AI896" s="14">
        <f>SUMIF('consultant-net'!D:D,eslam.data!AQ896,'consultant-net'!F:F)</f>
        <v>11605388.897564977</v>
      </c>
      <c r="AJ896" s="2" t="str">
        <f>VLOOKUP(A896,'eslam-to-invoicing'!A:B,2,0)</f>
        <v>ORA ZED-Ph 2-Pkgs A&amp;D</v>
      </c>
      <c r="AQ896" s="2" t="str">
        <f t="shared" si="136"/>
        <v>ORA - ZED - ph.0215</v>
      </c>
      <c r="AR896" s="2" t="str">
        <f t="shared" si="137"/>
        <v>ORA ZED-Ph 2-Pkgs A&amp;D15</v>
      </c>
    </row>
    <row r="897" spans="1:44" hidden="1" x14ac:dyDescent="0.3">
      <c r="A897" s="6" t="s">
        <v>75</v>
      </c>
      <c r="B897" s="34">
        <f>VLOOKUP(A897,operation!A:B,2,0)</f>
        <v>1</v>
      </c>
      <c r="C897" s="6">
        <v>16</v>
      </c>
      <c r="D897" s="25"/>
      <c r="E897" s="2">
        <v>11487525.824739279</v>
      </c>
      <c r="F897" s="26">
        <f>_xlfn.MAXIFS('data-from-invoicing'!E:E,'data-from-invoicing'!D:D,eslam.data!AR897)</f>
        <v>12061901.859999999</v>
      </c>
      <c r="G897" s="2">
        <f t="shared" si="134"/>
        <v>574376.03526072018</v>
      </c>
      <c r="H897" s="2"/>
      <c r="I897" s="23"/>
      <c r="J897" s="2">
        <f>SUMIF('collection only'!D:D,eslam.data!AQ897,'collection only'!E:E)</f>
        <v>9858410.9399999995</v>
      </c>
      <c r="K897" s="26">
        <f>SUMIF('data-from-invoicing'!D:D,eslam.data!AR897,'data-from-invoicing'!F:F)</f>
        <v>9768410.9408</v>
      </c>
      <c r="L897" s="2">
        <f t="shared" si="135"/>
        <v>-89999.999199999496</v>
      </c>
      <c r="M897" s="2"/>
      <c r="Q897" s="23"/>
      <c r="R897" s="2">
        <v>9858411.1444717348</v>
      </c>
      <c r="S897" s="1">
        <v>44926</v>
      </c>
      <c r="T897" s="1">
        <v>44920</v>
      </c>
      <c r="U897" s="1">
        <v>44936</v>
      </c>
      <c r="V897">
        <v>56</v>
      </c>
      <c r="W897" s="1">
        <v>44992</v>
      </c>
      <c r="X897" s="1">
        <v>44962</v>
      </c>
      <c r="Y897" s="2">
        <v>296406236.17712021</v>
      </c>
      <c r="Z897" s="2">
        <v>8322611.1440237463</v>
      </c>
      <c r="AA897" s="2">
        <v>27430483.129709162</v>
      </c>
      <c r="AC897" s="2">
        <v>65684472.999420643</v>
      </c>
      <c r="AD897" s="2">
        <v>7988728.9749999996</v>
      </c>
      <c r="AE897" s="2">
        <v>7988728.9749999996</v>
      </c>
      <c r="AF897" s="2">
        <v>668071.43999999994</v>
      </c>
      <c r="AG897" s="14">
        <f>SUMIF('consultant-gross'!D:D,eslam.data!AQ897,'consultant-gross'!F:F)</f>
        <v>11487525.824739277</v>
      </c>
      <c r="AH897" s="14">
        <f>SUMIF('consultant-gross'!D:D,eslam.data!AQ897,'consultant-gross'!G:G)</f>
        <v>296406236.17712021</v>
      </c>
      <c r="AI897" s="14">
        <f>SUMIF('consultant-net'!D:D,eslam.data!AQ897,'consultant-net'!F:F)</f>
        <v>9858411.1444717348</v>
      </c>
      <c r="AJ897" s="2" t="str">
        <f>VLOOKUP(A897,'eslam-to-invoicing'!A:B,2,0)</f>
        <v>ORA ZED-Ph 2-Pkgs A&amp;D</v>
      </c>
      <c r="AQ897" s="2" t="str">
        <f t="shared" si="136"/>
        <v>ORA - ZED - ph.0216</v>
      </c>
      <c r="AR897" s="2" t="str">
        <f t="shared" si="137"/>
        <v>ORA ZED-Ph 2-Pkgs A&amp;D16</v>
      </c>
    </row>
    <row r="898" spans="1:44" hidden="1" x14ac:dyDescent="0.3">
      <c r="A898" s="6" t="s">
        <v>75</v>
      </c>
      <c r="B898" s="6">
        <f>VLOOKUP(A898,operation!A:B,2,0)</f>
        <v>1</v>
      </c>
      <c r="C898" s="6">
        <v>17</v>
      </c>
      <c r="D898" s="25"/>
      <c r="E898" s="2">
        <v>9516947.0875407457</v>
      </c>
      <c r="F898" s="26">
        <f>_xlfn.MAXIFS('data-from-invoicing'!E:E,'data-from-invoicing'!D:D,eslam.data!AR898)</f>
        <v>9516947.5999999996</v>
      </c>
      <c r="G898" s="2">
        <f t="shared" si="134"/>
        <v>0.51245925389230251</v>
      </c>
      <c r="H898" s="2"/>
      <c r="I898" s="23"/>
      <c r="J898" s="2">
        <f>SUMIF('collection only'!D:D,eslam.data!AQ898,'collection only'!E:E)</f>
        <v>8988166.120000001</v>
      </c>
      <c r="K898" s="26">
        <f>SUMIF('data-from-invoicing'!D:D,eslam.data!AR898,'data-from-invoicing'!F:F)</f>
        <v>8988166.1130999997</v>
      </c>
      <c r="L898" s="2">
        <f t="shared" si="135"/>
        <v>-6.9000013172626495E-3</v>
      </c>
      <c r="M898" s="2"/>
      <c r="Q898" s="23"/>
      <c r="R898" s="2">
        <v>8988165.9520653207</v>
      </c>
      <c r="S898" s="1">
        <v>44957</v>
      </c>
      <c r="T898" s="1">
        <v>44951</v>
      </c>
      <c r="U898" s="1">
        <v>44954</v>
      </c>
      <c r="V898">
        <v>56</v>
      </c>
      <c r="W898" s="1">
        <v>45010</v>
      </c>
      <c r="X898" s="1">
        <v>45004</v>
      </c>
      <c r="Y898" s="2">
        <v>305923183.26466101</v>
      </c>
      <c r="Z898" s="2">
        <v>9631056.1321059894</v>
      </c>
      <c r="AA898" s="2">
        <v>28105199.964980781</v>
      </c>
      <c r="AC898" s="2">
        <v>66254957.551722698</v>
      </c>
      <c r="AD898" s="2">
        <v>8271259.96</v>
      </c>
      <c r="AE898" s="2">
        <v>8271259.96</v>
      </c>
      <c r="AF898" s="2">
        <v>613266.17999999993</v>
      </c>
      <c r="AG898" s="14">
        <f>SUMIF('consultant-gross'!D:D,eslam.data!AQ898,'consultant-gross'!F:F)</f>
        <v>9516947.0875407457</v>
      </c>
      <c r="AH898" s="14">
        <f>SUMIF('consultant-gross'!D:D,eslam.data!AQ898,'consultant-gross'!G:G)</f>
        <v>305923183.26466095</v>
      </c>
      <c r="AI898" s="14">
        <f>SUMIF('consultant-net'!D:D,eslam.data!AQ898,'consultant-net'!F:F)</f>
        <v>8988165.9520653188</v>
      </c>
      <c r="AJ898" s="2" t="str">
        <f>VLOOKUP(A898,'eslam-to-invoicing'!A:B,2,0)</f>
        <v>ORA ZED-Ph 2-Pkgs A&amp;D</v>
      </c>
      <c r="AQ898" s="2" t="str">
        <f t="shared" si="136"/>
        <v>ORA - ZED - ph.0217</v>
      </c>
      <c r="AR898" s="2" t="str">
        <f t="shared" si="137"/>
        <v>ORA ZED-Ph 2-Pkgs A&amp;D17</v>
      </c>
    </row>
    <row r="899" spans="1:44" hidden="1" x14ac:dyDescent="0.3">
      <c r="A899" s="6" t="s">
        <v>75</v>
      </c>
      <c r="B899" s="34">
        <f>VLOOKUP(A899,operation!A:B,2,0)</f>
        <v>1</v>
      </c>
      <c r="C899" s="6">
        <v>18</v>
      </c>
      <c r="D899" s="25"/>
      <c r="E899" s="2">
        <v>15495416.05903298</v>
      </c>
      <c r="F899" s="26">
        <f>_xlfn.MAXIFS('data-from-invoicing'!E:E,'data-from-invoicing'!D:D,eslam.data!AR899)</f>
        <v>15364644.609999999</v>
      </c>
      <c r="G899" s="2">
        <f t="shared" si="134"/>
        <v>-130771.44903298095</v>
      </c>
      <c r="H899" s="2"/>
      <c r="I899" s="23"/>
      <c r="J899" s="2">
        <f>SUMIF('collection only'!D:D,eslam.data!AQ899,'collection only'!E:E)</f>
        <v>13223027.75</v>
      </c>
      <c r="K899" s="26">
        <f>SUMIF('data-from-invoicing'!D:D,eslam.data!AR899,'data-from-invoicing'!F:F)</f>
        <v>13333027.747500001</v>
      </c>
      <c r="L899" s="2">
        <f t="shared" si="135"/>
        <v>109999.99750000052</v>
      </c>
      <c r="M899" s="2"/>
      <c r="Q899" s="23"/>
      <c r="R899" s="2">
        <v>13331568.04845449</v>
      </c>
      <c r="S899" s="1">
        <v>44985</v>
      </c>
      <c r="T899" s="1">
        <v>44982</v>
      </c>
      <c r="U899" s="1">
        <v>44983</v>
      </c>
      <c r="V899">
        <v>56</v>
      </c>
      <c r="W899" s="1">
        <v>45039</v>
      </c>
      <c r="X899" s="1">
        <v>45034</v>
      </c>
      <c r="Y899" s="2">
        <v>321418599.32369387</v>
      </c>
      <c r="Z899" s="2">
        <v>10365262.58012137</v>
      </c>
      <c r="AA899" s="2">
        <v>28915218.04026702</v>
      </c>
      <c r="AB899" s="2">
        <v>400000</v>
      </c>
      <c r="AC899" s="2">
        <v>72791890.969354555</v>
      </c>
      <c r="AD899" s="2">
        <v>8696369.7949999999</v>
      </c>
      <c r="AE899" s="2">
        <v>8696369.7949999999</v>
      </c>
      <c r="AF899" s="2">
        <v>323266.18</v>
      </c>
      <c r="AG899" s="14">
        <f>SUMIF('consultant-gross'!D:D,eslam.data!AQ899,'consultant-gross'!F:F)</f>
        <v>15495416.059032977</v>
      </c>
      <c r="AH899" s="14">
        <f>SUMIF('consultant-gross'!D:D,eslam.data!AQ899,'consultant-gross'!G:G)</f>
        <v>321418599.32369393</v>
      </c>
      <c r="AI899" s="14">
        <f>SUMIF('consultant-net'!D:D,eslam.data!AQ899,'consultant-net'!F:F)</f>
        <v>13331568.048454493</v>
      </c>
      <c r="AJ899" s="2" t="str">
        <f>VLOOKUP(A899,'eslam-to-invoicing'!A:B,2,0)</f>
        <v>ORA ZED-Ph 2-Pkgs A&amp;D</v>
      </c>
      <c r="AQ899" s="2" t="str">
        <f t="shared" si="136"/>
        <v>ORA - ZED - ph.0218</v>
      </c>
      <c r="AR899" s="2" t="str">
        <f t="shared" si="137"/>
        <v>ORA ZED-Ph 2-Pkgs A&amp;D18</v>
      </c>
    </row>
    <row r="900" spans="1:44" hidden="1" x14ac:dyDescent="0.3">
      <c r="A900" s="6" t="s">
        <v>75</v>
      </c>
      <c r="B900" s="6">
        <f>VLOOKUP(A900,operation!A:B,2,0)</f>
        <v>1</v>
      </c>
      <c r="C900" s="6">
        <v>19</v>
      </c>
      <c r="D900" s="25"/>
      <c r="E900" s="2">
        <v>8053943.7500907779</v>
      </c>
      <c r="F900" s="26">
        <f>_xlfn.MAXIFS('data-from-invoicing'!E:E,'data-from-invoicing'!D:D,eslam.data!AR900)</f>
        <v>8053943.79</v>
      </c>
      <c r="G900" s="2">
        <f t="shared" si="134"/>
        <v>3.9909222163259983E-2</v>
      </c>
      <c r="H900" s="2"/>
      <c r="I900" s="23"/>
      <c r="J900" s="2">
        <f>SUMIF('collection only'!D:D,eslam.data!AQ900,'collection only'!E:E)</f>
        <v>6921352.1099999994</v>
      </c>
      <c r="K900" s="26">
        <f>SUMIF('data-from-invoicing'!D:D,eslam.data!AR900,'data-from-invoicing'!F:F)</f>
        <v>7571824.5445999997</v>
      </c>
      <c r="L900" s="2">
        <f t="shared" si="135"/>
        <v>650472.43460000027</v>
      </c>
      <c r="M900" s="2"/>
      <c r="Q900" s="23"/>
      <c r="R900" s="2">
        <v>6921352.2914047241</v>
      </c>
      <c r="S900" s="1">
        <v>45016</v>
      </c>
      <c r="T900" s="1">
        <v>45010</v>
      </c>
      <c r="U900" s="1">
        <v>45026</v>
      </c>
      <c r="V900">
        <v>56</v>
      </c>
      <c r="W900" s="1">
        <v>45082</v>
      </c>
      <c r="X900" s="1">
        <v>45047</v>
      </c>
      <c r="Y900" s="2">
        <v>329472543.07378471</v>
      </c>
      <c r="Z900" s="2">
        <v>10413345.962526031</v>
      </c>
      <c r="AA900" s="2">
        <v>29296490.026902031</v>
      </c>
      <c r="AB900" s="2">
        <v>200000</v>
      </c>
      <c r="AC900" s="2">
        <v>76001927.904392213</v>
      </c>
      <c r="AD900" s="2">
        <v>8908987.9000000004</v>
      </c>
      <c r="AE900" s="2">
        <v>8908987.9000000004</v>
      </c>
      <c r="AF900" s="2">
        <v>324695.96999999997</v>
      </c>
      <c r="AG900" s="14">
        <f>SUMIF('consultant-gross'!D:D,eslam.data!AQ900,'consultant-gross'!F:F)</f>
        <v>8053943.7500907779</v>
      </c>
      <c r="AH900" s="14">
        <f>SUMIF('consultant-gross'!D:D,eslam.data!AQ900,'consultant-gross'!G:G)</f>
        <v>329472543.07378471</v>
      </c>
      <c r="AI900" s="14">
        <f>SUMIF('consultant-net'!D:D,eslam.data!AQ900,'consultant-net'!F:F)</f>
        <v>6921352.2914047241</v>
      </c>
      <c r="AJ900" s="2" t="str">
        <f>VLOOKUP(A900,'eslam-to-invoicing'!A:B,2,0)</f>
        <v>ORA ZED-Ph 2-Pkgs A&amp;D</v>
      </c>
      <c r="AQ900" s="2" t="str">
        <f t="shared" si="136"/>
        <v>ORA - ZED - ph.0219</v>
      </c>
      <c r="AR900" s="2" t="str">
        <f t="shared" si="137"/>
        <v>ORA ZED-Ph 2-Pkgs A&amp;D19</v>
      </c>
    </row>
    <row r="901" spans="1:44" hidden="1" x14ac:dyDescent="0.3">
      <c r="A901" s="6" t="s">
        <v>75</v>
      </c>
      <c r="B901" s="34">
        <f>VLOOKUP(A901,operation!A:B,2,0)</f>
        <v>1</v>
      </c>
      <c r="C901" s="6">
        <v>20</v>
      </c>
      <c r="D901" s="25"/>
      <c r="E901" s="2">
        <v>4423045.8410393596</v>
      </c>
      <c r="F901" s="26">
        <f>_xlfn.MAXIFS('data-from-invoicing'!E:E,'data-from-invoicing'!D:D,eslam.data!AR901)</f>
        <v>4105367.03</v>
      </c>
      <c r="G901" s="2">
        <f t="shared" si="134"/>
        <v>-317678.81103935977</v>
      </c>
      <c r="H901" s="2"/>
      <c r="I901" s="23"/>
      <c r="J901" s="2">
        <f>SUMIF('collection only'!D:D,eslam.data!AQ901,'collection only'!E:E)</f>
        <v>3038540.29</v>
      </c>
      <c r="K901" s="26">
        <f>SUMIF('data-from-invoicing'!D:D,eslam.data!AR901,'data-from-invoicing'!F:F)</f>
        <v>3188540.2834000001</v>
      </c>
      <c r="L901" s="2">
        <f t="shared" si="135"/>
        <v>149999.99340000004</v>
      </c>
      <c r="M901" s="2"/>
      <c r="Q901" s="23"/>
      <c r="R901" s="2">
        <v>3302213.706878304</v>
      </c>
      <c r="S901" s="1">
        <v>45046</v>
      </c>
      <c r="T901" s="1">
        <v>45041</v>
      </c>
      <c r="U901" s="1">
        <v>45056</v>
      </c>
      <c r="V901">
        <v>56</v>
      </c>
      <c r="W901" s="1">
        <v>45112</v>
      </c>
      <c r="X901" s="1">
        <v>45078</v>
      </c>
      <c r="Y901" s="2">
        <v>333895588.91482413</v>
      </c>
      <c r="Z901" s="2">
        <v>10136406.129434681</v>
      </c>
      <c r="AA901" s="2">
        <v>30236499.41835238</v>
      </c>
      <c r="AB901" s="2">
        <v>350000</v>
      </c>
      <c r="AC901" s="2">
        <v>76323656.799703598</v>
      </c>
      <c r="AD901" s="2">
        <v>9018169.3599999994</v>
      </c>
      <c r="AE901" s="2">
        <v>9018169.3599999994</v>
      </c>
      <c r="AF901" s="2">
        <v>324695.96999999997</v>
      </c>
      <c r="AG901" s="14">
        <f>SUMIF('consultant-gross'!D:D,eslam.data!AQ901,'consultant-gross'!F:F)</f>
        <v>4423045.8410393596</v>
      </c>
      <c r="AH901" s="14">
        <f>SUMIF('consultant-gross'!D:D,eslam.data!AQ901,'consultant-gross'!G:G)</f>
        <v>333895588.91482407</v>
      </c>
      <c r="AI901" s="14">
        <f>SUMIF('consultant-net'!D:D,eslam.data!AQ901,'consultant-net'!F:F)</f>
        <v>3302213.7068783045</v>
      </c>
      <c r="AJ901" s="2" t="str">
        <f>VLOOKUP(A901,'eslam-to-invoicing'!A:B,2,0)</f>
        <v>ORA ZED-Ph 2-Pkgs A&amp;D</v>
      </c>
      <c r="AQ901" s="2" t="str">
        <f t="shared" si="136"/>
        <v>ORA - ZED - ph.0220</v>
      </c>
      <c r="AR901" s="2" t="str">
        <f t="shared" si="137"/>
        <v>ORA ZED-Ph 2-Pkgs A&amp;D20</v>
      </c>
    </row>
    <row r="902" spans="1:44" hidden="1" x14ac:dyDescent="0.3">
      <c r="A902" s="6" t="s">
        <v>75</v>
      </c>
      <c r="B902" s="6">
        <f>VLOOKUP(A902,operation!A:B,2,0)</f>
        <v>1</v>
      </c>
      <c r="C902" s="6">
        <v>21</v>
      </c>
      <c r="D902" s="25"/>
      <c r="E902" s="2">
        <v>4766150.0756521216</v>
      </c>
      <c r="F902" s="26">
        <f>_xlfn.MAXIFS('data-from-invoicing'!E:E,'data-from-invoicing'!D:D,eslam.data!AR902)</f>
        <v>4766150.5599999996</v>
      </c>
      <c r="G902" s="2">
        <f t="shared" si="134"/>
        <v>0.48434787802398205</v>
      </c>
      <c r="H902" s="2"/>
      <c r="I902" s="23"/>
      <c r="J902" s="2">
        <f>SUMIF('collection only'!D:D,eslam.data!AQ902,'collection only'!E:E)</f>
        <v>4532160.0600000005</v>
      </c>
      <c r="K902" s="26">
        <f>SUMIF('data-from-invoicing'!D:D,eslam.data!AR902,'data-from-invoicing'!F:F)</f>
        <v>4432160.4921000004</v>
      </c>
      <c r="L902" s="2">
        <f t="shared" si="135"/>
        <v>-99999.56790000014</v>
      </c>
      <c r="M902" s="2"/>
      <c r="Q902" s="23"/>
      <c r="R902" s="2">
        <v>4532159.6500000004</v>
      </c>
      <c r="S902" s="1">
        <v>45077</v>
      </c>
      <c r="T902" s="1">
        <v>45071</v>
      </c>
      <c r="U902" s="1">
        <v>45081</v>
      </c>
      <c r="V902">
        <v>56</v>
      </c>
      <c r="W902" s="1">
        <v>45137</v>
      </c>
      <c r="X902" s="1">
        <v>45152</v>
      </c>
      <c r="Y902" s="2">
        <v>338661738.99047619</v>
      </c>
      <c r="Z902" s="2">
        <v>10738897.52</v>
      </c>
      <c r="AA902" s="2">
        <v>27714328.989999998</v>
      </c>
      <c r="AB902" s="2">
        <v>250000</v>
      </c>
      <c r="AC902" s="2">
        <v>79032701.560000002</v>
      </c>
      <c r="AD902" s="2">
        <v>9158343.0850000009</v>
      </c>
      <c r="AE902" s="2">
        <v>9158343.0850000009</v>
      </c>
      <c r="AF902" s="2">
        <v>324695.96999999997</v>
      </c>
      <c r="AG902" s="14">
        <f>SUMIF('consultant-gross'!D:D,eslam.data!AQ902,'consultant-gross'!F:F)</f>
        <v>4766150.0798071027</v>
      </c>
      <c r="AH902" s="14">
        <f>SUMIF('consultant-gross'!D:D,eslam.data!AQ902,'consultant-gross'!G:G)</f>
        <v>338661738.99463117</v>
      </c>
      <c r="AI902" s="14">
        <f>SUMIF('consultant-net'!D:D,eslam.data!AQ902,'consultant-net'!F:F)</f>
        <v>4532159.6507505178</v>
      </c>
      <c r="AJ902" s="2" t="str">
        <f>VLOOKUP(A902,'eslam-to-invoicing'!A:B,2,0)</f>
        <v>ORA ZED-Ph 2-Pkgs A&amp;D</v>
      </c>
      <c r="AQ902" s="2" t="str">
        <f t="shared" si="136"/>
        <v>ORA - ZED - ph.0221</v>
      </c>
      <c r="AR902" s="2" t="str">
        <f t="shared" si="137"/>
        <v>ORA ZED-Ph 2-Pkgs A&amp;D21</v>
      </c>
    </row>
    <row r="903" spans="1:44" hidden="1" x14ac:dyDescent="0.3">
      <c r="A903" s="6" t="s">
        <v>75</v>
      </c>
      <c r="B903" s="34">
        <f>VLOOKUP(A903,operation!A:B,2,0)</f>
        <v>1</v>
      </c>
      <c r="C903" s="6">
        <v>22</v>
      </c>
      <c r="D903" s="25"/>
      <c r="E903" s="2">
        <v>11000140.300833941</v>
      </c>
      <c r="F903" s="26">
        <f>_xlfn.MAXIFS('data-from-invoicing'!E:E,'data-from-invoicing'!D:D,eslam.data!AR903)</f>
        <v>10796355.550000001</v>
      </c>
      <c r="G903" s="2">
        <f t="shared" si="134"/>
        <v>-203784.75083393976</v>
      </c>
      <c r="H903" s="2"/>
      <c r="I903" s="23"/>
      <c r="J903" s="2">
        <f>SUMIF('collection only'!D:D,eslam.data!AQ903,'collection only'!E:E)</f>
        <v>8297638.8200000003</v>
      </c>
      <c r="K903" s="26">
        <f>SUMIF('data-from-invoicing'!D:D,eslam.data!AR903,'data-from-invoicing'!F:F)</f>
        <v>8347638.3819000004</v>
      </c>
      <c r="L903" s="2">
        <f t="shared" si="135"/>
        <v>49999.561900000088</v>
      </c>
      <c r="M903" s="2"/>
      <c r="Q903" s="23"/>
      <c r="R903" s="2">
        <v>8466780.1600000262</v>
      </c>
      <c r="S903" s="1">
        <v>45107</v>
      </c>
      <c r="T903" s="1">
        <v>45102</v>
      </c>
      <c r="U903" s="1">
        <v>45119</v>
      </c>
      <c r="V903">
        <v>56</v>
      </c>
      <c r="W903" s="1">
        <v>45175</v>
      </c>
      <c r="X903" s="1">
        <v>45147</v>
      </c>
      <c r="Y903" s="2">
        <v>349661879.29131007</v>
      </c>
      <c r="Z903" s="2">
        <v>9962990.1626273245</v>
      </c>
      <c r="AA903" s="2">
        <v>30646302.903757822</v>
      </c>
      <c r="AB903" s="2">
        <v>300000</v>
      </c>
      <c r="AC903" s="2">
        <v>84045575.316390216</v>
      </c>
      <c r="AD903" s="2">
        <v>9427699.0854625497</v>
      </c>
      <c r="AE903" s="2">
        <v>9427699.0854625497</v>
      </c>
      <c r="AF903" s="2">
        <v>324695.96999999997</v>
      </c>
      <c r="AG903" s="14">
        <f>SUMIF('consultant-gross'!D:D,eslam.data!AQ903,'consultant-gross'!F:F)</f>
        <v>11000140.300833941</v>
      </c>
      <c r="AH903" s="14">
        <f>SUMIF('consultant-gross'!D:D,eslam.data!AQ903,'consultant-gross'!G:G)</f>
        <v>349661879.29131013</v>
      </c>
      <c r="AI903" s="14">
        <f>SUMIF('consultant-net'!D:D,eslam.data!AQ903,'consultant-net'!F:F)</f>
        <v>8466780.1600000262</v>
      </c>
      <c r="AJ903" s="2" t="str">
        <f>VLOOKUP(A903,'eslam-to-invoicing'!A:B,2,0)</f>
        <v>ORA ZED-Ph 2-Pkgs A&amp;D</v>
      </c>
      <c r="AQ903" s="2" t="str">
        <f t="shared" si="136"/>
        <v>ORA - ZED - ph.0222</v>
      </c>
      <c r="AR903" s="2" t="str">
        <f t="shared" si="137"/>
        <v>ORA ZED-Ph 2-Pkgs A&amp;D22</v>
      </c>
    </row>
    <row r="904" spans="1:44" hidden="1" x14ac:dyDescent="0.3">
      <c r="A904" s="6" t="s">
        <v>75</v>
      </c>
      <c r="B904" s="6">
        <f>VLOOKUP(A904,operation!A:B,2,0)</f>
        <v>1</v>
      </c>
      <c r="C904" s="6">
        <v>23</v>
      </c>
      <c r="D904" s="25"/>
      <c r="E904" s="2">
        <v>1051681.441362917</v>
      </c>
      <c r="F904" s="26">
        <f>_xlfn.MAXIFS('data-from-invoicing'!E:E,'data-from-invoicing'!D:D,eslam.data!AR904)</f>
        <v>1051680.08</v>
      </c>
      <c r="G904" s="2">
        <f t="shared" si="134"/>
        <v>-1.3613629168830812</v>
      </c>
      <c r="H904" s="2"/>
      <c r="I904" s="23"/>
      <c r="J904" s="2">
        <f>SUMIF('collection only'!D:D,eslam.data!AQ904,'collection only'!E:E)</f>
        <v>564270</v>
      </c>
      <c r="K904" s="26">
        <f>SUMIF('data-from-invoicing'!D:D,eslam.data!AR904,'data-from-invoicing'!F:F)</f>
        <v>534269.99399999995</v>
      </c>
      <c r="L904" s="2">
        <f t="shared" si="135"/>
        <v>-30000.006000000052</v>
      </c>
      <c r="M904" s="2"/>
      <c r="Q904" s="23"/>
      <c r="R904" s="2">
        <v>564270.12999999523</v>
      </c>
      <c r="S904" s="1">
        <v>45138</v>
      </c>
      <c r="T904" s="1">
        <v>45132</v>
      </c>
      <c r="U904" s="1">
        <v>45147</v>
      </c>
      <c r="V904">
        <v>56</v>
      </c>
      <c r="W904" s="1">
        <v>45203</v>
      </c>
      <c r="X904" s="1">
        <v>45186</v>
      </c>
      <c r="Y904" s="2">
        <v>350713560.73267299</v>
      </c>
      <c r="Z904" s="2">
        <v>9534609.8106932528</v>
      </c>
      <c r="AA904" s="2">
        <v>30624495.359999999</v>
      </c>
      <c r="AB904" s="2">
        <v>270001</v>
      </c>
      <c r="AC904" s="2">
        <v>84127290.174463198</v>
      </c>
      <c r="AD904" s="2">
        <v>9444596.2100000009</v>
      </c>
      <c r="AE904" s="2">
        <v>9444596.2100000009</v>
      </c>
      <c r="AF904" s="2">
        <v>324695.96999999997</v>
      </c>
      <c r="AG904" s="14">
        <f>SUMIF('consultant-gross'!D:D,eslam.data!AQ904,'consultant-gross'!F:F)</f>
        <v>1051681.4413629174</v>
      </c>
      <c r="AH904" s="14">
        <f>SUMIF('consultant-gross'!D:D,eslam.data!AQ904,'consultant-gross'!G:G)</f>
        <v>350713560.73267305</v>
      </c>
      <c r="AI904" s="14">
        <f>SUMIF('consultant-net'!D:D,eslam.data!AQ904,'consultant-net'!F:F)</f>
        <v>564270.12999999523</v>
      </c>
      <c r="AJ904" s="2" t="str">
        <f>VLOOKUP(A904,'eslam-to-invoicing'!A:B,2,0)</f>
        <v>ORA ZED-Ph 2-Pkgs A&amp;D</v>
      </c>
      <c r="AQ904" s="2" t="str">
        <f t="shared" si="136"/>
        <v>ORA - ZED - ph.0223</v>
      </c>
      <c r="AR904" s="2" t="str">
        <f t="shared" si="137"/>
        <v>ORA ZED-Ph 2-Pkgs A&amp;D23</v>
      </c>
    </row>
    <row r="905" spans="1:44" hidden="1" x14ac:dyDescent="0.3">
      <c r="A905" s="6" t="s">
        <v>75</v>
      </c>
      <c r="B905" s="6">
        <f>VLOOKUP(A905,operation!A:B,2,0)</f>
        <v>1</v>
      </c>
      <c r="C905" s="6">
        <v>24</v>
      </c>
      <c r="D905" s="25"/>
      <c r="E905" s="2">
        <v>1619984.7523809669</v>
      </c>
      <c r="F905" s="26">
        <f>_xlfn.MAXIFS('data-from-invoicing'!E:E,'data-from-invoicing'!D:D,eslam.data!AR905)</f>
        <v>1619984.79</v>
      </c>
      <c r="G905" s="2">
        <f t="shared" si="134"/>
        <v>3.7619033129885793E-2</v>
      </c>
      <c r="H905" s="2"/>
      <c r="I905" s="23"/>
      <c r="J905" s="2">
        <f>SUMIF('collection only'!D:D,eslam.data!AQ905,'collection only'!E:E)</f>
        <v>1374587.38</v>
      </c>
      <c r="K905" s="26">
        <f>SUMIF('data-from-invoicing'!D:D,eslam.data!AR905,'data-from-invoicing'!F:F)</f>
        <v>1344587.3795</v>
      </c>
      <c r="L905" s="2">
        <f t="shared" si="135"/>
        <v>-30000.000499999849</v>
      </c>
      <c r="M905" s="2"/>
      <c r="Q905" s="23"/>
      <c r="R905" s="2">
        <v>1374588.339999974</v>
      </c>
      <c r="S905" s="1">
        <v>45169</v>
      </c>
      <c r="T905" s="1">
        <v>45163</v>
      </c>
      <c r="U905" s="1">
        <v>45178</v>
      </c>
      <c r="V905">
        <v>56</v>
      </c>
      <c r="W905" s="1">
        <v>45234</v>
      </c>
      <c r="X905" s="1">
        <v>45186</v>
      </c>
      <c r="Y905" s="2">
        <v>352333545.48505402</v>
      </c>
      <c r="Z905" s="2">
        <v>9534609.8106932528</v>
      </c>
      <c r="AA905" s="2">
        <v>30639873.3919711</v>
      </c>
      <c r="AB905" s="2">
        <v>240000</v>
      </c>
      <c r="AC905" s="2">
        <v>84127290.174463198</v>
      </c>
      <c r="AD905" s="2">
        <v>9487120.8100000005</v>
      </c>
      <c r="AE905" s="2">
        <v>9487120.8100000005</v>
      </c>
      <c r="AF905" s="2">
        <v>324695.96999999997</v>
      </c>
      <c r="AG905" s="14">
        <f>SUMIF('consultant-gross'!D:D,eslam.data!AQ905,'consultant-gross'!F:F)</f>
        <v>1619984.7523809671</v>
      </c>
      <c r="AH905" s="14">
        <f>SUMIF('consultant-gross'!D:D,eslam.data!AQ905,'consultant-gross'!G:G)</f>
        <v>352333545.48505402</v>
      </c>
      <c r="AI905" s="14">
        <f>SUMIF('consultant-net'!D:D,eslam.data!AQ905,'consultant-net'!F:F)</f>
        <v>1374588.3399999738</v>
      </c>
      <c r="AJ905" s="2" t="str">
        <f>VLOOKUP(A905,'eslam-to-invoicing'!A:B,2,0)</f>
        <v>ORA ZED-Ph 2-Pkgs A&amp;D</v>
      </c>
      <c r="AQ905" s="2" t="str">
        <f t="shared" si="136"/>
        <v>ORA - ZED - ph.0224</v>
      </c>
      <c r="AR905" s="2" t="str">
        <f t="shared" si="137"/>
        <v>ORA ZED-Ph 2-Pkgs A&amp;D24</v>
      </c>
    </row>
    <row r="906" spans="1:44" hidden="1" x14ac:dyDescent="0.3">
      <c r="A906" s="6" t="s">
        <v>75</v>
      </c>
      <c r="B906" s="6">
        <f>VLOOKUP(A906,operation!A:B,2,0)</f>
        <v>1</v>
      </c>
      <c r="C906" s="6">
        <v>25</v>
      </c>
      <c r="D906" s="25"/>
      <c r="E906" s="2">
        <v>1429470.7339935901</v>
      </c>
      <c r="F906" s="26">
        <f>_xlfn.MAXIFS('data-from-invoicing'!E:E,'data-from-invoicing'!D:D,eslam.data!AR906)</f>
        <v>1429471.43</v>
      </c>
      <c r="G906" s="2">
        <f t="shared" si="134"/>
        <v>0.6960064098238945</v>
      </c>
      <c r="H906" s="2"/>
      <c r="I906" s="23"/>
      <c r="J906" s="2">
        <f>SUMIF('collection only'!D:D,eslam.data!AQ906,'collection only'!E:E)</f>
        <v>996461.29</v>
      </c>
      <c r="K906" s="26">
        <f>SUMIF('data-from-invoicing'!D:D,eslam.data!AR906,'data-from-invoicing'!F:F)</f>
        <v>1086725.0887</v>
      </c>
      <c r="L906" s="2">
        <f t="shared" si="135"/>
        <v>90263.798699999927</v>
      </c>
      <c r="M906" s="2"/>
      <c r="Q906" s="23"/>
      <c r="R906" s="2">
        <v>996460.71</v>
      </c>
      <c r="S906" s="1">
        <v>45199</v>
      </c>
      <c r="T906" s="1">
        <v>45194</v>
      </c>
      <c r="U906" s="1">
        <v>45208</v>
      </c>
      <c r="V906">
        <v>56</v>
      </c>
      <c r="W906" s="1">
        <v>45264</v>
      </c>
      <c r="X906" s="1">
        <v>45237</v>
      </c>
      <c r="Y906" s="2">
        <v>353763016.21904761</v>
      </c>
      <c r="Z906" s="2">
        <v>9534609.8100000005</v>
      </c>
      <c r="AA906" s="2">
        <v>30639873.399999999</v>
      </c>
      <c r="AB906" s="2">
        <v>430000</v>
      </c>
      <c r="AC906" s="2">
        <v>84470961.010000005</v>
      </c>
      <c r="AD906" s="2">
        <v>9524644.4199999999</v>
      </c>
      <c r="AE906" s="2">
        <v>9524644.4199999999</v>
      </c>
      <c r="AF906" s="2">
        <v>324695.96999999997</v>
      </c>
      <c r="AG906" s="14">
        <f>SUMIF('consultant-gross'!D:D,eslam.data!AQ906,'consultant-gross'!F:F)</f>
        <v>1429470.7339935899</v>
      </c>
      <c r="AH906" s="14">
        <f>SUMIF('consultant-gross'!D:D,eslam.data!AQ906,'consultant-gross'!G:G)</f>
        <v>353763016.21904761</v>
      </c>
      <c r="AI906" s="14">
        <f>SUMIF('consultant-net'!D:D,eslam.data!AQ906,'consultant-net'!F:F)</f>
        <v>996460.71</v>
      </c>
      <c r="AJ906" s="2" t="str">
        <f>VLOOKUP(A906,'eslam-to-invoicing'!A:B,2,0)</f>
        <v>ORA ZED-Ph 2-Pkgs A&amp;D</v>
      </c>
      <c r="AQ906" s="2" t="str">
        <f t="shared" si="136"/>
        <v>ORA - ZED - ph.0225</v>
      </c>
      <c r="AR906" s="2" t="str">
        <f t="shared" si="137"/>
        <v>ORA ZED-Ph 2-Pkgs A&amp;D25</v>
      </c>
    </row>
    <row r="907" spans="1:44" hidden="1" x14ac:dyDescent="0.3">
      <c r="A907" s="6" t="s">
        <v>75</v>
      </c>
      <c r="B907" s="6">
        <f>VLOOKUP(A907,operation!A:B,2,0)</f>
        <v>1</v>
      </c>
      <c r="C907" s="6">
        <v>26</v>
      </c>
      <c r="D907" s="25"/>
      <c r="E907" s="2">
        <v>3475331.4095237851</v>
      </c>
      <c r="F907" s="26">
        <f>_xlfn.MAXIFS('data-from-invoicing'!E:E,'data-from-invoicing'!D:D,eslam.data!AR907)</f>
        <v>3475331.25</v>
      </c>
      <c r="G907" s="2">
        <f t="shared" si="134"/>
        <v>-0.15952378511428833</v>
      </c>
      <c r="H907" s="2"/>
      <c r="I907" s="23"/>
      <c r="J907" s="2">
        <f>SUMIF('collection only'!D:D,eslam.data!AQ907,'collection only'!E:E)</f>
        <v>2944524.93</v>
      </c>
      <c r="K907" s="26">
        <f>SUMIF('data-from-invoicing'!D:D,eslam.data!AR907,'data-from-invoicing'!F:F)</f>
        <v>2884524.9424999999</v>
      </c>
      <c r="L907" s="2">
        <f t="shared" si="135"/>
        <v>-59999.987500000279</v>
      </c>
      <c r="M907" s="2"/>
      <c r="Q907" s="23"/>
      <c r="R907" s="2">
        <v>2944525.07</v>
      </c>
      <c r="S907" s="1">
        <v>45230</v>
      </c>
      <c r="T907" s="1">
        <v>45224</v>
      </c>
      <c r="U907" s="1">
        <v>45237</v>
      </c>
      <c r="V907">
        <v>56</v>
      </c>
      <c r="W907" s="1">
        <v>45293</v>
      </c>
      <c r="X907" s="1">
        <v>45274</v>
      </c>
      <c r="Y907" s="2">
        <v>357238347.62857139</v>
      </c>
      <c r="Z907" s="2">
        <v>9534609.8100000005</v>
      </c>
      <c r="AA907" s="2">
        <v>30760806.199999999</v>
      </c>
      <c r="AB907" s="2">
        <v>370000</v>
      </c>
      <c r="AC907" s="2">
        <v>84664884.260000005</v>
      </c>
      <c r="AD907" s="2">
        <v>9615871.8699999992</v>
      </c>
      <c r="AE907" s="2">
        <v>9615871.8699999992</v>
      </c>
      <c r="AF907" s="2">
        <v>324695.96999999997</v>
      </c>
      <c r="AG907" s="14">
        <f>SUMIF('consultant-gross'!D:D,eslam.data!AQ907,'consultant-gross'!F:F)</f>
        <v>3475331.4095237851</v>
      </c>
      <c r="AH907" s="14">
        <f>SUMIF('consultant-gross'!D:D,eslam.data!AQ907,'consultant-gross'!G:G)</f>
        <v>357238347.62857139</v>
      </c>
      <c r="AI907" s="14">
        <f>SUMIF('consultant-net'!D:D,eslam.data!AQ907,'consultant-net'!F:F)</f>
        <v>2944525.07</v>
      </c>
      <c r="AJ907" s="2" t="str">
        <f>VLOOKUP(A907,'eslam-to-invoicing'!A:B,2,0)</f>
        <v>ORA ZED-Ph 2-Pkgs A&amp;D</v>
      </c>
      <c r="AQ907" s="2" t="str">
        <f t="shared" si="136"/>
        <v>ORA - ZED - ph.0226</v>
      </c>
      <c r="AR907" s="2" t="str">
        <f t="shared" si="137"/>
        <v>ORA ZED-Ph 2-Pkgs A&amp;D26</v>
      </c>
    </row>
    <row r="908" spans="1:44" hidden="1" x14ac:dyDescent="0.3">
      <c r="A908" s="6" t="s">
        <v>75</v>
      </c>
      <c r="B908" s="34">
        <f>VLOOKUP(A908,operation!A:B,2,0)</f>
        <v>1</v>
      </c>
      <c r="C908" s="6">
        <v>27</v>
      </c>
      <c r="D908" s="25"/>
      <c r="E908" s="2">
        <v>3041219.2755302791</v>
      </c>
      <c r="F908" s="26">
        <f>_xlfn.MAXIFS('data-from-invoicing'!E:E,'data-from-invoicing'!D:D,eslam.data!AR908)</f>
        <v>6420474.6200000001</v>
      </c>
      <c r="G908" s="2">
        <f t="shared" si="134"/>
        <v>3379255.344469721</v>
      </c>
      <c r="H908" s="2"/>
      <c r="I908" s="23"/>
      <c r="J908" s="2">
        <f>SUMIF('collection only'!D:D,eslam.data!AQ908,'collection only'!E:E)</f>
        <v>5268993.93</v>
      </c>
      <c r="K908" s="26">
        <f>SUMIF('data-from-invoicing'!D:D,eslam.data!AR908,'data-from-invoicing'!F:F)</f>
        <v>5328993.9210000001</v>
      </c>
      <c r="L908" s="2">
        <f t="shared" si="135"/>
        <v>59999.991000000387</v>
      </c>
      <c r="M908" s="2"/>
      <c r="Q908" s="23"/>
      <c r="R908" s="2">
        <v>6012429.4799999585</v>
      </c>
      <c r="S908" s="1">
        <v>45260</v>
      </c>
      <c r="T908" s="1">
        <v>45255</v>
      </c>
      <c r="U908" s="1">
        <v>45274</v>
      </c>
      <c r="V908">
        <v>56</v>
      </c>
      <c r="W908" s="1">
        <v>45330</v>
      </c>
      <c r="X908" s="1">
        <v>45305</v>
      </c>
      <c r="Y908" s="2">
        <v>360279566.90410173</v>
      </c>
      <c r="Z908" s="2">
        <v>9534609.8106932528</v>
      </c>
      <c r="AA908" s="2">
        <v>31106243.559360988</v>
      </c>
      <c r="AB908" s="2">
        <v>430000</v>
      </c>
      <c r="AC908" s="2">
        <v>84803721.033100635</v>
      </c>
      <c r="AD908" s="2">
        <v>9695703.875</v>
      </c>
      <c r="AE908" s="2">
        <v>9695703.875</v>
      </c>
      <c r="AF908" s="2">
        <v>324695.96999999997</v>
      </c>
      <c r="AG908" s="14">
        <f>SUMIF('consultant-gross'!D:D,eslam.data!AQ908,'consultant-gross'!F:F)</f>
        <v>3041219.2755302787</v>
      </c>
      <c r="AH908" s="14">
        <f>SUMIF('consultant-gross'!D:D,eslam.data!AQ908,'consultant-gross'!G:G)</f>
        <v>360279566.90410167</v>
      </c>
      <c r="AI908" s="14">
        <f>SUMIF('consultant-net'!D:D,eslam.data!AQ908,'consultant-net'!F:F)</f>
        <v>6012429.4799999595</v>
      </c>
      <c r="AJ908" s="2" t="str">
        <f>VLOOKUP(A908,'eslam-to-invoicing'!A:B,2,0)</f>
        <v>ORA ZED-Ph 2-Pkgs A&amp;D</v>
      </c>
      <c r="AQ908" s="2" t="str">
        <f t="shared" si="136"/>
        <v>ORA - ZED - ph.0227</v>
      </c>
      <c r="AR908" s="2" t="str">
        <f t="shared" si="137"/>
        <v>ORA ZED-Ph 2-Pkgs A&amp;D27</v>
      </c>
    </row>
    <row r="909" spans="1:44" hidden="1" x14ac:dyDescent="0.3">
      <c r="A909" s="6" t="s">
        <v>75</v>
      </c>
      <c r="B909" s="34">
        <f>VLOOKUP(A909,operation!A:B,2,0)</f>
        <v>1</v>
      </c>
      <c r="C909" s="6">
        <v>28</v>
      </c>
      <c r="D909" s="25"/>
      <c r="E909" s="2">
        <v>5861894.8952380419</v>
      </c>
      <c r="F909" s="26">
        <f>_xlfn.MAXIFS('data-from-invoicing'!E:E,'data-from-invoicing'!D:D,eslam.data!AR909)</f>
        <v>2340664.7200000002</v>
      </c>
      <c r="G909" s="2">
        <f t="shared" ref="G909:G921" si="138">F909-E909</f>
        <v>-3521230.1752380417</v>
      </c>
      <c r="H909" s="2"/>
      <c r="I909" s="23"/>
      <c r="J909" s="2">
        <f>SUMIF('collection only'!D:D,eslam.data!AQ909,'collection only'!E:E)</f>
        <v>1922751.71</v>
      </c>
      <c r="K909" s="26">
        <f>SUMIF('data-from-invoicing'!D:D,eslam.data!AR909,'data-from-invoicing'!F:F)</f>
        <v>1922751.71</v>
      </c>
      <c r="L909" s="2">
        <f t="shared" ref="L909:L921" si="139">K909-J909</f>
        <v>0</v>
      </c>
      <c r="M909" s="2"/>
      <c r="Q909" s="23"/>
      <c r="R909" s="2">
        <v>1674078.1700000169</v>
      </c>
      <c r="S909" s="1">
        <v>45291</v>
      </c>
      <c r="T909" s="1">
        <v>45285</v>
      </c>
      <c r="U909" s="1">
        <v>45305</v>
      </c>
      <c r="V909">
        <v>56</v>
      </c>
      <c r="W909" s="1">
        <v>45361</v>
      </c>
      <c r="X909" s="1">
        <v>45354</v>
      </c>
      <c r="Y909" s="2">
        <v>366141461.79933971</v>
      </c>
      <c r="Z909" s="2">
        <v>9534609.8106932528</v>
      </c>
      <c r="AA909" s="2">
        <v>32767206.461478349</v>
      </c>
      <c r="AB909" s="2">
        <v>450000</v>
      </c>
      <c r="AC909" s="2">
        <v>88600538.305602193</v>
      </c>
      <c r="AD909" s="2">
        <v>9849578.6175855491</v>
      </c>
      <c r="AE909" s="2">
        <v>9849578.6175855491</v>
      </c>
      <c r="AF909" s="2">
        <v>324695.96999999997</v>
      </c>
      <c r="AG909" s="14">
        <f>SUMIF('consultant-gross'!D:D,eslam.data!AQ909,'consultant-gross'!F:F)</f>
        <v>5861894.8952380419</v>
      </c>
      <c r="AH909" s="14">
        <f>SUMIF('consultant-gross'!D:D,eslam.data!AQ909,'consultant-gross'!G:G)</f>
        <v>366141461.79933971</v>
      </c>
      <c r="AI909" s="14">
        <f>SUMIF('consultant-net'!D:D,eslam.data!AQ909,'consultant-net'!F:F)</f>
        <v>1674078.1700000167</v>
      </c>
      <c r="AJ909" s="2" t="str">
        <f>VLOOKUP(A909,'eslam-to-invoicing'!A:B,2,0)</f>
        <v>ORA ZED-Ph 2-Pkgs A&amp;D</v>
      </c>
      <c r="AQ909" s="2" t="str">
        <f t="shared" ref="AQ909:AQ921" si="140">A909&amp;C909</f>
        <v>ORA - ZED - ph.0228</v>
      </c>
      <c r="AR909" s="2" t="str">
        <f t="shared" ref="AR909:AR921" si="141">AJ909&amp;C909</f>
        <v>ORA ZED-Ph 2-Pkgs A&amp;D28</v>
      </c>
    </row>
    <row r="910" spans="1:44" hidden="1" x14ac:dyDescent="0.3">
      <c r="A910" s="6" t="s">
        <v>75</v>
      </c>
      <c r="B910" s="34">
        <f>VLOOKUP(A910,operation!A:B,2,0)</f>
        <v>1</v>
      </c>
      <c r="C910" s="6">
        <v>29</v>
      </c>
      <c r="D910" s="25"/>
      <c r="E910" s="2">
        <v>2577878.9747052789</v>
      </c>
      <c r="F910" s="26">
        <f>_xlfn.MAXIFS('data-from-invoicing'!E:E,'data-from-invoicing'!D:D,eslam.data!AR910)</f>
        <v>7868267.1100000003</v>
      </c>
      <c r="G910" s="2">
        <f t="shared" si="138"/>
        <v>5290388.1352947215</v>
      </c>
      <c r="H910" s="2"/>
      <c r="I910" s="23"/>
      <c r="J910" s="2">
        <f>SUMIF('collection only'!D:D,eslam.data!AQ910,'collection only'!E:E)</f>
        <v>5009481.7200000007</v>
      </c>
      <c r="K910" s="26">
        <f>SUMIF('data-from-invoicing'!D:D,eslam.data!AR910,'data-from-invoicing'!F:F)</f>
        <v>5059481.7155000009</v>
      </c>
      <c r="L910" s="2">
        <f t="shared" si="139"/>
        <v>49999.995500000194</v>
      </c>
      <c r="M910" s="2"/>
      <c r="Q910" s="23"/>
      <c r="R910" s="2">
        <v>622103</v>
      </c>
      <c r="S910" s="1">
        <v>45322</v>
      </c>
      <c r="T910" s="1">
        <v>45316</v>
      </c>
      <c r="U910" s="1">
        <v>45335</v>
      </c>
      <c r="V910">
        <v>56</v>
      </c>
      <c r="W910" s="1">
        <v>45391</v>
      </c>
      <c r="X910" s="1">
        <v>45397</v>
      </c>
      <c r="Y910" s="2">
        <v>368719340.77404499</v>
      </c>
      <c r="Z910" s="2">
        <v>7793026.7072527539</v>
      </c>
      <c r="AA910" s="2">
        <v>32686135.971971098</v>
      </c>
      <c r="AB910" s="2">
        <v>500000</v>
      </c>
      <c r="AC910" s="2">
        <v>89023126.489952028</v>
      </c>
      <c r="AD910" s="2">
        <v>9873708.3599999994</v>
      </c>
      <c r="AE910" s="2">
        <v>9873708.3599999994</v>
      </c>
      <c r="AF910" s="2">
        <v>419195.97</v>
      </c>
      <c r="AG910" s="14">
        <f>SUMIF('consultant-gross'!D:D,eslam.data!AQ910,'consultant-gross'!F:F)</f>
        <v>2577878.9747052789</v>
      </c>
      <c r="AH910" s="14">
        <f>SUMIF('consultant-gross'!D:D,eslam.data!AQ910,'consultant-gross'!G:G)</f>
        <v>368719340.77404499</v>
      </c>
      <c r="AI910" s="14">
        <f>SUMIF('consultant-net'!D:D,eslam.data!AQ910,'consultant-net'!F:F)</f>
        <v>651831.84298449755</v>
      </c>
      <c r="AJ910" s="2" t="str">
        <f>VLOOKUP(A910,'eslam-to-invoicing'!A:B,2,0)</f>
        <v>ORA ZED-Ph 2-Pkgs A&amp;D</v>
      </c>
      <c r="AQ910" s="2" t="str">
        <f t="shared" si="140"/>
        <v>ORA - ZED - ph.0229</v>
      </c>
      <c r="AR910" s="2" t="str">
        <f t="shared" si="141"/>
        <v>ORA ZED-Ph 2-Pkgs A&amp;D29</v>
      </c>
    </row>
    <row r="911" spans="1:44" hidden="1" x14ac:dyDescent="0.3">
      <c r="A911" s="6" t="s">
        <v>75</v>
      </c>
      <c r="B911" s="34">
        <f>VLOOKUP(A911,operation!A:B,2,0)</f>
        <v>1</v>
      </c>
      <c r="C911" s="6">
        <v>30</v>
      </c>
      <c r="D911" s="25"/>
      <c r="E911" s="2">
        <v>2066668.4069073801</v>
      </c>
      <c r="F911" s="26">
        <f>_xlfn.MAXIFS('data-from-invoicing'!E:E,'data-from-invoicing'!D:D,eslam.data!AR911)</f>
        <v>10058718.699999999</v>
      </c>
      <c r="G911" s="2">
        <f t="shared" si="138"/>
        <v>7992050.2930926196</v>
      </c>
      <c r="H911" s="2"/>
      <c r="I911" s="23"/>
      <c r="J911" s="2">
        <f>SUMIF('collection only'!D:D,eslam.data!AQ911,'collection only'!E:E)</f>
        <v>73017</v>
      </c>
      <c r="K911" s="26">
        <f>SUMIF('data-from-invoicing'!D:D,eslam.data!AR911,'data-from-invoicing'!F:F)</f>
        <v>3791012.0700000003</v>
      </c>
      <c r="L911" s="2">
        <f t="shared" si="139"/>
        <v>3717995.0700000003</v>
      </c>
      <c r="M911" s="2"/>
      <c r="Q911" s="23"/>
      <c r="R911" s="2">
        <v>73017</v>
      </c>
      <c r="S911" s="1">
        <v>45351</v>
      </c>
      <c r="T911" s="1">
        <v>45347</v>
      </c>
      <c r="U911" s="1">
        <v>45358</v>
      </c>
      <c r="V911">
        <v>56</v>
      </c>
      <c r="W911" s="1">
        <v>45414</v>
      </c>
      <c r="X911" s="1">
        <v>45411</v>
      </c>
      <c r="Y911" s="2">
        <v>370786009.18095243</v>
      </c>
      <c r="Z911" s="2">
        <v>6499733.7000000002</v>
      </c>
      <c r="AA911" s="2">
        <v>32340261.620000001</v>
      </c>
      <c r="AB911" s="2">
        <v>1120000</v>
      </c>
      <c r="AC911" s="2">
        <v>89409590.239999995</v>
      </c>
      <c r="AD911" s="2">
        <v>9895626.0850000009</v>
      </c>
      <c r="AE911" s="2">
        <v>9895626.0850000009</v>
      </c>
      <c r="AF911" s="2">
        <v>419195.97</v>
      </c>
      <c r="AG911" s="14">
        <f>SUMIF('consultant-gross'!D:D,eslam.data!AQ911,'consultant-gross'!F:F)</f>
        <v>2066668.4036362767</v>
      </c>
      <c r="AH911" s="14">
        <f>SUMIF('consultant-gross'!D:D,eslam.data!AQ911,'consultant-gross'!G:G)</f>
        <v>370786009.17768127</v>
      </c>
      <c r="AI911" s="14">
        <f>SUMIF('consultant-net'!D:D,eslam.data!AQ911,'consultant-net'!F:F)</f>
        <v>-2279827.5600000024</v>
      </c>
      <c r="AJ911" s="2" t="str">
        <f>VLOOKUP(A911,'eslam-to-invoicing'!A:B,2,0)</f>
        <v>ORA ZED-Ph 2-Pkgs A&amp;D</v>
      </c>
      <c r="AQ911" s="2" t="str">
        <f t="shared" si="140"/>
        <v>ORA - ZED - ph.0230</v>
      </c>
      <c r="AR911" s="2" t="str">
        <f t="shared" si="141"/>
        <v>ORA ZED-Ph 2-Pkgs A&amp;D30</v>
      </c>
    </row>
    <row r="912" spans="1:44" hidden="1" x14ac:dyDescent="0.3">
      <c r="A912" s="6" t="s">
        <v>75</v>
      </c>
      <c r="B912" s="34">
        <f>VLOOKUP(A912,operation!A:B,2,0)</f>
        <v>1</v>
      </c>
      <c r="C912" s="6">
        <v>31</v>
      </c>
      <c r="D912" s="25"/>
      <c r="E912" s="2">
        <v>7992050.6095238328</v>
      </c>
      <c r="F912" s="26">
        <f>_xlfn.MAXIFS('data-from-invoicing'!E:E,'data-from-invoicing'!D:D,eslam.data!AR912)</f>
        <v>0</v>
      </c>
      <c r="G912" s="2">
        <f t="shared" si="138"/>
        <v>-7992050.6095238328</v>
      </c>
      <c r="H912" s="2"/>
      <c r="I912" s="23"/>
      <c r="J912" s="2">
        <f>SUMIF('collection only'!D:D,eslam.data!AQ912,'collection only'!E:E)</f>
        <v>3717995</v>
      </c>
      <c r="K912" s="26">
        <f>SUMIF('data-from-invoicing'!D:D,eslam.data!AR912,'data-from-invoicing'!F:F)</f>
        <v>0</v>
      </c>
      <c r="L912" s="2">
        <f t="shared" si="139"/>
        <v>-3717995</v>
      </c>
      <c r="M912" s="2"/>
      <c r="Q912" s="23"/>
      <c r="R912" s="2">
        <v>3717995</v>
      </c>
      <c r="S912" s="1">
        <v>45382</v>
      </c>
      <c r="T912" s="1">
        <v>45376</v>
      </c>
      <c r="U912" s="1">
        <v>45389</v>
      </c>
      <c r="V912">
        <v>56</v>
      </c>
      <c r="W912" s="1">
        <v>45445</v>
      </c>
      <c r="X912" s="1">
        <v>45427</v>
      </c>
      <c r="Y912" s="2">
        <v>378778059.7904762</v>
      </c>
      <c r="Z912" s="2">
        <v>3482050.01</v>
      </c>
      <c r="AA912" s="2">
        <v>39683396.609999999</v>
      </c>
      <c r="AB912" s="2">
        <v>1650000</v>
      </c>
      <c r="AC912" s="2">
        <v>88674483.319999993</v>
      </c>
      <c r="AD912" s="2">
        <v>10029975.32</v>
      </c>
      <c r="AE912" s="2">
        <v>10029975.32</v>
      </c>
      <c r="AF912" s="2">
        <v>419195.97</v>
      </c>
      <c r="AG912" s="14">
        <f>SUMIF('consultant-gross'!D:D,eslam.data!AQ912,'consultant-gross'!F:F)</f>
        <v>7992050.5999999642</v>
      </c>
      <c r="AH912" s="14">
        <f>SUMIF('consultant-gross'!D:D,eslam.data!AQ912,'consultant-gross'!G:G)</f>
        <v>378778059.77768123</v>
      </c>
      <c r="AI912" s="14">
        <f>SUMIF('consultant-net'!D:D,eslam.data!AQ912,'consultant-net'!F:F)</f>
        <v>3758520.9499999881</v>
      </c>
      <c r="AJ912" s="2" t="str">
        <f>VLOOKUP(A912,'eslam-to-invoicing'!A:B,2,0)</f>
        <v>ORA ZED-Ph 2-Pkgs A&amp;D</v>
      </c>
      <c r="AQ912" s="2" t="str">
        <f t="shared" si="140"/>
        <v>ORA - ZED - ph.0231</v>
      </c>
      <c r="AR912" s="2" t="str">
        <f t="shared" si="141"/>
        <v>ORA ZED-Ph 2-Pkgs A&amp;D31</v>
      </c>
    </row>
    <row r="913" spans="1:44" hidden="1" x14ac:dyDescent="0.3">
      <c r="A913" s="6" t="s">
        <v>75</v>
      </c>
      <c r="B913" s="6">
        <f>VLOOKUP(A913,operation!A:B,2,0)</f>
        <v>1</v>
      </c>
      <c r="C913" s="6">
        <v>32</v>
      </c>
      <c r="D913" s="25"/>
      <c r="E913" s="2">
        <v>2766734.980952322</v>
      </c>
      <c r="F913" s="26">
        <f>_xlfn.MAXIFS('data-from-invoicing'!E:E,'data-from-invoicing'!D:D,eslam.data!AR913)</f>
        <v>2766735.75</v>
      </c>
      <c r="G913" s="2">
        <f t="shared" si="138"/>
        <v>0.76904767798259854</v>
      </c>
      <c r="H913" s="2"/>
      <c r="I913" s="23"/>
      <c r="J913" s="2">
        <f>SUMIF('collection only'!D:D,eslam.data!AQ913,'collection only'!E:E)</f>
        <v>2836390.67</v>
      </c>
      <c r="K913" s="26">
        <f>SUMIF('data-from-invoicing'!D:D,eslam.data!AR913,'data-from-invoicing'!F:F)</f>
        <v>2836390.6675</v>
      </c>
      <c r="L913" s="2">
        <f t="shared" si="139"/>
        <v>-2.4999999441206455E-3</v>
      </c>
      <c r="M913" s="2"/>
      <c r="Q913" s="23"/>
      <c r="R913" s="2">
        <v>2943652.2</v>
      </c>
      <c r="S913" s="1">
        <v>45412</v>
      </c>
      <c r="T913" s="1">
        <v>45407</v>
      </c>
      <c r="U913" s="1">
        <v>45419</v>
      </c>
      <c r="V913">
        <v>56</v>
      </c>
      <c r="W913" s="1">
        <v>45475</v>
      </c>
      <c r="X913" s="1">
        <v>45448</v>
      </c>
      <c r="Y913" s="2">
        <v>381544794.77142853</v>
      </c>
      <c r="Z913" s="2">
        <v>3482050.01</v>
      </c>
      <c r="AA913" s="2">
        <v>39914992.150000013</v>
      </c>
      <c r="AB913" s="2">
        <v>1110000</v>
      </c>
      <c r="AC913" s="2">
        <v>89539810.969999999</v>
      </c>
      <c r="AD913" s="2">
        <v>10102602.115</v>
      </c>
      <c r="AE913" s="2">
        <v>10102602.115</v>
      </c>
      <c r="AF913" s="2">
        <v>419195.97</v>
      </c>
      <c r="AG913" s="14">
        <f>SUMIF('consultant-gross'!D:D,eslam.data!AQ913,'consultant-gross'!F:F)</f>
        <v>2766734.9809523225</v>
      </c>
      <c r="AH913" s="14">
        <f>SUMIF('consultant-gross'!D:D,eslam.data!AQ913,'consultant-gross'!G:G)</f>
        <v>381544794.77142853</v>
      </c>
      <c r="AI913" s="14">
        <f>SUMIF('consultant-net'!D:D,eslam.data!AQ913,'consultant-net'!F:F)</f>
        <v>2943652.2</v>
      </c>
      <c r="AJ913" s="2" t="str">
        <f>VLOOKUP(A913,'eslam-to-invoicing'!A:B,2,0)</f>
        <v>ORA ZED-Ph 2-Pkgs A&amp;D</v>
      </c>
      <c r="AQ913" s="2" t="str">
        <f t="shared" si="140"/>
        <v>ORA - ZED - ph.0232</v>
      </c>
      <c r="AR913" s="2" t="str">
        <f t="shared" si="141"/>
        <v>ORA ZED-Ph 2-Pkgs A&amp;D32</v>
      </c>
    </row>
    <row r="914" spans="1:44" hidden="1" x14ac:dyDescent="0.3">
      <c r="A914" s="6" t="s">
        <v>75</v>
      </c>
      <c r="B914" s="34">
        <f>VLOOKUP(A914,operation!A:B,2,0)</f>
        <v>1</v>
      </c>
      <c r="C914" s="6">
        <v>33</v>
      </c>
      <c r="D914" s="25"/>
      <c r="E914" s="2">
        <v>6575447.0666667223</v>
      </c>
      <c r="F914" s="26">
        <f>_xlfn.MAXIFS('data-from-invoicing'!E:E,'data-from-invoicing'!D:D,eslam.data!AR914)</f>
        <v>7988113.29</v>
      </c>
      <c r="G914" s="2">
        <f t="shared" si="138"/>
        <v>1412666.2233332777</v>
      </c>
      <c r="H914" s="2"/>
      <c r="I914" s="23"/>
      <c r="J914" s="2">
        <f>SUMIF('collection only'!D:D,eslam.data!AQ914,'collection only'!E:E)</f>
        <v>1.0000000000000001E-5</v>
      </c>
      <c r="K914" s="26">
        <f>SUMIF('data-from-invoicing'!D:D,eslam.data!AR914,'data-from-invoicing'!F:F)</f>
        <v>5000134.0199999996</v>
      </c>
      <c r="L914" s="2">
        <f t="shared" si="139"/>
        <v>5000134.0199899999</v>
      </c>
      <c r="M914" s="2"/>
      <c r="Q914" s="23"/>
      <c r="R914" s="2">
        <v>1631186.62</v>
      </c>
      <c r="S914" s="1">
        <v>45443</v>
      </c>
      <c r="T914" s="1">
        <v>45437</v>
      </c>
      <c r="U914" s="1">
        <v>45448</v>
      </c>
      <c r="V914">
        <v>56</v>
      </c>
      <c r="W914" s="1">
        <v>45504</v>
      </c>
      <c r="X914" s="1">
        <v>45474</v>
      </c>
      <c r="Y914" s="2">
        <v>388120241.83809519</v>
      </c>
      <c r="Z914" s="2">
        <v>3482050.01</v>
      </c>
      <c r="AA914" s="2">
        <v>40131194.960000001</v>
      </c>
      <c r="AB914" s="2">
        <v>2270000</v>
      </c>
      <c r="AC914" s="2">
        <v>90446780.460000008</v>
      </c>
      <c r="AD914" s="2">
        <v>10188156.35</v>
      </c>
      <c r="AE914" s="2">
        <v>10188156.35</v>
      </c>
      <c r="AF914" s="2">
        <v>419195.97</v>
      </c>
      <c r="AG914" s="14">
        <f>SUMIF('consultant-gross'!D:D,eslam.data!AQ914,'consultant-gross'!F:F)</f>
        <v>6575447.0666667223</v>
      </c>
      <c r="AH914" s="14">
        <f>SUMIF('consultant-gross'!D:D,eslam.data!AQ914,'consultant-gross'!G:G)</f>
        <v>388120241.83809525</v>
      </c>
      <c r="AI914" s="14">
        <f>SUMIF('consultant-net'!D:D,eslam.data!AQ914,'consultant-net'!F:F)</f>
        <v>1631186.62</v>
      </c>
      <c r="AJ914" s="2" t="str">
        <f>VLOOKUP(A914,'eslam-to-invoicing'!A:B,2,0)</f>
        <v>ORA ZED-Ph 2-Pkgs A&amp;D</v>
      </c>
      <c r="AQ914" s="2" t="str">
        <f t="shared" si="140"/>
        <v>ORA - ZED - ph.0233</v>
      </c>
      <c r="AR914" s="2" t="str">
        <f t="shared" si="141"/>
        <v>ORA ZED-Ph 2-Pkgs A&amp;D33</v>
      </c>
    </row>
    <row r="915" spans="1:44" hidden="1" x14ac:dyDescent="0.3">
      <c r="A915" s="6" t="s">
        <v>75</v>
      </c>
      <c r="B915" s="34">
        <f>VLOOKUP(A915,operation!A:B,2,0)</f>
        <v>1</v>
      </c>
      <c r="C915" s="6">
        <v>34</v>
      </c>
      <c r="D915" s="25"/>
      <c r="E915" s="2">
        <v>1412666.809523761</v>
      </c>
      <c r="F915" s="26">
        <f>_xlfn.MAXIFS('data-from-invoicing'!E:E,'data-from-invoicing'!D:D,eslam.data!AR915)</f>
        <v>0</v>
      </c>
      <c r="G915" s="2">
        <f t="shared" si="138"/>
        <v>-1412666.809523761</v>
      </c>
      <c r="H915" s="2"/>
      <c r="I915" s="23"/>
      <c r="J915" s="2">
        <f>SUMIF('collection only'!D:D,eslam.data!AQ915,'collection only'!E:E)</f>
        <v>1.0000000000000001E-5</v>
      </c>
      <c r="K915" s="26">
        <f>SUMIF('data-from-invoicing'!D:D,eslam.data!AR915,'data-from-invoicing'!F:F)</f>
        <v>0</v>
      </c>
      <c r="L915" s="2">
        <f t="shared" si="139"/>
        <v>-1.0000000000000001E-5</v>
      </c>
      <c r="M915" s="2"/>
      <c r="Q915" s="23"/>
      <c r="R915" s="2">
        <v>3368948.46</v>
      </c>
      <c r="S915" s="1">
        <v>45473</v>
      </c>
      <c r="T915" s="1">
        <v>45468</v>
      </c>
      <c r="U915" s="1">
        <v>45479</v>
      </c>
      <c r="V915">
        <v>56</v>
      </c>
      <c r="W915" s="1">
        <v>45535</v>
      </c>
      <c r="X915" s="1">
        <v>45510</v>
      </c>
      <c r="Y915" s="2">
        <v>389532908.64761901</v>
      </c>
      <c r="Z915" s="2">
        <v>3482050.01</v>
      </c>
      <c r="AA915" s="2">
        <v>40483731.090000004</v>
      </c>
      <c r="AB915" s="2">
        <v>2740000</v>
      </c>
      <c r="AC915" s="2">
        <v>92888843.549999997</v>
      </c>
      <c r="AD915" s="2">
        <v>10312290.1</v>
      </c>
      <c r="AE915" s="2">
        <v>10312290.1</v>
      </c>
      <c r="AF915" s="2">
        <v>419195.97</v>
      </c>
      <c r="AG915" s="14">
        <f>SUMIF('consultant-gross'!D:D,eslam.data!AQ915,'consultant-gross'!F:F)</f>
        <v>1412666.8095237613</v>
      </c>
      <c r="AH915" s="14">
        <f>SUMIF('consultant-gross'!D:D,eslam.data!AQ915,'consultant-gross'!G:G)</f>
        <v>389532908.64761901</v>
      </c>
      <c r="AI915" s="14">
        <f>SUMIF('consultant-net'!D:D,eslam.data!AQ915,'consultant-net'!F:F)</f>
        <v>3368948.46</v>
      </c>
      <c r="AJ915" s="2" t="str">
        <f>VLOOKUP(A915,'eslam-to-invoicing'!A:B,2,0)</f>
        <v>ORA ZED-Ph 2-Pkgs A&amp;D</v>
      </c>
      <c r="AQ915" s="2" t="str">
        <f t="shared" si="140"/>
        <v>ORA - ZED - ph.0234</v>
      </c>
      <c r="AR915" s="2" t="str">
        <f t="shared" si="141"/>
        <v>ORA ZED-Ph 2-Pkgs A&amp;D34</v>
      </c>
    </row>
    <row r="916" spans="1:44" hidden="1" x14ac:dyDescent="0.3">
      <c r="A916" s="6" t="s">
        <v>75</v>
      </c>
      <c r="B916" s="6">
        <f>VLOOKUP(A916,operation!A:B,2,0)</f>
        <v>1</v>
      </c>
      <c r="C916" s="6">
        <v>35</v>
      </c>
      <c r="D916" s="25"/>
      <c r="E916" s="2">
        <v>7262978.3389641643</v>
      </c>
      <c r="F916" s="26">
        <f>_xlfn.MAXIFS('data-from-invoicing'!E:E,'data-from-invoicing'!D:D,eslam.data!AR916)</f>
        <v>7262978.0099999998</v>
      </c>
      <c r="G916" s="2">
        <f t="shared" si="138"/>
        <v>-0.32896416448056698</v>
      </c>
      <c r="H916" s="2"/>
      <c r="I916" s="23"/>
      <c r="J916" s="2">
        <f>SUMIF('collection only'!D:D,eslam.data!AQ916,'collection only'!E:E)</f>
        <v>1.0000000000000001E-5</v>
      </c>
      <c r="K916" s="26">
        <f>SUMIF('data-from-invoicing'!D:D,eslam.data!AR916,'data-from-invoicing'!F:F)</f>
        <v>3820917.5504999999</v>
      </c>
      <c r="L916" s="2">
        <f t="shared" si="139"/>
        <v>3820917.5504899998</v>
      </c>
      <c r="M916" s="2"/>
      <c r="Q916" s="23"/>
      <c r="R916" s="2">
        <v>6454315.6500000358</v>
      </c>
      <c r="S916" s="1">
        <v>45504</v>
      </c>
      <c r="T916" s="1">
        <v>45498</v>
      </c>
      <c r="U916" s="1">
        <v>45511</v>
      </c>
      <c r="V916">
        <v>56</v>
      </c>
      <c r="W916" s="1">
        <v>45567</v>
      </c>
      <c r="X916" s="1">
        <v>45535</v>
      </c>
      <c r="Y916" s="2">
        <v>396795886.98658317</v>
      </c>
      <c r="Z916" s="2">
        <v>3482050.013434622</v>
      </c>
      <c r="AA916" s="2">
        <v>42071751.026514597</v>
      </c>
      <c r="AB916" s="2">
        <v>2400000</v>
      </c>
      <c r="AC916" s="2">
        <v>94659153.48438096</v>
      </c>
      <c r="AD916" s="2">
        <v>10502943.283733649</v>
      </c>
      <c r="AE916" s="2">
        <v>10502943.283733649</v>
      </c>
      <c r="AF916" s="2">
        <v>419195.97</v>
      </c>
      <c r="AG916" s="14">
        <f>SUMIF('consultant-gross'!D:D,eslam.data!AQ916,'consultant-gross'!F:F)</f>
        <v>7262978.3389641643</v>
      </c>
      <c r="AH916" s="14">
        <f>SUMIF('consultant-gross'!D:D,eslam.data!AQ916,'consultant-gross'!G:G)</f>
        <v>396795886.98658317</v>
      </c>
      <c r="AI916" s="14">
        <f>SUMIF('consultant-net'!D:D,eslam.data!AQ916,'consultant-net'!F:F)</f>
        <v>6454315.6500000358</v>
      </c>
      <c r="AJ916" s="2" t="str">
        <f>VLOOKUP(A916,'eslam-to-invoicing'!A:B,2,0)</f>
        <v>ORA ZED-Ph 2-Pkgs A&amp;D</v>
      </c>
      <c r="AQ916" s="2" t="str">
        <f t="shared" si="140"/>
        <v>ORA - ZED - ph.0235</v>
      </c>
      <c r="AR916" s="2" t="str">
        <f t="shared" si="141"/>
        <v>ORA ZED-Ph 2-Pkgs A&amp;D35</v>
      </c>
    </row>
    <row r="917" spans="1:44" hidden="1" x14ac:dyDescent="0.3">
      <c r="A917" s="6" t="s">
        <v>75</v>
      </c>
      <c r="B917" s="6">
        <f>VLOOKUP(A917,operation!A:B,2,0)</f>
        <v>1</v>
      </c>
      <c r="C917" s="6">
        <v>36</v>
      </c>
      <c r="D917" s="25"/>
      <c r="E917" s="2">
        <v>3.8929581642150879E-3</v>
      </c>
      <c r="F917" s="26">
        <f>_xlfn.MAXIFS('data-from-invoicing'!E:E,'data-from-invoicing'!D:D,eslam.data!AR917)</f>
        <v>0</v>
      </c>
      <c r="G917" s="2">
        <f t="shared" si="138"/>
        <v>-3.8929581642150879E-3</v>
      </c>
      <c r="H917" s="2"/>
      <c r="I917" s="23"/>
      <c r="J917" s="2">
        <f>SUMIF('collection only'!D:D,eslam.data!AQ917,'collection only'!E:E)</f>
        <v>4160916.8</v>
      </c>
      <c r="K917" s="26">
        <f>SUMIF('data-from-invoicing'!D:D,eslam.data!AR917,'data-from-invoicing'!F:F)</f>
        <v>0</v>
      </c>
      <c r="L917" s="2">
        <f t="shared" si="139"/>
        <v>-4160916.8</v>
      </c>
      <c r="M917" s="2"/>
      <c r="Q917" s="23"/>
      <c r="R917" s="2">
        <v>6578211.3200000003</v>
      </c>
      <c r="S917" s="1">
        <v>45535</v>
      </c>
      <c r="T917" s="1">
        <v>45519</v>
      </c>
      <c r="U917" s="1">
        <v>45536</v>
      </c>
      <c r="V917">
        <v>56</v>
      </c>
      <c r="W917" s="1">
        <v>45592</v>
      </c>
      <c r="X917" s="1">
        <v>45540</v>
      </c>
      <c r="Y917" s="2">
        <v>396795886.99047607</v>
      </c>
      <c r="Z917" s="2">
        <v>11803883.609999999</v>
      </c>
      <c r="AA917" s="2">
        <v>42071751.030000001</v>
      </c>
      <c r="AB917" s="2">
        <v>2400000</v>
      </c>
      <c r="AC917" s="2">
        <v>94659153.489999995</v>
      </c>
      <c r="AD917" s="2">
        <v>10710989.125</v>
      </c>
      <c r="AE917" s="2">
        <v>10710989.125</v>
      </c>
      <c r="AF917" s="2">
        <v>419195.97</v>
      </c>
      <c r="AG917" s="14">
        <f>SUMIF('consultant-gross'!D:D,eslam.data!AQ917,'consultant-gross'!F:F)</f>
        <v>3.8929581642150879E-3</v>
      </c>
      <c r="AH917" s="14">
        <f>SUMIF('consultant-gross'!D:D,eslam.data!AQ917,'consultant-gross'!G:G)</f>
        <v>396795886.99047613</v>
      </c>
      <c r="AI917" s="14">
        <f>SUMIF('consultant-net'!D:D,eslam.data!AQ917,'consultant-net'!F:F)</f>
        <v>6578211.3200000003</v>
      </c>
      <c r="AJ917" s="2" t="str">
        <f>VLOOKUP(A917,'eslam-to-invoicing'!A:B,2,0)</f>
        <v>ORA ZED-Ph 2-Pkgs A&amp;D</v>
      </c>
      <c r="AQ917" s="2" t="str">
        <f t="shared" si="140"/>
        <v>ORA - ZED - ph.0236</v>
      </c>
      <c r="AR917" s="2" t="str">
        <f t="shared" si="141"/>
        <v>ORA ZED-Ph 2-Pkgs A&amp;D36</v>
      </c>
    </row>
    <row r="918" spans="1:44" hidden="1" x14ac:dyDescent="0.3">
      <c r="A918" s="6" t="s">
        <v>75</v>
      </c>
      <c r="B918" s="34">
        <f>VLOOKUP(A918,operation!A:B,2,0)</f>
        <v>1</v>
      </c>
      <c r="C918" s="6">
        <v>37</v>
      </c>
      <c r="D918" s="25"/>
      <c r="E918" s="2">
        <v>12000518.92380953</v>
      </c>
      <c r="F918" s="26">
        <f>_xlfn.MAXIFS('data-from-invoicing'!E:E,'data-from-invoicing'!D:D,eslam.data!AR918)</f>
        <v>12751303.619999999</v>
      </c>
      <c r="G918" s="2">
        <f t="shared" si="138"/>
        <v>750784.69619046897</v>
      </c>
      <c r="H918" s="2"/>
      <c r="I918" s="23"/>
      <c r="J918" s="2">
        <f>SUMIF('collection only'!D:D,eslam.data!AQ918,'collection only'!E:E)</f>
        <v>8601492.5600000005</v>
      </c>
      <c r="K918" s="26">
        <f>SUMIF('data-from-invoicing'!D:D,eslam.data!AR918,'data-from-invoicing'!F:F)</f>
        <v>12413453.42</v>
      </c>
      <c r="L918" s="2">
        <f t="shared" si="139"/>
        <v>3811960.8599999994</v>
      </c>
      <c r="M918" s="2"/>
      <c r="Q918" s="23"/>
      <c r="R918" s="2">
        <v>9153293.6899999995</v>
      </c>
      <c r="S918" s="1">
        <v>45535</v>
      </c>
      <c r="T918" s="1">
        <v>45529</v>
      </c>
      <c r="U918" s="1">
        <v>45540</v>
      </c>
      <c r="V918">
        <v>56</v>
      </c>
      <c r="W918" s="1">
        <v>45596</v>
      </c>
      <c r="X918" s="1">
        <v>45572</v>
      </c>
      <c r="Y918" s="2">
        <v>408796405.91428572</v>
      </c>
      <c r="Z918" s="2">
        <v>10593047.630000001</v>
      </c>
      <c r="AA918" s="2">
        <v>43987735.960000001</v>
      </c>
      <c r="AB918" s="2">
        <v>2250000</v>
      </c>
      <c r="AC918" s="2">
        <v>101066779.38</v>
      </c>
      <c r="AD918" s="2">
        <v>10995731.845000001</v>
      </c>
      <c r="AE918" s="2">
        <v>10995731.845000001</v>
      </c>
      <c r="AF918" s="2">
        <v>419195.97</v>
      </c>
      <c r="AG918" s="14">
        <f>SUMIF('consultant-gross'!D:D,eslam.data!AQ918,'consultant-gross'!F:F)</f>
        <v>12000518.923809528</v>
      </c>
      <c r="AH918" s="14">
        <f>SUMIF('consultant-gross'!D:D,eslam.data!AQ918,'consultant-gross'!G:G)</f>
        <v>408796405.91428566</v>
      </c>
      <c r="AI918" s="14">
        <f>SUMIF('consultant-net'!D:D,eslam.data!AQ918,'consultant-net'!F:F)</f>
        <v>9153293.6899999995</v>
      </c>
      <c r="AJ918" s="2" t="str">
        <f>VLOOKUP(A918,'eslam-to-invoicing'!A:B,2,0)</f>
        <v>ORA ZED-Ph 2-Pkgs A&amp;D</v>
      </c>
      <c r="AQ918" s="2" t="str">
        <f t="shared" si="140"/>
        <v>ORA - ZED - ph.0237</v>
      </c>
      <c r="AR918" s="2" t="str">
        <f t="shared" si="141"/>
        <v>ORA ZED-Ph 2-Pkgs A&amp;D37</v>
      </c>
    </row>
    <row r="919" spans="1:44" hidden="1" x14ac:dyDescent="0.3">
      <c r="A919" s="6" t="s">
        <v>75</v>
      </c>
      <c r="B919" s="6">
        <f>VLOOKUP(A919,operation!A:B,2,0)</f>
        <v>1</v>
      </c>
      <c r="C919" s="6">
        <v>38</v>
      </c>
      <c r="D919" s="25"/>
      <c r="E919" s="2">
        <v>-9.5238089561462402E-3</v>
      </c>
      <c r="F919" s="26">
        <f>_xlfn.MAXIFS('data-from-invoicing'!E:E,'data-from-invoicing'!D:D,eslam.data!AR919)</f>
        <v>0</v>
      </c>
      <c r="G919" s="2">
        <f t="shared" si="138"/>
        <v>9.5238089561462402E-3</v>
      </c>
      <c r="H919" s="2"/>
      <c r="I919" s="23"/>
      <c r="J919" s="2">
        <f>SUMIF('collection only'!D:D,eslam.data!AQ919,'collection only'!E:E)</f>
        <v>3811960.86</v>
      </c>
      <c r="K919" s="26">
        <f>SUMIF('data-from-invoicing'!D:D,eslam.data!AR919,'data-from-invoicing'!F:F)</f>
        <v>0</v>
      </c>
      <c r="L919" s="2">
        <f t="shared" si="139"/>
        <v>-3811960.86</v>
      </c>
      <c r="M919" s="2"/>
      <c r="Q919" s="23"/>
      <c r="R919" s="2">
        <v>3851310.01</v>
      </c>
      <c r="S919" s="1">
        <v>45565</v>
      </c>
      <c r="T919" s="1">
        <v>45551</v>
      </c>
      <c r="U919" s="1">
        <v>45572</v>
      </c>
      <c r="V919">
        <v>56</v>
      </c>
      <c r="W919" s="1">
        <v>45628</v>
      </c>
      <c r="X919" s="1">
        <v>45572</v>
      </c>
      <c r="Y919" s="2">
        <v>408796405.90476191</v>
      </c>
      <c r="Z919" s="2">
        <v>15718197.439999999</v>
      </c>
      <c r="AA919" s="2">
        <v>43987735.960000001</v>
      </c>
      <c r="AB919" s="2">
        <v>2450000</v>
      </c>
      <c r="AC919" s="2">
        <v>101066779.38</v>
      </c>
      <c r="AD919" s="2">
        <v>11123860.59</v>
      </c>
      <c r="AE919" s="2">
        <v>11123860.59</v>
      </c>
      <c r="AF919" s="2">
        <v>419195.97</v>
      </c>
      <c r="AG919" s="14">
        <f>SUMIF('consultant-gross'!D:D,eslam.data!AQ919,'consultant-gross'!F:F)</f>
        <v>-9.5238089561462402E-3</v>
      </c>
      <c r="AH919" s="14">
        <f>SUMIF('consultant-gross'!D:D,eslam.data!AQ919,'consultant-gross'!G:G)</f>
        <v>408796405.90476185</v>
      </c>
      <c r="AI919" s="14">
        <f>SUMIF('consultant-net'!D:D,eslam.data!AQ919,'consultant-net'!F:F)</f>
        <v>3851310.01</v>
      </c>
      <c r="AJ919" s="2" t="str">
        <f>VLOOKUP(A919,'eslam-to-invoicing'!A:B,2,0)</f>
        <v>ORA ZED-Ph 2-Pkgs A&amp;D</v>
      </c>
      <c r="AQ919" s="2" t="str">
        <f t="shared" si="140"/>
        <v>ORA - ZED - ph.0238</v>
      </c>
      <c r="AR919" s="2" t="str">
        <f t="shared" si="141"/>
        <v>ORA ZED-Ph 2-Pkgs A&amp;D38</v>
      </c>
    </row>
    <row r="920" spans="1:44" hidden="1" x14ac:dyDescent="0.3">
      <c r="A920" s="6" t="s">
        <v>75</v>
      </c>
      <c r="B920" s="34">
        <f>VLOOKUP(A920,operation!A:B,2,0)</f>
        <v>1</v>
      </c>
      <c r="C920" s="6">
        <v>39</v>
      </c>
      <c r="D920" s="25"/>
      <c r="E920" s="2">
        <v>13783192.87619048</v>
      </c>
      <c r="F920" s="26">
        <f>_xlfn.MAXIFS('data-from-invoicing'!E:E,'data-from-invoicing'!D:D,eslam.data!AR920)</f>
        <v>0</v>
      </c>
      <c r="G920" s="2">
        <f t="shared" si="138"/>
        <v>-13783192.87619048</v>
      </c>
      <c r="H920" s="2"/>
      <c r="I920" s="23"/>
      <c r="J920" s="2">
        <f>SUMIF('collection only'!D:D,eslam.data!AQ920,'collection only'!E:E)</f>
        <v>0</v>
      </c>
      <c r="K920" s="26">
        <f>SUMIF('data-from-invoicing'!D:D,eslam.data!AR920,'data-from-invoicing'!F:F)</f>
        <v>0</v>
      </c>
      <c r="L920" s="2">
        <f t="shared" si="139"/>
        <v>0</v>
      </c>
      <c r="M920" s="2"/>
      <c r="Q920" s="23"/>
      <c r="R920" s="2">
        <v>14526906.83</v>
      </c>
      <c r="S920" s="1">
        <v>45565</v>
      </c>
      <c r="T920" s="1">
        <v>45560</v>
      </c>
      <c r="U920" s="1">
        <v>45572</v>
      </c>
      <c r="V920">
        <v>56</v>
      </c>
      <c r="W920" s="1">
        <v>45628</v>
      </c>
      <c r="X920" s="1">
        <v>45605</v>
      </c>
      <c r="Y920" s="2">
        <v>422579598.78095227</v>
      </c>
      <c r="Z920" s="2">
        <v>19699160.800000001</v>
      </c>
      <c r="AA920" s="2">
        <v>49807541.520000003</v>
      </c>
      <c r="AB920" s="2">
        <v>2510000</v>
      </c>
      <c r="AC920" s="2">
        <v>103795295.53</v>
      </c>
      <c r="AD920" s="2">
        <v>11585193.49</v>
      </c>
      <c r="AE920" s="2">
        <v>11585193.49</v>
      </c>
      <c r="AF920" s="2">
        <v>419195.97</v>
      </c>
      <c r="AG920" s="14">
        <f>SUMIF('consultant-gross'!D:D,eslam.data!AQ920,'consultant-gross'!F:F)</f>
        <v>13783192.876190484</v>
      </c>
      <c r="AH920" s="14">
        <f>SUMIF('consultant-gross'!D:D,eslam.data!AQ920,'consultant-gross'!G:G)</f>
        <v>422579598.78095233</v>
      </c>
      <c r="AI920" s="14">
        <f>SUMIF('consultant-net'!D:D,eslam.data!AQ920,'consultant-net'!F:F)</f>
        <v>14526906.83</v>
      </c>
      <c r="AJ920" s="2" t="str">
        <f>VLOOKUP(A920,'eslam-to-invoicing'!A:B,2,0)</f>
        <v>ORA ZED-Ph 2-Pkgs A&amp;D</v>
      </c>
      <c r="AQ920" s="2" t="str">
        <f t="shared" si="140"/>
        <v>ORA - ZED - ph.0239</v>
      </c>
      <c r="AR920" s="2" t="str">
        <f t="shared" si="141"/>
        <v>ORA ZED-Ph 2-Pkgs A&amp;D39</v>
      </c>
    </row>
    <row r="921" spans="1:44" hidden="1" x14ac:dyDescent="0.3">
      <c r="A921" s="6" t="s">
        <v>75</v>
      </c>
      <c r="B921" s="6">
        <f>VLOOKUP(A921,operation!A:B,2,0)</f>
        <v>1</v>
      </c>
      <c r="C921" s="6">
        <v>40</v>
      </c>
      <c r="D921" s="25"/>
      <c r="F921" s="26">
        <f>_xlfn.MAXIFS('data-from-invoicing'!E:E,'data-from-invoicing'!D:D,eslam.data!AR921)</f>
        <v>0</v>
      </c>
      <c r="G921" s="2">
        <f t="shared" si="138"/>
        <v>0</v>
      </c>
      <c r="H921" s="2"/>
      <c r="I921" s="23"/>
      <c r="J921" s="2">
        <f>SUMIF('collection only'!D:D,eslam.data!AQ921,'collection only'!E:E)</f>
        <v>0</v>
      </c>
      <c r="K921" s="26">
        <f>SUMIF('data-from-invoicing'!D:D,eslam.data!AR921,'data-from-invoicing'!F:F)</f>
        <v>0</v>
      </c>
      <c r="L921" s="2">
        <f t="shared" si="139"/>
        <v>0</v>
      </c>
      <c r="M921" s="2"/>
      <c r="Q921" s="23"/>
      <c r="S921" s="1">
        <v>45595</v>
      </c>
      <c r="T921" s="1">
        <v>45590</v>
      </c>
      <c r="U921" s="1">
        <v>45605</v>
      </c>
      <c r="V921">
        <v>56</v>
      </c>
      <c r="W921" s="1">
        <v>45661</v>
      </c>
      <c r="AF921" s="2">
        <v>0</v>
      </c>
      <c r="AG921" s="14">
        <f>SUMIF('consultant-gross'!D:D,eslam.data!AQ921,'consultant-gross'!F:F)</f>
        <v>0</v>
      </c>
      <c r="AH921" s="14">
        <f>SUMIF('consultant-gross'!D:D,eslam.data!AQ921,'consultant-gross'!G:G)</f>
        <v>0</v>
      </c>
      <c r="AI921" s="14">
        <f>SUMIF('consultant-net'!D:D,eslam.data!AQ921,'consultant-net'!F:F)</f>
        <v>0</v>
      </c>
      <c r="AJ921" s="2" t="str">
        <f>VLOOKUP(A921,'eslam-to-invoicing'!A:B,2,0)</f>
        <v>ORA ZED-Ph 2-Pkgs A&amp;D</v>
      </c>
      <c r="AQ921" s="2" t="str">
        <f t="shared" si="140"/>
        <v>ORA - ZED - ph.0240</v>
      </c>
      <c r="AR921" s="2" t="str">
        <f t="shared" si="141"/>
        <v>ORA ZED-Ph 2-Pkgs A&amp;D40</v>
      </c>
    </row>
    <row r="922" spans="1:44" hidden="1" x14ac:dyDescent="0.3">
      <c r="B922" s="34" t="e">
        <f>VLOOKUP(A922,operation!A:B,2,0)</f>
        <v>#N/A</v>
      </c>
      <c r="D922" s="25"/>
      <c r="F922" s="26">
        <f>_xlfn.MAXIFS('data-from-invoicing'!E:E,'data-from-invoicing'!D:D,eslam.data!AR922)</f>
        <v>0</v>
      </c>
      <c r="H922" s="2"/>
      <c r="I922" s="23"/>
      <c r="K922" s="26"/>
      <c r="M922" s="2"/>
      <c r="Q922" s="23"/>
    </row>
    <row r="923" spans="1:44" hidden="1" x14ac:dyDescent="0.3">
      <c r="A923" s="6" t="s">
        <v>49</v>
      </c>
      <c r="B923" s="34">
        <f>VLOOKUP(A923,operation!A:B,2,0)</f>
        <v>1</v>
      </c>
      <c r="C923" s="6">
        <v>1</v>
      </c>
      <c r="D923" s="25"/>
      <c r="E923" s="2">
        <v>1222080</v>
      </c>
      <c r="F923" s="26">
        <f>_xlfn.MAXIFS('data-from-invoicing'!E:E,'data-from-invoicing'!D:D,eslam.data!AR923)</f>
        <v>11716231.9</v>
      </c>
      <c r="G923" s="2">
        <f t="shared" ref="G923:G954" si="142">F923-E923</f>
        <v>10494151.9</v>
      </c>
      <c r="H923" s="2"/>
      <c r="I923" s="23"/>
      <c r="J923" s="2">
        <f>SUMIF('collection only'!D:D,eslam.data!AQ923,'collection only'!E:E)</f>
        <v>2832501.18</v>
      </c>
      <c r="K923" s="26">
        <f>SUMIF('data-from-invoicing'!D:D,eslam.data!AR923,'data-from-invoicing'!F:F)</f>
        <v>18468978.3325</v>
      </c>
      <c r="L923" s="2">
        <f t="shared" ref="L923:L954" si="143">K923-J923</f>
        <v>15636477.1525</v>
      </c>
      <c r="M923" s="2"/>
      <c r="Q923" s="23"/>
      <c r="R923" s="2">
        <v>2841415.8</v>
      </c>
      <c r="S923" s="1">
        <v>43799</v>
      </c>
      <c r="T923" s="1">
        <v>43804</v>
      </c>
      <c r="U923" s="1">
        <v>43806</v>
      </c>
      <c r="V923">
        <v>7</v>
      </c>
      <c r="W923" s="1">
        <v>43813</v>
      </c>
      <c r="X923" s="1">
        <v>43810</v>
      </c>
      <c r="Y923" s="2">
        <v>1222080</v>
      </c>
      <c r="Z923" s="2">
        <v>2056962.6</v>
      </c>
      <c r="AF923" s="2">
        <v>0</v>
      </c>
      <c r="AG923" s="14">
        <f>SUMIF('consultant-gross'!D:D,eslam.data!AQ923,'consultant-gross'!F:F)</f>
        <v>1222080</v>
      </c>
      <c r="AH923" s="14">
        <f>SUMIF('consultant-gross'!D:D,eslam.data!AQ923,'consultant-gross'!G:G)</f>
        <v>1222080</v>
      </c>
      <c r="AI923" s="14">
        <f>SUMIF('consultant-net'!D:D,eslam.data!AQ923,'consultant-net'!F:F)</f>
        <v>2841415.8</v>
      </c>
      <c r="AJ923" s="2" t="str">
        <f>VLOOKUP(A923,'eslam-to-invoicing'!A:B,2,0)</f>
        <v>ESU Ph2-Enabling &amp; Struc</v>
      </c>
      <c r="AQ923" s="2" t="str">
        <f t="shared" ref="AQ923:AQ954" si="144">A923&amp;C923</f>
        <v>PH.2-El Sewedy Uni. - Enabling1</v>
      </c>
      <c r="AR923" s="2" t="str">
        <f t="shared" ref="AR923:AR954" si="145">AJ923&amp;C923</f>
        <v>ESU Ph2-Enabling &amp; Struc1</v>
      </c>
    </row>
    <row r="924" spans="1:44" hidden="1" x14ac:dyDescent="0.3">
      <c r="A924" s="6" t="s">
        <v>49</v>
      </c>
      <c r="B924" s="34">
        <f>VLOOKUP(A924,operation!A:B,2,0)</f>
        <v>1</v>
      </c>
      <c r="C924" s="6">
        <v>2</v>
      </c>
      <c r="D924" s="25"/>
      <c r="E924" s="2">
        <v>19989408.989999998</v>
      </c>
      <c r="F924" s="26">
        <f>_xlfn.MAXIFS('data-from-invoicing'!E:E,'data-from-invoicing'!D:D,eslam.data!AR924)</f>
        <v>21431317.620000001</v>
      </c>
      <c r="G924" s="2">
        <f t="shared" si="142"/>
        <v>1441908.6300000027</v>
      </c>
      <c r="H924" s="2"/>
      <c r="I924" s="23"/>
      <c r="J924" s="2">
        <f>SUMIF('collection only'!D:D,eslam.data!AQ924,'collection only'!E:E)</f>
        <v>13318143.890000001</v>
      </c>
      <c r="K924" s="26">
        <f>SUMIF('data-from-invoicing'!D:D,eslam.data!AR924,'data-from-invoicing'!F:F)</f>
        <v>27543185.353</v>
      </c>
      <c r="L924" s="2">
        <f t="shared" si="143"/>
        <v>14225041.463</v>
      </c>
      <c r="M924" s="2"/>
      <c r="Q924" s="23"/>
      <c r="R924" s="2">
        <v>13446882.5</v>
      </c>
      <c r="S924" s="1">
        <v>43830</v>
      </c>
      <c r="T924" s="1">
        <v>43832</v>
      </c>
      <c r="U924" s="1">
        <v>43832</v>
      </c>
      <c r="V924">
        <v>7</v>
      </c>
      <c r="W924" s="1">
        <v>43839</v>
      </c>
      <c r="X924" s="1">
        <v>43841</v>
      </c>
      <c r="Y924" s="2">
        <v>21211488.989999998</v>
      </c>
      <c r="Z924" s="2">
        <v>2672643.6</v>
      </c>
      <c r="AF924" s="2">
        <v>0</v>
      </c>
      <c r="AG924" s="14">
        <f>SUMIF('consultant-gross'!D:D,eslam.data!AQ924,'consultant-gross'!F:F)</f>
        <v>19989408.989999998</v>
      </c>
      <c r="AH924" s="14">
        <f>SUMIF('consultant-gross'!D:D,eslam.data!AQ924,'consultant-gross'!G:G)</f>
        <v>21211488.989999998</v>
      </c>
      <c r="AI924" s="14">
        <f>SUMIF('consultant-net'!D:D,eslam.data!AQ924,'consultant-net'!F:F)</f>
        <v>13446882.5</v>
      </c>
      <c r="AJ924" s="2" t="str">
        <f>VLOOKUP(A924,'eslam-to-invoicing'!A:B,2,0)</f>
        <v>ESU Ph2-Enabling &amp; Struc</v>
      </c>
      <c r="AQ924" s="2" t="str">
        <f t="shared" si="144"/>
        <v>PH.2-El Sewedy Uni. - Enabling2</v>
      </c>
      <c r="AR924" s="2" t="str">
        <f t="shared" si="145"/>
        <v>ESU Ph2-Enabling &amp; Struc2</v>
      </c>
    </row>
    <row r="925" spans="1:44" hidden="1" x14ac:dyDescent="0.3">
      <c r="A925" s="6" t="s">
        <v>49</v>
      </c>
      <c r="B925" s="34">
        <f>VLOOKUP(A925,operation!A:B,2,0)</f>
        <v>1</v>
      </c>
      <c r="C925" s="6">
        <v>3</v>
      </c>
      <c r="D925" s="25"/>
      <c r="E925" s="2">
        <v>22171564.66</v>
      </c>
      <c r="F925" s="26">
        <f>_xlfn.MAXIFS('data-from-invoicing'!E:E,'data-from-invoicing'!D:D,eslam.data!AR925)</f>
        <v>22372123.52</v>
      </c>
      <c r="G925" s="2">
        <f t="shared" si="142"/>
        <v>200558.8599999994</v>
      </c>
      <c r="H925" s="2"/>
      <c r="I925" s="23"/>
      <c r="J925" s="2">
        <f>SUMIF('collection only'!D:D,eslam.data!AQ925,'collection only'!E:E)</f>
        <v>17089175.5</v>
      </c>
      <c r="K925" s="26">
        <f>SUMIF('data-from-invoicing'!D:D,eslam.data!AR925,'data-from-invoicing'!F:F)</f>
        <v>40351874.114999995</v>
      </c>
      <c r="L925" s="2">
        <f t="shared" si="143"/>
        <v>23262698.614999995</v>
      </c>
      <c r="M925" s="2"/>
      <c r="Q925" s="23"/>
      <c r="R925" s="2">
        <v>17089175.5</v>
      </c>
      <c r="S925" s="1">
        <v>43861</v>
      </c>
      <c r="T925" s="1">
        <v>43860</v>
      </c>
      <c r="U925" s="1">
        <v>43860</v>
      </c>
      <c r="V925">
        <v>7</v>
      </c>
      <c r="W925" s="1">
        <v>43867</v>
      </c>
      <c r="X925" s="1">
        <v>43866</v>
      </c>
      <c r="Y925" s="2">
        <v>43383053.649999999</v>
      </c>
      <c r="Z925" s="2">
        <v>5401152.9000000004</v>
      </c>
      <c r="AF925" s="2">
        <v>0</v>
      </c>
      <c r="AG925" s="14">
        <f>SUMIF('consultant-gross'!D:D,eslam.data!AQ925,'consultant-gross'!F:F)</f>
        <v>22171564.66</v>
      </c>
      <c r="AH925" s="14">
        <f>SUMIF('consultant-gross'!D:D,eslam.data!AQ925,'consultant-gross'!G:G)</f>
        <v>43383053.649999999</v>
      </c>
      <c r="AI925" s="14">
        <f>SUMIF('consultant-net'!D:D,eslam.data!AQ925,'consultant-net'!F:F)</f>
        <v>17089175.5</v>
      </c>
      <c r="AJ925" s="2" t="str">
        <f>VLOOKUP(A925,'eslam-to-invoicing'!A:B,2,0)</f>
        <v>ESU Ph2-Enabling &amp; Struc</v>
      </c>
      <c r="AQ925" s="2" t="str">
        <f t="shared" si="144"/>
        <v>PH.2-El Sewedy Uni. - Enabling3</v>
      </c>
      <c r="AR925" s="2" t="str">
        <f t="shared" si="145"/>
        <v>ESU Ph2-Enabling &amp; Struc3</v>
      </c>
    </row>
    <row r="926" spans="1:44" hidden="1" x14ac:dyDescent="0.3">
      <c r="A926" s="6" t="s">
        <v>49</v>
      </c>
      <c r="B926" s="34">
        <f>VLOOKUP(A926,operation!A:B,2,0)</f>
        <v>1</v>
      </c>
      <c r="C926" s="6">
        <v>4</v>
      </c>
      <c r="D926" s="25"/>
      <c r="E926" s="2">
        <v>17471458.949999999</v>
      </c>
      <c r="F926" s="26">
        <f>_xlfn.MAXIFS('data-from-invoicing'!E:E,'data-from-invoicing'!D:D,eslam.data!AR926)</f>
        <v>27676491.140000001</v>
      </c>
      <c r="G926" s="2">
        <f t="shared" si="142"/>
        <v>10205032.190000001</v>
      </c>
      <c r="H926" s="2"/>
      <c r="I926" s="23"/>
      <c r="J926" s="2">
        <f>SUMIF('collection only'!D:D,eslam.data!AQ926,'collection only'!E:E)</f>
        <v>14773850.810000001</v>
      </c>
      <c r="K926" s="26">
        <f>SUMIF('data-from-invoicing'!D:D,eslam.data!AR926,'data-from-invoicing'!F:F)</f>
        <v>33096273.5075</v>
      </c>
      <c r="L926" s="2">
        <f t="shared" si="143"/>
        <v>18322422.697499998</v>
      </c>
      <c r="M926" s="2"/>
      <c r="Q926" s="23"/>
      <c r="R926" s="2">
        <v>14773850.699999999</v>
      </c>
      <c r="S926" s="1">
        <v>43890</v>
      </c>
      <c r="T926" s="1">
        <v>43890</v>
      </c>
      <c r="U926" s="1">
        <v>43897</v>
      </c>
      <c r="V926">
        <v>7</v>
      </c>
      <c r="W926" s="1">
        <v>43904</v>
      </c>
      <c r="X926" s="1">
        <v>43906</v>
      </c>
      <c r="Y926" s="2">
        <v>60854512.600000001</v>
      </c>
      <c r="Z926" s="2">
        <v>8960074.1999999993</v>
      </c>
      <c r="AF926" s="2">
        <v>0</v>
      </c>
      <c r="AG926" s="14">
        <f>SUMIF('consultant-gross'!D:D,eslam.data!AQ926,'consultant-gross'!F:F)</f>
        <v>17471458.950000003</v>
      </c>
      <c r="AH926" s="14">
        <f>SUMIF('consultant-gross'!D:D,eslam.data!AQ926,'consultant-gross'!G:G)</f>
        <v>60854512.600000001</v>
      </c>
      <c r="AI926" s="14">
        <f>SUMIF('consultant-net'!D:D,eslam.data!AQ926,'consultant-net'!F:F)</f>
        <v>14773850.699999999</v>
      </c>
      <c r="AJ926" s="2" t="str">
        <f>VLOOKUP(A926,'eslam-to-invoicing'!A:B,2,0)</f>
        <v>ESU Ph2-Enabling &amp; Struc</v>
      </c>
      <c r="AQ926" s="2" t="str">
        <f t="shared" si="144"/>
        <v>PH.2-El Sewedy Uni. - Enabling4</v>
      </c>
      <c r="AR926" s="2" t="str">
        <f t="shared" si="145"/>
        <v>ESU Ph2-Enabling &amp; Struc4</v>
      </c>
    </row>
    <row r="927" spans="1:44" hidden="1" x14ac:dyDescent="0.3">
      <c r="A927" s="6" t="s">
        <v>49</v>
      </c>
      <c r="B927" s="34">
        <f>VLOOKUP(A927,operation!A:B,2,0)</f>
        <v>1</v>
      </c>
      <c r="C927" s="6">
        <v>5</v>
      </c>
      <c r="D927" s="25"/>
      <c r="E927" s="2">
        <v>7891719.6000000006</v>
      </c>
      <c r="F927" s="26">
        <f>_xlfn.MAXIFS('data-from-invoicing'!E:E,'data-from-invoicing'!D:D,eslam.data!AR927)</f>
        <v>53567992</v>
      </c>
      <c r="G927" s="2">
        <f t="shared" si="142"/>
        <v>45676272.399999999</v>
      </c>
      <c r="H927" s="2"/>
      <c r="I927" s="23"/>
      <c r="J927" s="2">
        <f>SUMIF('collection only'!D:D,eslam.data!AQ927,'collection only'!E:E)</f>
        <v>2392694.9</v>
      </c>
      <c r="K927" s="26">
        <f>SUMIF('data-from-invoicing'!D:D,eslam.data!AR927,'data-from-invoicing'!F:F)</f>
        <v>66399057.539999992</v>
      </c>
      <c r="L927" s="2">
        <f t="shared" si="143"/>
        <v>64006362.639999993</v>
      </c>
      <c r="M927" s="2"/>
      <c r="Q927" s="23"/>
      <c r="R927" s="2">
        <v>2392694.9</v>
      </c>
      <c r="S927" s="1">
        <v>43921</v>
      </c>
      <c r="T927" s="1">
        <v>43905</v>
      </c>
      <c r="U927" s="1">
        <v>43916</v>
      </c>
      <c r="V927">
        <v>7</v>
      </c>
      <c r="W927" s="1">
        <v>43923</v>
      </c>
      <c r="X927" s="1">
        <v>43930</v>
      </c>
      <c r="Y927" s="2">
        <v>68746232.200000003</v>
      </c>
      <c r="Z927" s="2">
        <v>6287074.2000000002</v>
      </c>
      <c r="AF927" s="2">
        <v>0</v>
      </c>
      <c r="AG927" s="14">
        <f>SUMIF('consultant-gross'!D:D,eslam.data!AQ927,'consultant-gross'!F:F)</f>
        <v>7891719.6000000015</v>
      </c>
      <c r="AH927" s="14">
        <f>SUMIF('consultant-gross'!D:D,eslam.data!AQ927,'consultant-gross'!G:G)</f>
        <v>68746232.200000003</v>
      </c>
      <c r="AI927" s="14">
        <f>SUMIF('consultant-net'!D:D,eslam.data!AQ927,'consultant-net'!F:F)</f>
        <v>2392694.9</v>
      </c>
      <c r="AJ927" s="2" t="str">
        <f>VLOOKUP(A927,'eslam-to-invoicing'!A:B,2,0)</f>
        <v>ESU Ph2-Enabling &amp; Struc</v>
      </c>
      <c r="AQ927" s="2" t="str">
        <f t="shared" si="144"/>
        <v>PH.2-El Sewedy Uni. - Enabling5</v>
      </c>
      <c r="AR927" s="2" t="str">
        <f t="shared" si="145"/>
        <v>ESU Ph2-Enabling &amp; Struc5</v>
      </c>
    </row>
    <row r="928" spans="1:44" hidden="1" x14ac:dyDescent="0.3">
      <c r="A928" s="6" t="s">
        <v>49</v>
      </c>
      <c r="B928" s="34">
        <f>VLOOKUP(A928,operation!A:B,2,0)</f>
        <v>1</v>
      </c>
      <c r="C928" s="6">
        <v>6</v>
      </c>
      <c r="D928" s="25"/>
      <c r="E928" s="2">
        <v>18379179.40000001</v>
      </c>
      <c r="F928" s="26">
        <f>_xlfn.MAXIFS('data-from-invoicing'!E:E,'data-from-invoicing'!D:D,eslam.data!AR928)</f>
        <v>28648432.290000003</v>
      </c>
      <c r="G928" s="2">
        <f t="shared" si="142"/>
        <v>10269252.889999993</v>
      </c>
      <c r="H928" s="2"/>
      <c r="I928" s="23"/>
      <c r="J928" s="2">
        <f>SUMIF('collection only'!D:D,eslam.data!AQ928,'collection only'!E:E)</f>
        <v>7788095.2199999997</v>
      </c>
      <c r="K928" s="26">
        <f>SUMIF('data-from-invoicing'!D:D,eslam.data!AR928,'data-from-invoicing'!F:F)</f>
        <v>16671348.956</v>
      </c>
      <c r="L928" s="2">
        <f t="shared" si="143"/>
        <v>8883253.7360000014</v>
      </c>
      <c r="M928" s="2"/>
      <c r="Q928" s="23"/>
      <c r="R928" s="2">
        <v>7788095.2000000002</v>
      </c>
      <c r="S928" s="1">
        <v>43951</v>
      </c>
      <c r="T928" s="1">
        <v>43936</v>
      </c>
      <c r="U928" s="1">
        <v>43947</v>
      </c>
      <c r="V928">
        <v>7</v>
      </c>
      <c r="W928" s="1">
        <v>43954</v>
      </c>
      <c r="X928" s="1">
        <v>43957</v>
      </c>
      <c r="Y928" s="2">
        <v>87125411.600000009</v>
      </c>
      <c r="Z928" s="2">
        <v>2277574.1999999988</v>
      </c>
      <c r="AF928" s="2">
        <v>0</v>
      </c>
      <c r="AG928" s="14">
        <f>SUMIF('consultant-gross'!D:D,eslam.data!AQ928,'consultant-gross'!F:F)</f>
        <v>18379179.400000006</v>
      </c>
      <c r="AH928" s="14">
        <f>SUMIF('consultant-gross'!D:D,eslam.data!AQ928,'consultant-gross'!G:G)</f>
        <v>87125411.600000009</v>
      </c>
      <c r="AI928" s="14">
        <f>SUMIF('consultant-net'!D:D,eslam.data!AQ928,'consultant-net'!F:F)</f>
        <v>7788095.2000000002</v>
      </c>
      <c r="AJ928" s="2" t="str">
        <f>VLOOKUP(A928,'eslam-to-invoicing'!A:B,2,0)</f>
        <v>ESU Ph2-Enabling &amp; Struc</v>
      </c>
      <c r="AQ928" s="2" t="str">
        <f t="shared" si="144"/>
        <v>PH.2-El Sewedy Uni. - Enabling6</v>
      </c>
      <c r="AR928" s="2" t="str">
        <f t="shared" si="145"/>
        <v>ESU Ph2-Enabling &amp; Struc6</v>
      </c>
    </row>
    <row r="929" spans="1:44" hidden="1" x14ac:dyDescent="0.3">
      <c r="A929" s="6" t="s">
        <v>49</v>
      </c>
      <c r="B929" s="34">
        <f>VLOOKUP(A929,operation!A:B,2,0)</f>
        <v>1</v>
      </c>
      <c r="C929" s="6">
        <v>7</v>
      </c>
      <c r="D929" s="25"/>
      <c r="E929" s="2">
        <v>9076073.5</v>
      </c>
      <c r="F929" s="26">
        <f>_xlfn.MAXIFS('data-from-invoicing'!E:E,'data-from-invoicing'!D:D,eslam.data!AR929)</f>
        <v>56805725.810000002</v>
      </c>
      <c r="G929" s="2">
        <f t="shared" si="142"/>
        <v>47729652.310000002</v>
      </c>
      <c r="H929" s="2"/>
      <c r="I929" s="23"/>
      <c r="J929" s="2">
        <f>SUMIF('collection only'!D:D,eslam.data!AQ929,'collection only'!E:E)</f>
        <v>3548357.43</v>
      </c>
      <c r="K929" s="26">
        <f>SUMIF('data-from-invoicing'!D:D,eslam.data!AR929,'data-from-invoicing'!F:F)</f>
        <v>29303962.2315</v>
      </c>
      <c r="L929" s="2">
        <f t="shared" si="143"/>
        <v>25755604.8015</v>
      </c>
      <c r="M929" s="2"/>
      <c r="Q929" s="23"/>
      <c r="R929" s="2">
        <v>3548357.4</v>
      </c>
      <c r="S929" s="1">
        <v>43982</v>
      </c>
      <c r="T929" s="1">
        <v>43982</v>
      </c>
      <c r="U929" s="1">
        <v>43990</v>
      </c>
      <c r="V929">
        <v>7</v>
      </c>
      <c r="W929" s="1">
        <v>43997</v>
      </c>
      <c r="X929" s="1">
        <v>44023</v>
      </c>
      <c r="Y929" s="2">
        <v>96201485.100000009</v>
      </c>
      <c r="Z929" s="2">
        <v>0</v>
      </c>
      <c r="AF929" s="2">
        <v>0</v>
      </c>
      <c r="AG929" s="14">
        <f>SUMIF('consultant-gross'!D:D,eslam.data!AQ929,'consultant-gross'!F:F)</f>
        <v>9076073.5</v>
      </c>
      <c r="AH929" s="14">
        <f>SUMIF('consultant-gross'!D:D,eslam.data!AQ929,'consultant-gross'!G:G)</f>
        <v>96201485.100000009</v>
      </c>
      <c r="AI929" s="14">
        <f>SUMIF('consultant-net'!D:D,eslam.data!AQ929,'consultant-net'!F:F)</f>
        <v>3548357.4</v>
      </c>
      <c r="AJ929" s="2" t="str">
        <f>VLOOKUP(A929,'eslam-to-invoicing'!A:B,2,0)</f>
        <v>ESU Ph2-Enabling &amp; Struc</v>
      </c>
      <c r="AQ929" s="2" t="str">
        <f t="shared" si="144"/>
        <v>PH.2-El Sewedy Uni. - Enabling7</v>
      </c>
      <c r="AR929" s="2" t="str">
        <f t="shared" si="145"/>
        <v>ESU Ph2-Enabling &amp; Struc7</v>
      </c>
    </row>
    <row r="930" spans="1:44" hidden="1" x14ac:dyDescent="0.3">
      <c r="A930" s="6" t="s">
        <v>49</v>
      </c>
      <c r="B930" s="34">
        <f>VLOOKUP(A930,operation!A:B,2,0)</f>
        <v>1</v>
      </c>
      <c r="C930" s="6">
        <v>8</v>
      </c>
      <c r="D930" s="25"/>
      <c r="E930" s="2">
        <v>2504382.3999999911</v>
      </c>
      <c r="F930" s="26">
        <f>_xlfn.MAXIFS('data-from-invoicing'!E:E,'data-from-invoicing'!D:D,eslam.data!AR930)</f>
        <v>69627433.519999996</v>
      </c>
      <c r="G930" s="2">
        <f t="shared" si="142"/>
        <v>67123051.120000005</v>
      </c>
      <c r="H930" s="2"/>
      <c r="I930" s="23"/>
      <c r="J930" s="2">
        <f>SUMIF('collection only'!D:D,eslam.data!AQ930,'collection only'!E:E)</f>
        <v>1607563.1</v>
      </c>
      <c r="K930" s="26">
        <f>SUMIF('data-from-invoicing'!D:D,eslam.data!AR930,'data-from-invoicing'!F:F)</f>
        <v>26734888.538000003</v>
      </c>
      <c r="L930" s="2">
        <f t="shared" si="143"/>
        <v>25127325.438000001</v>
      </c>
      <c r="M930" s="2"/>
      <c r="Q930" s="23"/>
      <c r="R930" s="2">
        <v>1607563.1</v>
      </c>
      <c r="S930" s="1">
        <v>44012</v>
      </c>
      <c r="T930" s="1">
        <v>44012</v>
      </c>
      <c r="U930" s="1">
        <v>44019</v>
      </c>
      <c r="V930">
        <v>7</v>
      </c>
      <c r="W930" s="1">
        <v>44026</v>
      </c>
      <c r="X930" s="1">
        <v>44021</v>
      </c>
      <c r="Y930" s="2">
        <v>98705867.5</v>
      </c>
      <c r="AF930" s="2">
        <v>0</v>
      </c>
      <c r="AG930" s="14">
        <f>SUMIF('consultant-gross'!D:D,eslam.data!AQ930,'consultant-gross'!F:F)</f>
        <v>2504382.3999999911</v>
      </c>
      <c r="AH930" s="14">
        <f>SUMIF('consultant-gross'!D:D,eslam.data!AQ930,'consultant-gross'!G:G)</f>
        <v>98705867.5</v>
      </c>
      <c r="AI930" s="14">
        <f>SUMIF('consultant-net'!D:D,eslam.data!AQ930,'consultant-net'!F:F)</f>
        <v>1607563.1</v>
      </c>
      <c r="AJ930" s="2" t="str">
        <f>VLOOKUP(A930,'eslam-to-invoicing'!A:B,2,0)</f>
        <v>ESU Ph2-Enabling &amp; Struc</v>
      </c>
      <c r="AQ930" s="2" t="str">
        <f t="shared" si="144"/>
        <v>PH.2-El Sewedy Uni. - Enabling8</v>
      </c>
      <c r="AR930" s="2" t="str">
        <f t="shared" si="145"/>
        <v>ESU Ph2-Enabling &amp; Struc8</v>
      </c>
    </row>
    <row r="931" spans="1:44" hidden="1" x14ac:dyDescent="0.3">
      <c r="A931" s="6" t="s">
        <v>49</v>
      </c>
      <c r="B931" s="34">
        <f>VLOOKUP(A931,operation!A:B,2,0)</f>
        <v>1</v>
      </c>
      <c r="C931" s="6">
        <v>9</v>
      </c>
      <c r="D931" s="25"/>
      <c r="E931" s="2">
        <v>9452002.6999999881</v>
      </c>
      <c r="F931" s="26">
        <f>_xlfn.MAXIFS('data-from-invoicing'!E:E,'data-from-invoicing'!D:D,eslam.data!AR931)</f>
        <v>85288754.950000003</v>
      </c>
      <c r="G931" s="2">
        <f t="shared" si="142"/>
        <v>75836752.250000015</v>
      </c>
      <c r="H931" s="2"/>
      <c r="I931" s="23"/>
      <c r="J931" s="2">
        <f>SUMIF('collection only'!D:D,eslam.data!AQ931,'collection only'!E:E)</f>
        <v>8739144.8800000008</v>
      </c>
      <c r="K931" s="26">
        <f>SUMIF('data-from-invoicing'!D:D,eslam.data!AR931,'data-from-invoicing'!F:F)</f>
        <v>20706425.976500001</v>
      </c>
      <c r="L931" s="2">
        <f t="shared" si="143"/>
        <v>11967281.0965</v>
      </c>
      <c r="M931" s="2"/>
      <c r="Q931" s="23"/>
      <c r="R931" s="2">
        <v>8526565.1999999993</v>
      </c>
      <c r="S931" s="1">
        <v>44043</v>
      </c>
      <c r="T931" s="1">
        <v>44058</v>
      </c>
      <c r="U931" s="1">
        <v>44060</v>
      </c>
      <c r="V931">
        <v>7</v>
      </c>
      <c r="W931" s="1">
        <v>44067</v>
      </c>
      <c r="X931" s="1">
        <v>44070</v>
      </c>
      <c r="Y931" s="2">
        <v>108157870.2</v>
      </c>
      <c r="AF931" s="2">
        <v>0</v>
      </c>
      <c r="AG931" s="14">
        <f>SUMIF('consultant-gross'!D:D,eslam.data!AQ931,'consultant-gross'!F:F)</f>
        <v>9452002.6999999881</v>
      </c>
      <c r="AH931" s="14">
        <f>SUMIF('consultant-gross'!D:D,eslam.data!AQ931,'consultant-gross'!G:G)</f>
        <v>108157870.19999999</v>
      </c>
      <c r="AI931" s="14">
        <f>SUMIF('consultant-net'!D:D,eslam.data!AQ931,'consultant-net'!F:F)</f>
        <v>8526565.1999999993</v>
      </c>
      <c r="AJ931" s="2" t="str">
        <f>VLOOKUP(A931,'eslam-to-invoicing'!A:B,2,0)</f>
        <v>ESU Ph2-Enabling &amp; Struc</v>
      </c>
      <c r="AQ931" s="2" t="str">
        <f t="shared" si="144"/>
        <v>PH.2-El Sewedy Uni. - Enabling9</v>
      </c>
      <c r="AR931" s="2" t="str">
        <f t="shared" si="145"/>
        <v>ESU Ph2-Enabling &amp; Struc9</v>
      </c>
    </row>
    <row r="932" spans="1:44" hidden="1" x14ac:dyDescent="0.3">
      <c r="A932" s="6" t="s">
        <v>49</v>
      </c>
      <c r="B932" s="34">
        <f>VLOOKUP(A932,operation!A:B,2,0)</f>
        <v>1</v>
      </c>
      <c r="C932" s="6">
        <v>10</v>
      </c>
      <c r="D932" s="25"/>
      <c r="E932" s="2">
        <v>5068271.5000000149</v>
      </c>
      <c r="F932" s="26">
        <f>_xlfn.MAXIFS('data-from-invoicing'!E:E,'data-from-invoicing'!D:D,eslam.data!AR932)</f>
        <v>44073475.240000002</v>
      </c>
      <c r="G932" s="2">
        <f t="shared" si="142"/>
        <v>39005203.739999987</v>
      </c>
      <c r="H932" s="2"/>
      <c r="I932" s="23"/>
      <c r="J932" s="2">
        <f>SUMIF('collection only'!D:D,eslam.data!AQ932,'collection only'!E:E)</f>
        <v>7703511.4100000001</v>
      </c>
      <c r="K932" s="26">
        <f>SUMIF('data-from-invoicing'!D:D,eslam.data!AR932,'data-from-invoicing'!F:F)</f>
        <v>20441591.627999999</v>
      </c>
      <c r="L932" s="2">
        <f t="shared" si="143"/>
        <v>12738080.217999998</v>
      </c>
      <c r="M932" s="2"/>
      <c r="Q932" s="23"/>
      <c r="R932" s="2">
        <v>7703511.2999999998</v>
      </c>
      <c r="S932" s="1">
        <v>44165</v>
      </c>
      <c r="T932" s="1">
        <v>44150</v>
      </c>
      <c r="U932" s="1">
        <v>44157</v>
      </c>
      <c r="V932">
        <v>7</v>
      </c>
      <c r="W932" s="1">
        <v>44164</v>
      </c>
      <c r="X932" s="1">
        <v>44157</v>
      </c>
      <c r="Y932" s="2">
        <v>113226141.7</v>
      </c>
      <c r="AF932" s="2">
        <v>118504</v>
      </c>
      <c r="AG932" s="14">
        <f>SUMIF('consultant-gross'!D:D,eslam.data!AQ932,'consultant-gross'!F:F)</f>
        <v>0</v>
      </c>
      <c r="AH932" s="14">
        <f>SUMIF('consultant-gross'!D:D,eslam.data!AQ932,'consultant-gross'!G:G)</f>
        <v>0</v>
      </c>
      <c r="AI932" s="14">
        <f>SUMIF('consultant-net'!D:D,eslam.data!AQ932,'consultant-net'!F:F)</f>
        <v>0</v>
      </c>
      <c r="AJ932" s="2" t="str">
        <f>VLOOKUP(A932,'eslam-to-invoicing'!A:B,2,0)</f>
        <v>ESU Ph2-Enabling &amp; Struc</v>
      </c>
      <c r="AQ932" s="2" t="str">
        <f t="shared" si="144"/>
        <v>PH.2-El Sewedy Uni. - Enabling10</v>
      </c>
      <c r="AR932" s="2" t="str">
        <f t="shared" si="145"/>
        <v>ESU Ph2-Enabling &amp; Struc10</v>
      </c>
    </row>
    <row r="933" spans="1:44" hidden="1" x14ac:dyDescent="0.3">
      <c r="A933" s="6" t="s">
        <v>55</v>
      </c>
      <c r="B933" s="34">
        <f>VLOOKUP(A933,operation!A:B,2,0)</f>
        <v>1</v>
      </c>
      <c r="C933" s="6">
        <v>1</v>
      </c>
      <c r="D933" s="25"/>
      <c r="E933" s="2">
        <v>39552087.899999999</v>
      </c>
      <c r="F933" s="26">
        <f>_xlfn.MAXIFS('data-from-invoicing'!E:E,'data-from-invoicing'!D:D,eslam.data!AR933)</f>
        <v>11716231.9</v>
      </c>
      <c r="G933" s="2">
        <f t="shared" si="142"/>
        <v>-27835856</v>
      </c>
      <c r="H933" s="2"/>
      <c r="I933" s="23"/>
      <c r="J933" s="2">
        <f>SUMIF('collection only'!D:D,eslam.data!AQ933,'collection only'!E:E)</f>
        <v>50636298.899999999</v>
      </c>
      <c r="K933" s="26">
        <f>SUMIF('data-from-invoicing'!D:D,eslam.data!AR933,'data-from-invoicing'!F:F)</f>
        <v>18468978.3325</v>
      </c>
      <c r="L933" s="2">
        <f t="shared" si="143"/>
        <v>-32167320.567499999</v>
      </c>
      <c r="M933" s="2"/>
      <c r="O933" s="2">
        <v>15000000</v>
      </c>
      <c r="Q933" s="23"/>
      <c r="R933" s="2">
        <v>35636298.899999999</v>
      </c>
      <c r="S933" s="1">
        <v>43890</v>
      </c>
      <c r="T933" s="1">
        <v>43890</v>
      </c>
      <c r="U933" s="1">
        <v>43897</v>
      </c>
      <c r="V933">
        <v>14</v>
      </c>
      <c r="W933" s="1">
        <v>43911</v>
      </c>
      <c r="X933" s="1">
        <v>43912</v>
      </c>
      <c r="Y933" s="2">
        <v>39552087.899999999</v>
      </c>
      <c r="Z933" s="2">
        <v>27835856</v>
      </c>
      <c r="AF933" s="2">
        <v>0</v>
      </c>
      <c r="AG933" s="14">
        <f>SUMIF('consultant-gross'!D:D,eslam.data!AQ933,'consultant-gross'!F:F)</f>
        <v>39552087.899999999</v>
      </c>
      <c r="AH933" s="14">
        <f>SUMIF('consultant-gross'!D:D,eslam.data!AQ933,'consultant-gross'!G:G)</f>
        <v>39552087.899999999</v>
      </c>
      <c r="AI933" s="14">
        <f>SUMIF('consultant-net'!D:D,eslam.data!AQ933,'consultant-net'!F:F)</f>
        <v>35636298.899999999</v>
      </c>
      <c r="AJ933" s="2" t="str">
        <f>VLOOKUP(A933,'eslam-to-invoicing'!A:B,2,0)</f>
        <v>ESU Ph2-Enabling &amp; Struc</v>
      </c>
      <c r="AQ933" s="2" t="str">
        <f t="shared" si="144"/>
        <v>PH.2-El Sewedy Uni. - Finishes1</v>
      </c>
      <c r="AR933" s="2" t="str">
        <f t="shared" si="145"/>
        <v>ESU Ph2-Enabling &amp; Struc1</v>
      </c>
    </row>
    <row r="934" spans="1:44" hidden="1" x14ac:dyDescent="0.3">
      <c r="A934" s="6" t="s">
        <v>55</v>
      </c>
      <c r="B934" s="34">
        <f>VLOOKUP(A934,operation!A:B,2,0)</f>
        <v>1</v>
      </c>
      <c r="C934" s="6">
        <v>2</v>
      </c>
      <c r="D934" s="25"/>
      <c r="E934" s="2">
        <v>33281363.919999991</v>
      </c>
      <c r="F934" s="26">
        <f>_xlfn.MAXIFS('data-from-invoicing'!E:E,'data-from-invoicing'!D:D,eslam.data!AR934)</f>
        <v>21431317.620000001</v>
      </c>
      <c r="G934" s="2">
        <f t="shared" si="142"/>
        <v>-11850046.29999999</v>
      </c>
      <c r="H934" s="2"/>
      <c r="I934" s="23"/>
      <c r="J934" s="2">
        <f>SUMIF('collection only'!D:D,eslam.data!AQ934,'collection only'!E:E)</f>
        <v>26758389.799999997</v>
      </c>
      <c r="K934" s="26">
        <f>SUMIF('data-from-invoicing'!D:D,eslam.data!AR934,'data-from-invoicing'!F:F)</f>
        <v>27543185.353</v>
      </c>
      <c r="L934" s="2">
        <f t="shared" si="143"/>
        <v>784795.5530000031</v>
      </c>
      <c r="M934" s="2"/>
      <c r="Q934" s="23"/>
      <c r="R934" s="2">
        <v>26758389.800000001</v>
      </c>
      <c r="S934" s="1">
        <v>43921</v>
      </c>
      <c r="T934" s="1">
        <v>43921</v>
      </c>
      <c r="U934" s="1">
        <v>43926</v>
      </c>
      <c r="V934">
        <v>14</v>
      </c>
      <c r="W934" s="1">
        <v>43940</v>
      </c>
      <c r="X934" s="1">
        <v>43943</v>
      </c>
      <c r="Y934" s="2">
        <v>72833451.819999993</v>
      </c>
      <c r="Z934" s="2">
        <v>40761852.599999987</v>
      </c>
      <c r="AF934" s="2">
        <v>0</v>
      </c>
      <c r="AG934" s="14">
        <f>SUMIF('consultant-gross'!D:D,eslam.data!AQ934,'consultant-gross'!F:F)</f>
        <v>33281363.919999994</v>
      </c>
      <c r="AH934" s="14">
        <f>SUMIF('consultant-gross'!D:D,eslam.data!AQ934,'consultant-gross'!G:G)</f>
        <v>72833451.819999993</v>
      </c>
      <c r="AI934" s="14">
        <f>SUMIF('consultant-net'!D:D,eslam.data!AQ934,'consultant-net'!F:F)</f>
        <v>26758389.800000001</v>
      </c>
      <c r="AJ934" s="2" t="str">
        <f>VLOOKUP(A934,'eslam-to-invoicing'!A:B,2,0)</f>
        <v>ESU Ph2-Enabling &amp; Struc</v>
      </c>
      <c r="AQ934" s="2" t="str">
        <f t="shared" si="144"/>
        <v>PH.2-El Sewedy Uni. - Finishes2</v>
      </c>
      <c r="AR934" s="2" t="str">
        <f t="shared" si="145"/>
        <v>ESU Ph2-Enabling &amp; Struc2</v>
      </c>
    </row>
    <row r="935" spans="1:44" hidden="1" x14ac:dyDescent="0.3">
      <c r="A935" s="6" t="s">
        <v>55</v>
      </c>
      <c r="B935" s="34">
        <f>VLOOKUP(A935,operation!A:B,2,0)</f>
        <v>1</v>
      </c>
      <c r="C935" s="6">
        <v>3</v>
      </c>
      <c r="D935" s="25"/>
      <c r="E935" s="2">
        <v>24169965.907644901</v>
      </c>
      <c r="F935" s="26">
        <f>_xlfn.MAXIFS('data-from-invoicing'!E:E,'data-from-invoicing'!D:D,eslam.data!AR935)</f>
        <v>22372123.52</v>
      </c>
      <c r="G935" s="2">
        <f t="shared" si="142"/>
        <v>-1797842.3876449019</v>
      </c>
      <c r="H935" s="2"/>
      <c r="I935" s="23"/>
      <c r="J935" s="2">
        <f>SUMIF('collection only'!D:D,eslam.data!AQ935,'collection only'!E:E)</f>
        <v>23262698.800000001</v>
      </c>
      <c r="K935" s="26">
        <f>SUMIF('data-from-invoicing'!D:D,eslam.data!AR935,'data-from-invoicing'!F:F)</f>
        <v>40351874.114999995</v>
      </c>
      <c r="L935" s="2">
        <f t="shared" si="143"/>
        <v>17089175.314999994</v>
      </c>
      <c r="M935" s="2"/>
      <c r="Q935" s="23"/>
      <c r="R935" s="2">
        <v>23262698.800000001</v>
      </c>
      <c r="S935" s="1">
        <v>43951</v>
      </c>
      <c r="T935" s="1">
        <v>43951</v>
      </c>
      <c r="U935" s="1">
        <v>43957</v>
      </c>
      <c r="V935">
        <v>14</v>
      </c>
      <c r="W935" s="1">
        <v>43971</v>
      </c>
      <c r="X935" s="1">
        <v>43970</v>
      </c>
      <c r="Y935" s="2">
        <v>97003417.727644891</v>
      </c>
      <c r="Z935" s="2">
        <v>51226946.099999987</v>
      </c>
      <c r="AF935" s="2">
        <v>0</v>
      </c>
      <c r="AG935" s="14">
        <f>SUMIF('consultant-gross'!D:D,eslam.data!AQ935,'consultant-gross'!F:F)</f>
        <v>24169965.907644898</v>
      </c>
      <c r="AH935" s="14">
        <f>SUMIF('consultant-gross'!D:D,eslam.data!AQ935,'consultant-gross'!G:G)</f>
        <v>97003417.727644891</v>
      </c>
      <c r="AI935" s="14">
        <f>SUMIF('consultant-net'!D:D,eslam.data!AQ935,'consultant-net'!F:F)</f>
        <v>23262698.800000001</v>
      </c>
      <c r="AJ935" s="2" t="str">
        <f>VLOOKUP(A935,'eslam-to-invoicing'!A:B,2,0)</f>
        <v>ESU Ph2-Enabling &amp; Struc</v>
      </c>
      <c r="AQ935" s="2" t="str">
        <f t="shared" si="144"/>
        <v>PH.2-El Sewedy Uni. - Finishes3</v>
      </c>
      <c r="AR935" s="2" t="str">
        <f t="shared" si="145"/>
        <v>ESU Ph2-Enabling &amp; Struc3</v>
      </c>
    </row>
    <row r="936" spans="1:44" hidden="1" x14ac:dyDescent="0.3">
      <c r="A936" s="6" t="s">
        <v>55</v>
      </c>
      <c r="B936" s="34">
        <f>VLOOKUP(A936,operation!A:B,2,0)</f>
        <v>1</v>
      </c>
      <c r="C936" s="6">
        <v>4</v>
      </c>
      <c r="D936" s="25"/>
      <c r="E936" s="2">
        <v>24591514.842355099</v>
      </c>
      <c r="F936" s="26">
        <f>_xlfn.MAXIFS('data-from-invoicing'!E:E,'data-from-invoicing'!D:D,eslam.data!AR936)</f>
        <v>27676491.140000001</v>
      </c>
      <c r="G936" s="2">
        <f t="shared" si="142"/>
        <v>3084976.297644902</v>
      </c>
      <c r="H936" s="2"/>
      <c r="I936" s="23"/>
      <c r="J936" s="2">
        <f>SUMIF('collection only'!D:D,eslam.data!AQ936,'collection only'!E:E)</f>
        <v>18322600.949999999</v>
      </c>
      <c r="K936" s="26">
        <f>SUMIF('data-from-invoicing'!D:D,eslam.data!AR936,'data-from-invoicing'!F:F)</f>
        <v>33096273.5075</v>
      </c>
      <c r="L936" s="2">
        <f t="shared" si="143"/>
        <v>14773672.557500001</v>
      </c>
      <c r="M936" s="2"/>
      <c r="Q936" s="23"/>
      <c r="R936" s="2">
        <v>18322601</v>
      </c>
      <c r="S936" s="1">
        <v>43982</v>
      </c>
      <c r="T936" s="1">
        <v>43982</v>
      </c>
      <c r="U936" s="1">
        <v>43996</v>
      </c>
      <c r="V936">
        <v>14</v>
      </c>
      <c r="W936" s="1">
        <v>44010</v>
      </c>
      <c r="X936" s="1">
        <v>44000</v>
      </c>
      <c r="Y936" s="2">
        <v>121594932.56999999</v>
      </c>
      <c r="Z936" s="2">
        <v>51695436</v>
      </c>
      <c r="AF936" s="2">
        <v>0</v>
      </c>
      <c r="AG936" s="14">
        <f>SUMIF('consultant-gross'!D:D,eslam.data!AQ936,'consultant-gross'!F:F)</f>
        <v>24591514.842355102</v>
      </c>
      <c r="AH936" s="14">
        <f>SUMIF('consultant-gross'!D:D,eslam.data!AQ936,'consultant-gross'!G:G)</f>
        <v>121594932.56999999</v>
      </c>
      <c r="AI936" s="14">
        <f>SUMIF('consultant-net'!D:D,eslam.data!AQ936,'consultant-net'!F:F)</f>
        <v>18322601</v>
      </c>
      <c r="AJ936" s="2" t="str">
        <f>VLOOKUP(A936,'eslam-to-invoicing'!A:B,2,0)</f>
        <v>ESU Ph2-Enabling &amp; Struc</v>
      </c>
      <c r="AQ936" s="2" t="str">
        <f t="shared" si="144"/>
        <v>PH.2-El Sewedy Uni. - Finishes4</v>
      </c>
      <c r="AR936" s="2" t="str">
        <f t="shared" si="145"/>
        <v>ESU Ph2-Enabling &amp; Struc4</v>
      </c>
    </row>
    <row r="937" spans="1:44" hidden="1" x14ac:dyDescent="0.3">
      <c r="A937" s="6" t="s">
        <v>55</v>
      </c>
      <c r="B937" s="34">
        <f>VLOOKUP(A937,operation!A:B,2,0)</f>
        <v>1</v>
      </c>
      <c r="C937" s="6">
        <v>5</v>
      </c>
      <c r="D937" s="25"/>
      <c r="E937" s="2">
        <v>77007398.300000012</v>
      </c>
      <c r="F937" s="26">
        <f>_xlfn.MAXIFS('data-from-invoicing'!E:E,'data-from-invoicing'!D:D,eslam.data!AR937)</f>
        <v>53567992</v>
      </c>
      <c r="G937" s="2">
        <f t="shared" si="142"/>
        <v>-23439406.300000012</v>
      </c>
      <c r="H937" s="2"/>
      <c r="I937" s="23"/>
      <c r="J937" s="2">
        <f>SUMIF('collection only'!D:D,eslam.data!AQ937,'collection only'!E:E)</f>
        <v>64006362.979999997</v>
      </c>
      <c r="K937" s="26">
        <f>SUMIF('data-from-invoicing'!D:D,eslam.data!AR937,'data-from-invoicing'!F:F)</f>
        <v>66399057.539999992</v>
      </c>
      <c r="L937" s="2">
        <f t="shared" si="143"/>
        <v>2392694.5599999949</v>
      </c>
      <c r="M937" s="2"/>
      <c r="Q937" s="23"/>
      <c r="R937" s="2">
        <v>64006362.799999997</v>
      </c>
      <c r="S937" s="1">
        <v>44012</v>
      </c>
      <c r="T937" s="1">
        <v>44012</v>
      </c>
      <c r="U937" s="1">
        <v>44020</v>
      </c>
      <c r="V937">
        <v>14</v>
      </c>
      <c r="W937" s="1">
        <v>44034</v>
      </c>
      <c r="X937" s="1">
        <v>44025</v>
      </c>
      <c r="Y937" s="2">
        <v>198602330.87</v>
      </c>
      <c r="Z937" s="2">
        <v>81242431.400000006</v>
      </c>
      <c r="AF937" s="2">
        <v>0</v>
      </c>
      <c r="AG937" s="14">
        <f>SUMIF('consultant-gross'!D:D,eslam.data!AQ937,'consultant-gross'!F:F)</f>
        <v>77007398.300000012</v>
      </c>
      <c r="AH937" s="14">
        <f>SUMIF('consultant-gross'!D:D,eslam.data!AQ937,'consultant-gross'!G:G)</f>
        <v>198602330.87</v>
      </c>
      <c r="AI937" s="14">
        <f>SUMIF('consultant-net'!D:D,eslam.data!AQ937,'consultant-net'!F:F)</f>
        <v>64006362.799999997</v>
      </c>
      <c r="AJ937" s="2" t="str">
        <f>VLOOKUP(A937,'eslam-to-invoicing'!A:B,2,0)</f>
        <v>ESU Ph2-Enabling &amp; Struc</v>
      </c>
      <c r="AQ937" s="2" t="str">
        <f t="shared" si="144"/>
        <v>PH.2-El Sewedy Uni. - Finishes5</v>
      </c>
      <c r="AR937" s="2" t="str">
        <f t="shared" si="145"/>
        <v>ESU Ph2-Enabling &amp; Struc5</v>
      </c>
    </row>
    <row r="938" spans="1:44" hidden="1" x14ac:dyDescent="0.3">
      <c r="A938" s="6" t="s">
        <v>55</v>
      </c>
      <c r="B938" s="34">
        <f>VLOOKUP(A938,operation!A:B,2,0)</f>
        <v>1</v>
      </c>
      <c r="C938" s="6">
        <v>6</v>
      </c>
      <c r="D938" s="25"/>
      <c r="E938" s="2">
        <v>22875033.550000008</v>
      </c>
      <c r="F938" s="26">
        <f>_xlfn.MAXIFS('data-from-invoicing'!E:E,'data-from-invoicing'!D:D,eslam.data!AR938)</f>
        <v>28648432.290000003</v>
      </c>
      <c r="G938" s="2">
        <f t="shared" si="142"/>
        <v>5773398.7399999946</v>
      </c>
      <c r="H938" s="2"/>
      <c r="I938" s="23"/>
      <c r="J938" s="2">
        <f>SUMIF('collection only'!D:D,eslam.data!AQ938,'collection only'!E:E)</f>
        <v>8883254.0700000003</v>
      </c>
      <c r="K938" s="26">
        <f>SUMIF('data-from-invoicing'!D:D,eslam.data!AR938,'data-from-invoicing'!F:F)</f>
        <v>16671348.956</v>
      </c>
      <c r="L938" s="2">
        <f t="shared" si="143"/>
        <v>7788094.8859999999</v>
      </c>
      <c r="M938" s="2"/>
      <c r="Q938" s="23"/>
      <c r="R938" s="2">
        <v>8883254.1999999993</v>
      </c>
      <c r="S938" s="1">
        <v>44043</v>
      </c>
      <c r="T938" s="1">
        <v>44027</v>
      </c>
      <c r="U938" s="1">
        <v>44039</v>
      </c>
      <c r="V938">
        <v>14</v>
      </c>
      <c r="W938" s="1">
        <v>44053</v>
      </c>
      <c r="X938" s="1">
        <v>44041</v>
      </c>
      <c r="Y938" s="2">
        <v>221477364.41999999</v>
      </c>
      <c r="Z938" s="2">
        <v>71736256.5</v>
      </c>
      <c r="AF938" s="2">
        <v>0</v>
      </c>
      <c r="AG938" s="14">
        <f>SUMIF('consultant-gross'!D:D,eslam.data!AQ938,'consultant-gross'!F:F)</f>
        <v>22875033.550000012</v>
      </c>
      <c r="AH938" s="14">
        <f>SUMIF('consultant-gross'!D:D,eslam.data!AQ938,'consultant-gross'!G:G)</f>
        <v>221477364.42000002</v>
      </c>
      <c r="AI938" s="14">
        <f>SUMIF('consultant-net'!D:D,eslam.data!AQ938,'consultant-net'!F:F)</f>
        <v>8883254.1999999993</v>
      </c>
      <c r="AJ938" s="2" t="str">
        <f>VLOOKUP(A938,'eslam-to-invoicing'!A:B,2,0)</f>
        <v>ESU Ph2-Enabling &amp; Struc</v>
      </c>
      <c r="AQ938" s="2" t="str">
        <f t="shared" si="144"/>
        <v>PH.2-El Sewedy Uni. - Finishes6</v>
      </c>
      <c r="AR938" s="2" t="str">
        <f t="shared" si="145"/>
        <v>ESU Ph2-Enabling &amp; Struc6</v>
      </c>
    </row>
    <row r="939" spans="1:44" hidden="1" x14ac:dyDescent="0.3">
      <c r="A939" s="6" t="s">
        <v>55</v>
      </c>
      <c r="B939" s="34">
        <f>VLOOKUP(A939,operation!A:B,2,0)</f>
        <v>1</v>
      </c>
      <c r="C939" s="6">
        <v>7</v>
      </c>
      <c r="D939" s="25"/>
      <c r="E939" s="2">
        <v>54216090.639999993</v>
      </c>
      <c r="F939" s="26">
        <f>_xlfn.MAXIFS('data-from-invoicing'!E:E,'data-from-invoicing'!D:D,eslam.data!AR939)</f>
        <v>56805725.810000002</v>
      </c>
      <c r="G939" s="2">
        <f t="shared" si="142"/>
        <v>2589635.1700000092</v>
      </c>
      <c r="H939" s="2"/>
      <c r="I939" s="23"/>
      <c r="J939" s="2">
        <f>SUMIF('collection only'!D:D,eslam.data!AQ939,'collection only'!E:E)</f>
        <v>25755604.75</v>
      </c>
      <c r="K939" s="26">
        <f>SUMIF('data-from-invoicing'!D:D,eslam.data!AR939,'data-from-invoicing'!F:F)</f>
        <v>29303962.2315</v>
      </c>
      <c r="L939" s="2">
        <f t="shared" si="143"/>
        <v>3548357.4814999998</v>
      </c>
      <c r="M939" s="2"/>
      <c r="Q939" s="23"/>
      <c r="R939" s="2">
        <v>30755604.899999999</v>
      </c>
      <c r="S939" s="1">
        <v>44074</v>
      </c>
      <c r="T939" s="1">
        <v>44058</v>
      </c>
      <c r="U939" s="1">
        <v>44060</v>
      </c>
      <c r="V939">
        <v>14</v>
      </c>
      <c r="W939" s="1">
        <v>44074</v>
      </c>
      <c r="X939" s="1">
        <v>44069</v>
      </c>
      <c r="Y939" s="2">
        <v>275693455.06</v>
      </c>
      <c r="Z939" s="2">
        <v>65901640.400000013</v>
      </c>
      <c r="AF939" s="2">
        <v>0</v>
      </c>
      <c r="AG939" s="14">
        <f>SUMIF('consultant-gross'!D:D,eslam.data!AQ939,'consultant-gross'!F:F)</f>
        <v>54216090.639999986</v>
      </c>
      <c r="AH939" s="14">
        <f>SUMIF('consultant-gross'!D:D,eslam.data!AQ939,'consultant-gross'!G:G)</f>
        <v>275693455.06</v>
      </c>
      <c r="AI939" s="14">
        <f>SUMIF('consultant-net'!D:D,eslam.data!AQ939,'consultant-net'!F:F)</f>
        <v>30755604.899999999</v>
      </c>
      <c r="AJ939" s="2" t="str">
        <f>VLOOKUP(A939,'eslam-to-invoicing'!A:B,2,0)</f>
        <v>ESU Ph2-Enabling &amp; Struc</v>
      </c>
      <c r="AQ939" s="2" t="str">
        <f t="shared" si="144"/>
        <v>PH.2-El Sewedy Uni. - Finishes7</v>
      </c>
      <c r="AR939" s="2" t="str">
        <f t="shared" si="145"/>
        <v>ESU Ph2-Enabling &amp; Struc7</v>
      </c>
    </row>
    <row r="940" spans="1:44" hidden="1" x14ac:dyDescent="0.3">
      <c r="A940" s="6" t="s">
        <v>55</v>
      </c>
      <c r="B940" s="34">
        <f>VLOOKUP(A940,operation!A:B,2,0)</f>
        <v>1</v>
      </c>
      <c r="C940" s="6">
        <v>8</v>
      </c>
      <c r="D940" s="25"/>
      <c r="E940" s="2">
        <v>61814968.029999971</v>
      </c>
      <c r="F940" s="26">
        <f>_xlfn.MAXIFS('data-from-invoicing'!E:E,'data-from-invoicing'!D:D,eslam.data!AR940)</f>
        <v>69627433.519999996</v>
      </c>
      <c r="G940" s="2">
        <f t="shared" si="142"/>
        <v>7812465.4900000244</v>
      </c>
      <c r="H940" s="2"/>
      <c r="I940" s="23"/>
      <c r="J940" s="2">
        <f>SUMIF('collection only'!D:D,eslam.data!AQ940,'collection only'!E:E)</f>
        <v>25127325.530000001</v>
      </c>
      <c r="K940" s="26">
        <f>SUMIF('data-from-invoicing'!D:D,eslam.data!AR940,'data-from-invoicing'!F:F)</f>
        <v>26734888.538000003</v>
      </c>
      <c r="L940" s="2">
        <f t="shared" si="143"/>
        <v>1607563.0080000013</v>
      </c>
      <c r="M940" s="2"/>
      <c r="Q940" s="23"/>
      <c r="R940" s="2">
        <v>30127325.699999999</v>
      </c>
      <c r="S940" s="1">
        <v>44074</v>
      </c>
      <c r="T940" s="1">
        <v>44074</v>
      </c>
      <c r="U940" s="1">
        <v>44084</v>
      </c>
      <c r="V940">
        <v>14</v>
      </c>
      <c r="W940" s="1">
        <v>44098</v>
      </c>
      <c r="X940" s="1">
        <v>44091</v>
      </c>
      <c r="Y940" s="2">
        <v>337508423.08999997</v>
      </c>
      <c r="Z940" s="2">
        <v>51289431.899999999</v>
      </c>
      <c r="AF940" s="2">
        <v>0</v>
      </c>
      <c r="AG940" s="14">
        <f>SUMIF('consultant-gross'!D:D,eslam.data!AQ940,'consultant-gross'!F:F)</f>
        <v>61814968.029999971</v>
      </c>
      <c r="AH940" s="14">
        <f>SUMIF('consultant-gross'!D:D,eslam.data!AQ940,'consultant-gross'!G:G)</f>
        <v>337508423.08999997</v>
      </c>
      <c r="AI940" s="14">
        <f>SUMIF('consultant-net'!D:D,eslam.data!AQ940,'consultant-net'!F:F)</f>
        <v>30127325.699999999</v>
      </c>
      <c r="AJ940" s="2" t="str">
        <f>VLOOKUP(A940,'eslam-to-invoicing'!A:B,2,0)</f>
        <v>ESU Ph2-Enabling &amp; Struc</v>
      </c>
      <c r="AQ940" s="2" t="str">
        <f t="shared" si="144"/>
        <v>PH.2-El Sewedy Uni. - Finishes8</v>
      </c>
      <c r="AR940" s="2" t="str">
        <f t="shared" si="145"/>
        <v>ESU Ph2-Enabling &amp; Struc8</v>
      </c>
    </row>
    <row r="941" spans="1:44" hidden="1" x14ac:dyDescent="0.3">
      <c r="A941" s="6" t="s">
        <v>55</v>
      </c>
      <c r="B941" s="34">
        <f>VLOOKUP(A941,operation!A:B,2,0)</f>
        <v>1</v>
      </c>
      <c r="C941" s="6">
        <v>9</v>
      </c>
      <c r="D941" s="25"/>
      <c r="E941" s="2">
        <v>56169721.369999997</v>
      </c>
      <c r="F941" s="26">
        <f>_xlfn.MAXIFS('data-from-invoicing'!E:E,'data-from-invoicing'!D:D,eslam.data!AR941)</f>
        <v>85288754.950000003</v>
      </c>
      <c r="G941" s="2">
        <f t="shared" si="142"/>
        <v>29119033.580000006</v>
      </c>
      <c r="H941" s="2"/>
      <c r="I941" s="23"/>
      <c r="J941" s="2">
        <f>SUMIF('collection only'!D:D,eslam.data!AQ941,'collection only'!E:E)</f>
        <v>20493846.09</v>
      </c>
      <c r="K941" s="26">
        <f>SUMIF('data-from-invoicing'!D:D,eslam.data!AR941,'data-from-invoicing'!F:F)</f>
        <v>20706425.976500001</v>
      </c>
      <c r="L941" s="2">
        <f t="shared" si="143"/>
        <v>212579.88650000095</v>
      </c>
      <c r="M941" s="2"/>
      <c r="Q941" s="23"/>
      <c r="R941" s="2">
        <v>20493846</v>
      </c>
      <c r="S941" s="1">
        <v>44104</v>
      </c>
      <c r="T941" s="1">
        <v>44089</v>
      </c>
      <c r="U941" s="1">
        <v>44122</v>
      </c>
      <c r="V941">
        <v>14</v>
      </c>
      <c r="W941" s="1">
        <v>44136</v>
      </c>
      <c r="X941" s="1">
        <v>44124</v>
      </c>
      <c r="Y941" s="2">
        <v>393678144.45999998</v>
      </c>
      <c r="Z941" s="2">
        <v>22011525</v>
      </c>
      <c r="AF941" s="2">
        <v>0</v>
      </c>
      <c r="AG941" s="14">
        <f>SUMIF('consultant-gross'!D:D,eslam.data!AQ941,'consultant-gross'!F:F)</f>
        <v>56169721.370000005</v>
      </c>
      <c r="AH941" s="14">
        <f>SUMIF('consultant-gross'!D:D,eslam.data!AQ941,'consultant-gross'!G:G)</f>
        <v>393678144.45999998</v>
      </c>
      <c r="AI941" s="14">
        <f>SUMIF('consultant-net'!D:D,eslam.data!AQ941,'consultant-net'!F:F)</f>
        <v>20493846</v>
      </c>
      <c r="AJ941" s="2" t="str">
        <f>VLOOKUP(A941,'eslam-to-invoicing'!A:B,2,0)</f>
        <v>ESU Ph2-Enabling &amp; Struc</v>
      </c>
      <c r="AQ941" s="2" t="str">
        <f t="shared" si="144"/>
        <v>PH.2-El Sewedy Uni. - Finishes9</v>
      </c>
      <c r="AR941" s="2" t="str">
        <f t="shared" si="145"/>
        <v>ESU Ph2-Enabling &amp; Struc9</v>
      </c>
    </row>
    <row r="942" spans="1:44" hidden="1" x14ac:dyDescent="0.3">
      <c r="A942" s="6" t="s">
        <v>55</v>
      </c>
      <c r="B942" s="34">
        <f>VLOOKUP(A942,operation!A:B,2,0)</f>
        <v>1</v>
      </c>
      <c r="C942" s="6">
        <v>10</v>
      </c>
      <c r="D942" s="25"/>
      <c r="E942" s="2">
        <v>33204826.41000003</v>
      </c>
      <c r="F942" s="26">
        <f>_xlfn.MAXIFS('data-from-invoicing'!E:E,'data-from-invoicing'!D:D,eslam.data!AR942)</f>
        <v>44073475.240000002</v>
      </c>
      <c r="G942" s="2">
        <f t="shared" si="142"/>
        <v>10868648.829999972</v>
      </c>
      <c r="H942" s="2"/>
      <c r="I942" s="23"/>
      <c r="J942" s="2">
        <f>SUMIF('collection only'!D:D,eslam.data!AQ942,'collection only'!E:E)</f>
        <v>9765894.8000000007</v>
      </c>
      <c r="K942" s="26">
        <f>SUMIF('data-from-invoicing'!D:D,eslam.data!AR942,'data-from-invoicing'!F:F)</f>
        <v>20441591.627999999</v>
      </c>
      <c r="L942" s="2">
        <f t="shared" si="143"/>
        <v>10675696.827999998</v>
      </c>
      <c r="M942" s="2"/>
      <c r="Q942" s="23"/>
      <c r="R942" s="2">
        <v>9765894.8000000007</v>
      </c>
      <c r="S942" s="1">
        <v>44135</v>
      </c>
      <c r="T942" s="1">
        <v>44129</v>
      </c>
      <c r="U942" s="1">
        <v>44145</v>
      </c>
      <c r="V942">
        <v>14</v>
      </c>
      <c r="W942" s="1">
        <v>44159</v>
      </c>
      <c r="X942" s="1">
        <v>44154</v>
      </c>
      <c r="Y942" s="2">
        <v>426882970.87</v>
      </c>
      <c r="Z942" s="2">
        <v>8412160.6999999993</v>
      </c>
      <c r="AF942" s="2">
        <v>0</v>
      </c>
      <c r="AG942" s="14">
        <f>SUMIF('consultant-gross'!D:D,eslam.data!AQ942,'consultant-gross'!F:F)</f>
        <v>33204826.410000026</v>
      </c>
      <c r="AH942" s="14">
        <f>SUMIF('consultant-gross'!D:D,eslam.data!AQ942,'consultant-gross'!G:G)</f>
        <v>426882970.87</v>
      </c>
      <c r="AI942" s="14">
        <f>SUMIF('consultant-net'!D:D,eslam.data!AQ942,'consultant-net'!F:F)</f>
        <v>9765894.8000000007</v>
      </c>
      <c r="AJ942" s="2" t="str">
        <f>VLOOKUP(A942,'eslam-to-invoicing'!A:B,2,0)</f>
        <v>ESU Ph2-Enabling &amp; Struc</v>
      </c>
      <c r="AQ942" s="2" t="str">
        <f t="shared" si="144"/>
        <v>PH.2-El Sewedy Uni. - Finishes10</v>
      </c>
      <c r="AR942" s="2" t="str">
        <f t="shared" si="145"/>
        <v>ESU Ph2-Enabling &amp; Struc10</v>
      </c>
    </row>
    <row r="943" spans="1:44" hidden="1" x14ac:dyDescent="0.3">
      <c r="A943" s="6" t="s">
        <v>55</v>
      </c>
      <c r="B943" s="34">
        <f>VLOOKUP(A943,operation!A:B,2,0)</f>
        <v>1</v>
      </c>
      <c r="C943" s="6">
        <v>11</v>
      </c>
      <c r="D943" s="25"/>
      <c r="E943" s="2">
        <v>20698550.39999998</v>
      </c>
      <c r="F943" s="26">
        <f>_xlfn.MAXIFS('data-from-invoicing'!E:E,'data-from-invoicing'!D:D,eslam.data!AR943)</f>
        <v>24045616.100000001</v>
      </c>
      <c r="G943" s="2">
        <f t="shared" si="142"/>
        <v>3347065.7000000216</v>
      </c>
      <c r="H943" s="2"/>
      <c r="I943" s="23"/>
      <c r="J943" s="2">
        <f>SUMIF('collection only'!D:D,eslam.data!AQ943,'collection only'!E:E)</f>
        <v>13851401.630000001</v>
      </c>
      <c r="K943" s="26">
        <f>SUMIF('data-from-invoicing'!D:D,eslam.data!AR943,'data-from-invoicing'!F:F)</f>
        <v>13851401.630000001</v>
      </c>
      <c r="L943" s="2">
        <f t="shared" si="143"/>
        <v>0</v>
      </c>
      <c r="M943" s="2"/>
      <c r="Q943" s="23"/>
      <c r="R943" s="2">
        <v>13851401.199999999</v>
      </c>
      <c r="S943" s="1">
        <v>44165</v>
      </c>
      <c r="T943" s="1">
        <v>44166</v>
      </c>
      <c r="U943" s="1">
        <v>44180</v>
      </c>
      <c r="V943">
        <v>14</v>
      </c>
      <c r="W943" s="1">
        <v>44194</v>
      </c>
      <c r="X943" s="1">
        <v>44186</v>
      </c>
      <c r="Y943" s="2">
        <v>447581521.26999998</v>
      </c>
      <c r="Z943" s="2">
        <v>6756406.2599999998</v>
      </c>
      <c r="AF943" s="2">
        <v>0</v>
      </c>
      <c r="AG943" s="14">
        <f>SUMIF('consultant-gross'!D:D,eslam.data!AQ943,'consultant-gross'!F:F)</f>
        <v>20698550.399999976</v>
      </c>
      <c r="AH943" s="14">
        <f>SUMIF('consultant-gross'!D:D,eslam.data!AQ943,'consultant-gross'!G:G)</f>
        <v>447581521.26999998</v>
      </c>
      <c r="AI943" s="14">
        <f>SUMIF('consultant-net'!D:D,eslam.data!AQ943,'consultant-net'!F:F)</f>
        <v>13851401.199999999</v>
      </c>
      <c r="AJ943" s="2" t="str">
        <f>VLOOKUP(A943,'eslam-to-invoicing'!A:B,2,0)</f>
        <v>ESU Ph2-Enabling &amp; Struc</v>
      </c>
      <c r="AQ943" s="2" t="str">
        <f t="shared" si="144"/>
        <v>PH.2-El Sewedy Uni. - Finishes11</v>
      </c>
      <c r="AR943" s="2" t="str">
        <f t="shared" si="145"/>
        <v>ESU Ph2-Enabling &amp; Struc11</v>
      </c>
    </row>
    <row r="944" spans="1:44" hidden="1" x14ac:dyDescent="0.3">
      <c r="A944" s="6" t="s">
        <v>55</v>
      </c>
      <c r="B944" s="34">
        <f>VLOOKUP(A944,operation!A:B,2,0)</f>
        <v>1</v>
      </c>
      <c r="C944" s="6">
        <v>12</v>
      </c>
      <c r="D944" s="25"/>
      <c r="E944" s="2">
        <v>33191485.020000041</v>
      </c>
      <c r="F944" s="26">
        <f>_xlfn.MAXIFS('data-from-invoicing'!E:E,'data-from-invoicing'!D:D,eslam.data!AR944)</f>
        <v>38061417.810000002</v>
      </c>
      <c r="G944" s="2">
        <f t="shared" si="142"/>
        <v>4869932.7899999619</v>
      </c>
      <c r="H944" s="2"/>
      <c r="I944" s="23"/>
      <c r="J944" s="2">
        <f>SUMIF('collection only'!D:D,eslam.data!AQ944,'collection only'!E:E)</f>
        <v>23340124.899999999</v>
      </c>
      <c r="K944" s="26">
        <f>SUMIF('data-from-invoicing'!D:D,eslam.data!AR944,'data-from-invoicing'!F:F)</f>
        <v>23340124.260499999</v>
      </c>
      <c r="L944" s="2">
        <f t="shared" si="143"/>
        <v>-0.63949999958276749</v>
      </c>
      <c r="M944" s="2"/>
      <c r="Q944" s="23"/>
      <c r="R944" s="2">
        <v>23340124.899999999</v>
      </c>
      <c r="S944" s="1">
        <v>44227</v>
      </c>
      <c r="T944" s="1">
        <v>44237</v>
      </c>
      <c r="U944" s="1">
        <v>44241</v>
      </c>
      <c r="V944">
        <v>14</v>
      </c>
      <c r="W944" s="1">
        <v>44255</v>
      </c>
      <c r="X944" s="1">
        <v>44277</v>
      </c>
      <c r="Y944" s="2">
        <v>480773006.29000002</v>
      </c>
      <c r="AF944" s="2">
        <v>0</v>
      </c>
      <c r="AG944" s="14">
        <f>SUMIF('consultant-gross'!D:D,eslam.data!AQ944,'consultant-gross'!F:F)</f>
        <v>36099063.777566016</v>
      </c>
      <c r="AH944" s="14">
        <f>SUMIF('consultant-gross'!D:D,eslam.data!AQ944,'consultant-gross'!G:G)</f>
        <v>483680585.047566</v>
      </c>
      <c r="AI944" s="14">
        <f>SUMIF('consultant-net'!D:D,eslam.data!AQ944,'consultant-net'!F:F)</f>
        <v>26122387</v>
      </c>
      <c r="AJ944" s="2" t="str">
        <f>VLOOKUP(A944,'eslam-to-invoicing'!A:B,2,0)</f>
        <v>ESU Ph2-Enabling &amp; Struc</v>
      </c>
      <c r="AQ944" s="2" t="str">
        <f t="shared" si="144"/>
        <v>PH.2-El Sewedy Uni. - Finishes12</v>
      </c>
      <c r="AR944" s="2" t="str">
        <f t="shared" si="145"/>
        <v>ESU Ph2-Enabling &amp; Struc12</v>
      </c>
    </row>
    <row r="945" spans="1:44" hidden="1" x14ac:dyDescent="0.3">
      <c r="A945" s="6" t="s">
        <v>55</v>
      </c>
      <c r="B945" s="34">
        <f>VLOOKUP(A945,operation!A:B,2,0)</f>
        <v>1</v>
      </c>
      <c r="C945" s="6">
        <v>13</v>
      </c>
      <c r="D945" s="25"/>
      <c r="E945" s="2">
        <v>13891238</v>
      </c>
      <c r="F945" s="26">
        <f>_xlfn.MAXIFS('data-from-invoicing'!E:E,'data-from-invoicing'!D:D,eslam.data!AR945)</f>
        <v>0</v>
      </c>
      <c r="G945" s="2">
        <f t="shared" si="142"/>
        <v>-13891238</v>
      </c>
      <c r="H945" s="2"/>
      <c r="I945" s="23"/>
      <c r="J945" s="2">
        <f>SUMIF('collection only'!D:D,eslam.data!AQ945,'collection only'!E:E)</f>
        <v>15069000.000001</v>
      </c>
      <c r="K945" s="26">
        <f>SUMIF('data-from-invoicing'!D:D,eslam.data!AR945,'data-from-invoicing'!F:F)</f>
        <v>0</v>
      </c>
      <c r="L945" s="2">
        <f t="shared" si="143"/>
        <v>-15069000.000001</v>
      </c>
      <c r="M945" s="2"/>
      <c r="Q945" s="23"/>
      <c r="R945" s="2">
        <v>19693398.5</v>
      </c>
      <c r="S945" s="1">
        <v>44347</v>
      </c>
      <c r="T945" s="1">
        <v>44356</v>
      </c>
      <c r="U945" s="1">
        <v>44648</v>
      </c>
      <c r="V945">
        <v>14</v>
      </c>
      <c r="W945" s="1">
        <v>44662</v>
      </c>
      <c r="X945" s="1">
        <v>44678</v>
      </c>
      <c r="Y945" s="2">
        <v>494664244.29000002</v>
      </c>
      <c r="AD945" s="2">
        <v>12984936.4125</v>
      </c>
      <c r="AE945" s="2">
        <v>12984936.4125</v>
      </c>
      <c r="AF945" s="2">
        <v>0</v>
      </c>
      <c r="AG945" s="14">
        <f>SUMIF('consultant-gross'!D:D,eslam.data!AQ945,'consultant-gross'!F:F)</f>
        <v>13891238</v>
      </c>
      <c r="AH945" s="14">
        <f>SUMIF('consultant-gross'!D:D,eslam.data!AQ945,'consultant-gross'!G:G)</f>
        <v>494664244.29000002</v>
      </c>
      <c r="AI945" s="14">
        <f>SUMIF('consultant-net'!D:D,eslam.data!AQ945,'consultant-net'!F:F)</f>
        <v>19693398.5</v>
      </c>
      <c r="AJ945" s="2" t="str">
        <f>VLOOKUP(A945,'eslam-to-invoicing'!A:B,2,0)</f>
        <v>ESU Ph2-Enabling &amp; Struc</v>
      </c>
      <c r="AQ945" s="2" t="str">
        <f t="shared" si="144"/>
        <v>PH.2-El Sewedy Uni. - Finishes13</v>
      </c>
      <c r="AR945" s="2" t="str">
        <f t="shared" si="145"/>
        <v>ESU Ph2-Enabling &amp; Struc13</v>
      </c>
    </row>
    <row r="946" spans="1:44" hidden="1" x14ac:dyDescent="0.3">
      <c r="A946" s="6" t="s">
        <v>7</v>
      </c>
      <c r="B946" s="34">
        <f>VLOOKUP(A946,operation!A:B,2,0)</f>
        <v>1</v>
      </c>
      <c r="C946" s="6">
        <v>1</v>
      </c>
      <c r="D946" s="25"/>
      <c r="E946" s="2">
        <v>2947938.09</v>
      </c>
      <c r="F946" s="26">
        <f>_xlfn.MAXIFS('data-from-invoicing'!E:E,'data-from-invoicing'!D:D,eslam.data!AR946)</f>
        <v>0</v>
      </c>
      <c r="G946" s="2">
        <f t="shared" si="142"/>
        <v>-2947938.09</v>
      </c>
      <c r="H946" s="2"/>
      <c r="I946" s="23"/>
      <c r="J946" s="2">
        <f>SUMIF('collection only'!D:D,eslam.data!AQ946,'collection only'!E:E)</f>
        <v>3779007.23</v>
      </c>
      <c r="K946" s="26">
        <f>SUMIF('data-from-invoicing'!D:D,eslam.data!AR946,'data-from-invoicing'!F:F)</f>
        <v>0</v>
      </c>
      <c r="L946" s="2">
        <f t="shared" si="143"/>
        <v>-3779007.23</v>
      </c>
      <c r="M946" s="2"/>
      <c r="Q946" s="23"/>
      <c r="R946" s="2">
        <v>3779007.23</v>
      </c>
      <c r="S946" s="1">
        <v>43008</v>
      </c>
      <c r="T946" s="1">
        <v>43011</v>
      </c>
      <c r="U946" s="1">
        <v>43026</v>
      </c>
      <c r="V946">
        <v>15</v>
      </c>
      <c r="W946" s="1">
        <v>43055</v>
      </c>
      <c r="X946" s="1">
        <v>43043</v>
      </c>
      <c r="Y946" s="2">
        <v>2947938.09</v>
      </c>
      <c r="Z946" s="2">
        <v>2165254</v>
      </c>
      <c r="AF946" s="2">
        <v>350000</v>
      </c>
      <c r="AG946" s="14">
        <f>SUMIF('consultant-gross'!D:D,eslam.data!AQ946,'consultant-gross'!F:F)</f>
        <v>3990886.7186955311</v>
      </c>
      <c r="AH946" s="14">
        <f>SUMIF('consultant-gross'!D:D,eslam.data!AQ946,'consultant-gross'!G:G)</f>
        <v>3990886.7186955311</v>
      </c>
      <c r="AI946" s="14">
        <f>SUMIF('consultant-net'!D:D,eslam.data!AQ946,'consultant-net'!F:F)</f>
        <v>5549711.3148971172</v>
      </c>
      <c r="AJ946" s="2">
        <f>VLOOKUP(A946,'eslam-to-invoicing'!A:B,2,0)</f>
        <v>0</v>
      </c>
      <c r="AQ946" s="2" t="str">
        <f t="shared" si="144"/>
        <v>PI Parks - ELSEWEDY1</v>
      </c>
      <c r="AR946" s="2" t="str">
        <f t="shared" si="145"/>
        <v>01</v>
      </c>
    </row>
    <row r="947" spans="1:44" hidden="1" x14ac:dyDescent="0.3">
      <c r="A947" s="6" t="s">
        <v>7</v>
      </c>
      <c r="B947" s="34">
        <f>VLOOKUP(A947,operation!A:B,2,0)</f>
        <v>1</v>
      </c>
      <c r="C947" s="6">
        <v>2</v>
      </c>
      <c r="D947" s="25"/>
      <c r="E947" s="2">
        <v>4598153.29</v>
      </c>
      <c r="F947" s="26">
        <f>_xlfn.MAXIFS('data-from-invoicing'!E:E,'data-from-invoicing'!D:D,eslam.data!AR947)</f>
        <v>0</v>
      </c>
      <c r="G947" s="2">
        <f t="shared" si="142"/>
        <v>-4598153.29</v>
      </c>
      <c r="H947" s="2"/>
      <c r="I947" s="23"/>
      <c r="J947" s="2">
        <f>SUMIF('collection only'!D:D,eslam.data!AQ947,'collection only'!E:E)</f>
        <v>3366014.15</v>
      </c>
      <c r="K947" s="26">
        <f>SUMIF('data-from-invoicing'!D:D,eslam.data!AR947,'data-from-invoicing'!F:F)</f>
        <v>0</v>
      </c>
      <c r="L947" s="2">
        <f t="shared" si="143"/>
        <v>-3366014.15</v>
      </c>
      <c r="M947" s="2"/>
      <c r="Q947" s="23"/>
      <c r="R947" s="2">
        <v>3366014.15</v>
      </c>
      <c r="S947" s="1">
        <v>43039</v>
      </c>
      <c r="T947" s="1">
        <v>43043</v>
      </c>
      <c r="U947" s="1">
        <v>43045</v>
      </c>
      <c r="V947">
        <v>15</v>
      </c>
      <c r="W947" s="1">
        <v>43078</v>
      </c>
      <c r="X947" s="1">
        <v>43067</v>
      </c>
      <c r="Y947" s="2">
        <v>7546090.8399999999</v>
      </c>
      <c r="Z947" s="2">
        <v>1128937.5</v>
      </c>
      <c r="AF947" s="2">
        <v>360362.87</v>
      </c>
      <c r="AG947" s="14">
        <f>SUMIF('consultant-gross'!D:D,eslam.data!AQ947,'consultant-gross'!F:F)</f>
        <v>4642464.2723838231</v>
      </c>
      <c r="AH947" s="14">
        <f>SUMIF('consultant-gross'!D:D,eslam.data!AQ947,'consultant-gross'!G:G)</f>
        <v>7590402.3631653534</v>
      </c>
      <c r="AI947" s="14">
        <f>SUMIF('consultant-net'!D:D,eslam.data!AQ947,'consultant-net'!F:F)</f>
        <v>4153538.7944460986</v>
      </c>
      <c r="AJ947" s="2">
        <f>VLOOKUP(A947,'eslam-to-invoicing'!A:B,2,0)</f>
        <v>0</v>
      </c>
      <c r="AQ947" s="2" t="str">
        <f t="shared" si="144"/>
        <v>PI Parks - ELSEWEDY2</v>
      </c>
      <c r="AR947" s="2" t="str">
        <f t="shared" si="145"/>
        <v>02</v>
      </c>
    </row>
    <row r="948" spans="1:44" hidden="1" x14ac:dyDescent="0.3">
      <c r="A948" s="6" t="s">
        <v>7</v>
      </c>
      <c r="B948" s="34">
        <f>VLOOKUP(A948,operation!A:B,2,0)</f>
        <v>1</v>
      </c>
      <c r="C948" s="6">
        <v>3</v>
      </c>
      <c r="D948" s="25"/>
      <c r="E948" s="2">
        <v>1603218.21</v>
      </c>
      <c r="F948" s="26">
        <f>_xlfn.MAXIFS('data-from-invoicing'!E:E,'data-from-invoicing'!D:D,eslam.data!AR948)</f>
        <v>0</v>
      </c>
      <c r="G948" s="2">
        <f t="shared" si="142"/>
        <v>-1603218.21</v>
      </c>
      <c r="H948" s="2"/>
      <c r="I948" s="23"/>
      <c r="J948" s="2">
        <f>SUMIF('collection only'!D:D,eslam.data!AQ948,'collection only'!E:E)</f>
        <v>823701.85</v>
      </c>
      <c r="K948" s="26">
        <f>SUMIF('data-from-invoicing'!D:D,eslam.data!AR948,'data-from-invoicing'!F:F)</f>
        <v>0</v>
      </c>
      <c r="L948" s="2">
        <f t="shared" si="143"/>
        <v>-823701.85</v>
      </c>
      <c r="M948" s="2"/>
      <c r="Q948" s="23"/>
      <c r="R948" s="2">
        <v>823701.84</v>
      </c>
      <c r="S948" s="1">
        <v>43069</v>
      </c>
      <c r="T948" s="1">
        <v>43073</v>
      </c>
      <c r="U948" s="1">
        <v>43073</v>
      </c>
      <c r="V948">
        <v>15</v>
      </c>
      <c r="W948" s="1">
        <v>43109</v>
      </c>
      <c r="X948" s="1">
        <v>43094</v>
      </c>
      <c r="Y948" s="2">
        <v>9149309.0600000005</v>
      </c>
      <c r="Z948" s="2">
        <v>1055385.3999999999</v>
      </c>
      <c r="AF948" s="2">
        <v>360362.87</v>
      </c>
      <c r="AG948" s="14">
        <f>SUMIF('consultant-gross'!D:D,eslam.data!AQ948,'consultant-gross'!F:F)</f>
        <v>1837652.48</v>
      </c>
      <c r="AH948" s="14">
        <f>SUMIF('consultant-gross'!D:D,eslam.data!AQ948,'consultant-gross'!G:G)</f>
        <v>9383809.1300000008</v>
      </c>
      <c r="AI948" s="14">
        <f>SUMIF('consultant-net'!D:D,eslam.data!AQ948,'consultant-net'!F:F)</f>
        <v>1754857.27</v>
      </c>
      <c r="AJ948" s="2">
        <f>VLOOKUP(A948,'eslam-to-invoicing'!A:B,2,0)</f>
        <v>0</v>
      </c>
      <c r="AQ948" s="2" t="str">
        <f t="shared" si="144"/>
        <v>PI Parks - ELSEWEDY3</v>
      </c>
      <c r="AR948" s="2" t="str">
        <f t="shared" si="145"/>
        <v>03</v>
      </c>
    </row>
    <row r="949" spans="1:44" hidden="1" x14ac:dyDescent="0.3">
      <c r="A949" s="6" t="s">
        <v>7</v>
      </c>
      <c r="B949" s="6">
        <f>VLOOKUP(A949,operation!A:B,2,0)</f>
        <v>1</v>
      </c>
      <c r="C949" s="6">
        <v>4</v>
      </c>
      <c r="D949" s="25"/>
      <c r="F949" s="26">
        <f>_xlfn.MAXIFS('data-from-invoicing'!E:E,'data-from-invoicing'!D:D,eslam.data!AR949)</f>
        <v>0</v>
      </c>
      <c r="G949" s="2">
        <f t="shared" si="142"/>
        <v>0</v>
      </c>
      <c r="H949" s="2"/>
      <c r="I949" s="23"/>
      <c r="J949" s="2">
        <f>SUMIF('collection only'!D:D,eslam.data!AQ949,'collection only'!E:E)</f>
        <v>2572231.81</v>
      </c>
      <c r="K949" s="26">
        <f>SUMIF('data-from-invoicing'!D:D,eslam.data!AR949,'data-from-invoicing'!F:F)</f>
        <v>0</v>
      </c>
      <c r="L949" s="2">
        <f t="shared" si="143"/>
        <v>-2572231.81</v>
      </c>
      <c r="M949" s="2"/>
      <c r="Q949" s="23"/>
      <c r="R949" s="2">
        <v>2572231.81</v>
      </c>
      <c r="S949" s="1">
        <v>43100</v>
      </c>
      <c r="T949" s="1">
        <v>43100</v>
      </c>
      <c r="U949" s="1">
        <v>43104</v>
      </c>
      <c r="V949">
        <v>15</v>
      </c>
      <c r="W949" s="1">
        <v>43148</v>
      </c>
      <c r="X949" s="1">
        <v>43146</v>
      </c>
      <c r="Y949" s="2">
        <v>12280064.67</v>
      </c>
      <c r="Z949" s="2">
        <v>862309.875</v>
      </c>
      <c r="AF949" s="2">
        <v>711378.19049082499</v>
      </c>
      <c r="AG949" s="14">
        <f>SUMIF('consultant-gross'!D:D,eslam.data!AQ949,'consultant-gross'!F:F)</f>
        <v>3758163.8696457408</v>
      </c>
      <c r="AH949" s="14">
        <f>SUMIF('consultant-gross'!D:D,eslam.data!AQ949,'consultant-gross'!G:G)</f>
        <v>12907472.929645741</v>
      </c>
      <c r="AI949" s="14">
        <f>SUMIF('consultant-net'!D:D,eslam.data!AQ949,'consultant-net'!F:F)</f>
        <v>3155027.6240683626</v>
      </c>
      <c r="AJ949" s="2">
        <f>VLOOKUP(A949,'eslam-to-invoicing'!A:B,2,0)</f>
        <v>0</v>
      </c>
      <c r="AQ949" s="2" t="str">
        <f t="shared" si="144"/>
        <v>PI Parks - ELSEWEDY4</v>
      </c>
      <c r="AR949" s="2" t="str">
        <f t="shared" si="145"/>
        <v>04</v>
      </c>
    </row>
    <row r="950" spans="1:44" hidden="1" x14ac:dyDescent="0.3">
      <c r="A950" s="6" t="s">
        <v>7</v>
      </c>
      <c r="B950" s="34">
        <f>VLOOKUP(A950,operation!A:B,2,0)</f>
        <v>1</v>
      </c>
      <c r="C950" s="6">
        <v>5</v>
      </c>
      <c r="D950" s="25"/>
      <c r="E950" s="2">
        <v>2043145.23</v>
      </c>
      <c r="F950" s="26">
        <f>_xlfn.MAXIFS('data-from-invoicing'!E:E,'data-from-invoicing'!D:D,eslam.data!AR950)</f>
        <v>0</v>
      </c>
      <c r="G950" s="2">
        <f t="shared" si="142"/>
        <v>-2043145.23</v>
      </c>
      <c r="H950" s="2"/>
      <c r="I950" s="23"/>
      <c r="J950" s="2">
        <f>SUMIF('collection only'!D:D,eslam.data!AQ950,'collection only'!E:E)</f>
        <v>1175600.49</v>
      </c>
      <c r="K950" s="26">
        <f>SUMIF('data-from-invoicing'!D:D,eslam.data!AR950,'data-from-invoicing'!F:F)</f>
        <v>0</v>
      </c>
      <c r="L950" s="2">
        <f t="shared" si="143"/>
        <v>-1175600.49</v>
      </c>
      <c r="M950" s="2"/>
      <c r="Q950" s="23"/>
      <c r="R950" s="2">
        <v>1175600.49</v>
      </c>
      <c r="S950" s="1">
        <v>43131</v>
      </c>
      <c r="T950" s="1">
        <v>43138</v>
      </c>
      <c r="U950" s="1">
        <v>43138</v>
      </c>
      <c r="V950">
        <v>15</v>
      </c>
      <c r="W950" s="1">
        <v>43187</v>
      </c>
      <c r="X950" s="1">
        <v>43195</v>
      </c>
      <c r="Y950" s="2">
        <v>14323209.9</v>
      </c>
      <c r="Z950" s="2">
        <v>439890.2</v>
      </c>
      <c r="AF950" s="2">
        <v>110286.54</v>
      </c>
      <c r="AG950" s="14">
        <f>SUMIF('consultant-gross'!D:D,eslam.data!AQ950,'consultant-gross'!F:F)</f>
        <v>1927670.8</v>
      </c>
      <c r="AH950" s="14">
        <f>SUMIF('consultant-gross'!D:D,eslam.data!AQ950,'consultant-gross'!G:G)</f>
        <v>14835143.73</v>
      </c>
      <c r="AI950" s="14">
        <f>SUMIF('consultant-net'!D:D,eslam.data!AQ950,'consultant-net'!F:F)</f>
        <v>1692874.42</v>
      </c>
      <c r="AJ950" s="2">
        <f>VLOOKUP(A950,'eslam-to-invoicing'!A:B,2,0)</f>
        <v>0</v>
      </c>
      <c r="AQ950" s="2" t="str">
        <f t="shared" si="144"/>
        <v>PI Parks - ELSEWEDY5</v>
      </c>
      <c r="AR950" s="2" t="str">
        <f t="shared" si="145"/>
        <v>05</v>
      </c>
    </row>
    <row r="951" spans="1:44" hidden="1" x14ac:dyDescent="0.3">
      <c r="A951" s="6" t="s">
        <v>7</v>
      </c>
      <c r="B951" s="34">
        <f>VLOOKUP(A951,operation!A:B,2,0)</f>
        <v>1</v>
      </c>
      <c r="C951" s="6">
        <v>6</v>
      </c>
      <c r="D951" s="25"/>
      <c r="E951" s="2">
        <v>662608.1099999994</v>
      </c>
      <c r="F951" s="26">
        <f>_xlfn.MAXIFS('data-from-invoicing'!E:E,'data-from-invoicing'!D:D,eslam.data!AR951)</f>
        <v>0</v>
      </c>
      <c r="G951" s="2">
        <f t="shared" si="142"/>
        <v>-662608.1099999994</v>
      </c>
      <c r="H951" s="2"/>
      <c r="I951" s="23"/>
      <c r="J951" s="2">
        <f>SUMIF('collection only'!D:D,eslam.data!AQ951,'collection only'!E:E)</f>
        <v>689110.93</v>
      </c>
      <c r="K951" s="26">
        <f>SUMIF('data-from-invoicing'!D:D,eslam.data!AR951,'data-from-invoicing'!F:F)</f>
        <v>0</v>
      </c>
      <c r="L951" s="2">
        <f t="shared" si="143"/>
        <v>-689110.93</v>
      </c>
      <c r="M951" s="2"/>
      <c r="Q951" s="23"/>
      <c r="R951" s="2">
        <v>689113.69</v>
      </c>
      <c r="S951" s="1">
        <v>43159</v>
      </c>
      <c r="T951" s="1">
        <v>43169</v>
      </c>
      <c r="U951" s="1">
        <v>43170</v>
      </c>
      <c r="V951">
        <v>15</v>
      </c>
      <c r="W951" s="1">
        <v>43218</v>
      </c>
      <c r="X951" s="1">
        <v>43205</v>
      </c>
      <c r="Y951" s="2">
        <v>14985818.01</v>
      </c>
      <c r="Z951" s="2">
        <v>602282.21</v>
      </c>
      <c r="AF951" s="2">
        <v>0</v>
      </c>
      <c r="AG951" s="14">
        <f>SUMIF('consultant-gross'!D:D,eslam.data!AQ951,'consultant-gross'!F:F)</f>
        <v>694638.62999999896</v>
      </c>
      <c r="AH951" s="14">
        <f>SUMIF('consultant-gross'!D:D,eslam.data!AQ951,'consultant-gross'!G:G)</f>
        <v>15017848.529999999</v>
      </c>
      <c r="AI951" s="14">
        <f>SUMIF('consultant-net'!D:D,eslam.data!AQ951,'consultant-net'!F:F)</f>
        <v>306624.33</v>
      </c>
      <c r="AJ951" s="2">
        <f>VLOOKUP(A951,'eslam-to-invoicing'!A:B,2,0)</f>
        <v>0</v>
      </c>
      <c r="AQ951" s="2" t="str">
        <f t="shared" si="144"/>
        <v>PI Parks - ELSEWEDY6</v>
      </c>
      <c r="AR951" s="2" t="str">
        <f t="shared" si="145"/>
        <v>06</v>
      </c>
    </row>
    <row r="952" spans="1:44" hidden="1" x14ac:dyDescent="0.3">
      <c r="A952" s="6" t="s">
        <v>7</v>
      </c>
      <c r="B952" s="34">
        <f>VLOOKUP(A952,operation!A:B,2,0)</f>
        <v>1</v>
      </c>
      <c r="C952" s="6">
        <v>7</v>
      </c>
      <c r="D952" s="25"/>
      <c r="E952" s="2">
        <v>667972.21000000089</v>
      </c>
      <c r="F952" s="26">
        <f>_xlfn.MAXIFS('data-from-invoicing'!E:E,'data-from-invoicing'!D:D,eslam.data!AR952)</f>
        <v>0</v>
      </c>
      <c r="G952" s="2">
        <f t="shared" si="142"/>
        <v>-667972.21000000089</v>
      </c>
      <c r="H952" s="2"/>
      <c r="I952" s="23"/>
      <c r="J952" s="2">
        <f>SUMIF('collection only'!D:D,eslam.data!AQ952,'collection only'!E:E)</f>
        <v>1209313.47</v>
      </c>
      <c r="K952" s="26">
        <f>SUMIF('data-from-invoicing'!D:D,eslam.data!AR952,'data-from-invoicing'!F:F)</f>
        <v>0</v>
      </c>
      <c r="L952" s="2">
        <f t="shared" si="143"/>
        <v>-1209313.47</v>
      </c>
      <c r="M952" s="2"/>
      <c r="Q952" s="23"/>
      <c r="R952" s="2">
        <v>1938615.93</v>
      </c>
      <c r="S952" s="1">
        <v>43190</v>
      </c>
      <c r="T952" s="1">
        <v>43200</v>
      </c>
      <c r="U952" s="1">
        <v>43206</v>
      </c>
      <c r="V952">
        <v>15</v>
      </c>
      <c r="W952" s="1">
        <v>43228</v>
      </c>
      <c r="X952" s="1">
        <v>43211</v>
      </c>
      <c r="Y952" s="2">
        <v>15685820.74</v>
      </c>
      <c r="Z952" s="2">
        <v>1491568.3</v>
      </c>
      <c r="AF952" s="2">
        <v>0</v>
      </c>
      <c r="AG952" s="14">
        <f>SUMIF('consultant-gross'!D:D,eslam.data!AQ952,'consultant-gross'!F:F)</f>
        <v>667972.21000000089</v>
      </c>
      <c r="AH952" s="14">
        <f>SUMIF('consultant-gross'!D:D,eslam.data!AQ952,'consultant-gross'!G:G)</f>
        <v>15685820.74</v>
      </c>
      <c r="AI952" s="14">
        <f>SUMIF('consultant-net'!D:D,eslam.data!AQ952,'consultant-net'!F:F)</f>
        <v>1938615.93</v>
      </c>
      <c r="AJ952" s="2">
        <f>VLOOKUP(A952,'eslam-to-invoicing'!A:B,2,0)</f>
        <v>0</v>
      </c>
      <c r="AQ952" s="2" t="str">
        <f t="shared" si="144"/>
        <v>PI Parks - ELSEWEDY7</v>
      </c>
      <c r="AR952" s="2" t="str">
        <f t="shared" si="145"/>
        <v>07</v>
      </c>
    </row>
    <row r="953" spans="1:44" hidden="1" x14ac:dyDescent="0.3">
      <c r="A953" s="6" t="s">
        <v>7</v>
      </c>
      <c r="B953" s="34">
        <f>VLOOKUP(A953,operation!A:B,2,0)</f>
        <v>1</v>
      </c>
      <c r="C953" s="6">
        <v>8</v>
      </c>
      <c r="D953" s="25"/>
      <c r="E953" s="2">
        <v>1859636.860000001</v>
      </c>
      <c r="F953" s="26">
        <f>_xlfn.MAXIFS('data-from-invoicing'!E:E,'data-from-invoicing'!D:D,eslam.data!AR953)</f>
        <v>0</v>
      </c>
      <c r="G953" s="2">
        <f t="shared" si="142"/>
        <v>-1859636.860000001</v>
      </c>
      <c r="H953" s="2"/>
      <c r="I953" s="23"/>
      <c r="J953" s="2">
        <f>SUMIF('collection only'!D:D,eslam.data!AQ953,'collection only'!E:E)</f>
        <v>1492654.2</v>
      </c>
      <c r="K953" s="26">
        <f>SUMIF('data-from-invoicing'!D:D,eslam.data!AR953,'data-from-invoicing'!F:F)</f>
        <v>0</v>
      </c>
      <c r="L953" s="2">
        <f t="shared" si="143"/>
        <v>-1492654.2</v>
      </c>
      <c r="M953" s="2"/>
      <c r="Q953" s="23"/>
      <c r="R953" s="2">
        <v>1633991.6379310449</v>
      </c>
      <c r="S953" s="1">
        <v>43220</v>
      </c>
      <c r="T953" s="1">
        <v>43229</v>
      </c>
      <c r="U953" s="1">
        <v>43229</v>
      </c>
      <c r="V953">
        <v>15</v>
      </c>
      <c r="W953" s="1">
        <v>43254</v>
      </c>
      <c r="X953" s="1">
        <v>43253</v>
      </c>
      <c r="Y953" s="2">
        <v>17545457.600000001</v>
      </c>
      <c r="Z953" s="2">
        <v>1274527.689</v>
      </c>
      <c r="AF953" s="2">
        <v>0</v>
      </c>
      <c r="AG953" s="14">
        <f>SUMIF('consultant-gross'!D:D,eslam.data!AQ953,'consultant-gross'!F:F)</f>
        <v>1892096.0888440814</v>
      </c>
      <c r="AH953" s="14">
        <f>SUMIF('consultant-gross'!D:D,eslam.data!AQ953,'consultant-gross'!G:G)</f>
        <v>17577916.828844082</v>
      </c>
      <c r="AI953" s="14">
        <f>SUMIF('consultant-net'!D:D,eslam.data!AQ953,'consultant-net'!F:F)</f>
        <v>1633991.6379310451</v>
      </c>
      <c r="AJ953" s="2">
        <f>VLOOKUP(A953,'eslam-to-invoicing'!A:B,2,0)</f>
        <v>0</v>
      </c>
      <c r="AQ953" s="2" t="str">
        <f t="shared" si="144"/>
        <v>PI Parks - ELSEWEDY8</v>
      </c>
      <c r="AR953" s="2" t="str">
        <f t="shared" si="145"/>
        <v>08</v>
      </c>
    </row>
    <row r="954" spans="1:44" hidden="1" x14ac:dyDescent="0.3">
      <c r="A954" s="6" t="s">
        <v>7</v>
      </c>
      <c r="B954" s="34">
        <f>VLOOKUP(A954,operation!A:B,2,0)</f>
        <v>1</v>
      </c>
      <c r="C954" s="6">
        <v>9</v>
      </c>
      <c r="D954" s="25"/>
      <c r="E954" s="2">
        <v>1491159.5592195799</v>
      </c>
      <c r="F954" s="26">
        <f>_xlfn.MAXIFS('data-from-invoicing'!E:E,'data-from-invoicing'!D:D,eslam.data!AR954)</f>
        <v>0</v>
      </c>
      <c r="G954" s="2">
        <f t="shared" si="142"/>
        <v>-1491159.5592195799</v>
      </c>
      <c r="H954" s="2"/>
      <c r="I954" s="23"/>
      <c r="J954" s="2">
        <f>SUMIF('collection only'!D:D,eslam.data!AQ954,'collection only'!E:E)</f>
        <v>1471457.2</v>
      </c>
      <c r="K954" s="26">
        <f>SUMIF('data-from-invoicing'!D:D,eslam.data!AR954,'data-from-invoicing'!F:F)</f>
        <v>0</v>
      </c>
      <c r="L954" s="2">
        <f t="shared" si="143"/>
        <v>-1471457.2</v>
      </c>
      <c r="M954" s="2"/>
      <c r="Q954" s="23"/>
      <c r="R954" s="2">
        <v>1607545.8275795651</v>
      </c>
      <c r="S954" s="1">
        <v>43251</v>
      </c>
      <c r="T954" s="1">
        <v>43260</v>
      </c>
      <c r="U954" s="1">
        <v>43260</v>
      </c>
      <c r="V954">
        <v>15</v>
      </c>
      <c r="W954" s="1">
        <v>43280</v>
      </c>
      <c r="X954" s="1">
        <v>43263</v>
      </c>
      <c r="Y954" s="2">
        <v>19036617.159219582</v>
      </c>
      <c r="Z954" s="2">
        <v>1586317.3559999999</v>
      </c>
      <c r="AF954" s="2">
        <v>0</v>
      </c>
      <c r="AG954" s="14">
        <f>SUMIF('consultant-gross'!D:D,eslam.data!AQ954,'consultant-gross'!F:F)</f>
        <v>1491159.5592195801</v>
      </c>
      <c r="AH954" s="14">
        <f>SUMIF('consultant-gross'!D:D,eslam.data!AQ954,'consultant-gross'!G:G)</f>
        <v>19036617.159219582</v>
      </c>
      <c r="AI954" s="14">
        <f>SUMIF('consultant-net'!D:D,eslam.data!AQ954,'consultant-net'!F:F)</f>
        <v>1607545.8275795653</v>
      </c>
      <c r="AJ954" s="2">
        <f>VLOOKUP(A954,'eslam-to-invoicing'!A:B,2,0)</f>
        <v>0</v>
      </c>
      <c r="AQ954" s="2" t="str">
        <f t="shared" si="144"/>
        <v>PI Parks - ELSEWEDY9</v>
      </c>
      <c r="AR954" s="2" t="str">
        <f t="shared" si="145"/>
        <v>09</v>
      </c>
    </row>
    <row r="955" spans="1:44" hidden="1" x14ac:dyDescent="0.3">
      <c r="A955" s="6" t="s">
        <v>7</v>
      </c>
      <c r="B955" s="34">
        <f>VLOOKUP(A955,operation!A:B,2,0)</f>
        <v>1</v>
      </c>
      <c r="C955" s="6">
        <v>10</v>
      </c>
      <c r="D955" s="25"/>
      <c r="E955" s="2">
        <v>3200065.7107804189</v>
      </c>
      <c r="F955" s="26">
        <f>_xlfn.MAXIFS('data-from-invoicing'!E:E,'data-from-invoicing'!D:D,eslam.data!AR955)</f>
        <v>0</v>
      </c>
      <c r="G955" s="2">
        <f t="shared" ref="G955:G975" si="146">F955-E955</f>
        <v>-3200065.7107804189</v>
      </c>
      <c r="H955" s="2"/>
      <c r="I955" s="23"/>
      <c r="J955" s="2">
        <f>SUMIF('collection only'!D:D,eslam.data!AQ955,'collection only'!E:E)</f>
        <v>2470019.34</v>
      </c>
      <c r="K955" s="26">
        <f>SUMIF('data-from-invoicing'!D:D,eslam.data!AR955,'data-from-invoicing'!F:F)</f>
        <v>0</v>
      </c>
      <c r="L955" s="2">
        <f t="shared" ref="L955:L975" si="147">K955-J955</f>
        <v>-2470019.34</v>
      </c>
      <c r="M955" s="2"/>
      <c r="Q955" s="23"/>
      <c r="R955" s="2">
        <v>2470019.34</v>
      </c>
      <c r="S955" s="1">
        <v>43281</v>
      </c>
      <c r="T955" s="1">
        <v>43289</v>
      </c>
      <c r="U955" s="1">
        <v>43291</v>
      </c>
      <c r="V955">
        <v>15</v>
      </c>
      <c r="W955" s="1">
        <v>43320</v>
      </c>
      <c r="X955" s="1">
        <v>43313</v>
      </c>
      <c r="Y955" s="2">
        <v>22236682.870000001</v>
      </c>
      <c r="Z955" s="2">
        <v>1486479.93</v>
      </c>
      <c r="AF955" s="2">
        <v>115532.14</v>
      </c>
      <c r="AG955" s="14">
        <f>SUMIF('consultant-gross'!D:D,eslam.data!AQ955,'consultant-gross'!F:F)</f>
        <v>4758616.5673809238</v>
      </c>
      <c r="AH955" s="14">
        <f>SUMIF('consultant-gross'!D:D,eslam.data!AQ955,'consultant-gross'!G:G)</f>
        <v>23795233.726600505</v>
      </c>
      <c r="AI955" s="14">
        <f>SUMIF('consultant-net'!D:D,eslam.data!AQ955,'consultant-net'!F:F)</f>
        <v>3824599.4146474004</v>
      </c>
      <c r="AJ955" s="2">
        <f>VLOOKUP(A955,'eslam-to-invoicing'!A:B,2,0)</f>
        <v>0</v>
      </c>
      <c r="AQ955" s="2" t="str">
        <f t="shared" ref="AQ955:AQ975" si="148">A955&amp;C955</f>
        <v>PI Parks - ELSEWEDY10</v>
      </c>
      <c r="AR955" s="2" t="str">
        <f t="shared" ref="AR955:AR975" si="149">AJ955&amp;C955</f>
        <v>010</v>
      </c>
    </row>
    <row r="956" spans="1:44" hidden="1" x14ac:dyDescent="0.3">
      <c r="A956" s="6" t="s">
        <v>7</v>
      </c>
      <c r="B956" s="34">
        <f>VLOOKUP(A956,operation!A:B,2,0)</f>
        <v>1</v>
      </c>
      <c r="C956" s="6">
        <v>11</v>
      </c>
      <c r="D956" s="25"/>
      <c r="E956" s="2">
        <v>890276.25999999791</v>
      </c>
      <c r="F956" s="26">
        <f>_xlfn.MAXIFS('data-from-invoicing'!E:E,'data-from-invoicing'!D:D,eslam.data!AR956)</f>
        <v>0</v>
      </c>
      <c r="G956" s="2">
        <f t="shared" si="146"/>
        <v>-890276.25999999791</v>
      </c>
      <c r="H956" s="2"/>
      <c r="I956" s="23"/>
      <c r="J956" s="2">
        <f>SUMIF('collection only'!D:D,eslam.data!AQ956,'collection only'!E:E)</f>
        <v>945860.23</v>
      </c>
      <c r="K956" s="26">
        <f>SUMIF('data-from-invoicing'!D:D,eslam.data!AR956,'data-from-invoicing'!F:F)</f>
        <v>0</v>
      </c>
      <c r="L956" s="2">
        <f t="shared" si="147"/>
        <v>-945860.23</v>
      </c>
      <c r="M956" s="2"/>
      <c r="Q956" s="23"/>
      <c r="R956" s="2">
        <v>945860.23</v>
      </c>
      <c r="S956" s="1">
        <v>43312</v>
      </c>
      <c r="T956" s="1">
        <v>43314</v>
      </c>
      <c r="U956" s="1">
        <v>43319</v>
      </c>
      <c r="V956">
        <v>15</v>
      </c>
      <c r="W956" s="1">
        <v>43337</v>
      </c>
      <c r="X956" s="1">
        <v>43356</v>
      </c>
      <c r="Y956" s="2">
        <v>23126959.129999999</v>
      </c>
      <c r="Z956" s="2">
        <v>1734570.5279999999</v>
      </c>
      <c r="AF956" s="2">
        <v>125532.14</v>
      </c>
      <c r="AG956" s="14">
        <f>SUMIF('consultant-gross'!D:D,eslam.data!AQ956,'consultant-gross'!F:F)</f>
        <v>891495.1766336076</v>
      </c>
      <c r="AH956" s="14">
        <f>SUMIF('consultant-gross'!D:D,eslam.data!AQ956,'consultant-gross'!G:G)</f>
        <v>23128178.046633609</v>
      </c>
      <c r="AI956" s="14">
        <f>SUMIF('consultant-net'!D:D,eslam.data!AQ956,'consultant-net'!F:F)</f>
        <v>442152.49507371709</v>
      </c>
      <c r="AJ956" s="2">
        <f>VLOOKUP(A956,'eslam-to-invoicing'!A:B,2,0)</f>
        <v>0</v>
      </c>
      <c r="AQ956" s="2" t="str">
        <f t="shared" si="148"/>
        <v>PI Parks - ELSEWEDY11</v>
      </c>
      <c r="AR956" s="2" t="str">
        <f t="shared" si="149"/>
        <v>011</v>
      </c>
    </row>
    <row r="957" spans="1:44" hidden="1" x14ac:dyDescent="0.3">
      <c r="A957" s="6" t="s">
        <v>7</v>
      </c>
      <c r="B957" s="34">
        <f>VLOOKUP(A957,operation!A:B,2,0)</f>
        <v>1</v>
      </c>
      <c r="C957" s="6">
        <v>12</v>
      </c>
      <c r="D957" s="25"/>
      <c r="E957" s="2">
        <v>1804540.779785339</v>
      </c>
      <c r="F957" s="26">
        <f>_xlfn.MAXIFS('data-from-invoicing'!E:E,'data-from-invoicing'!D:D,eslam.data!AR957)</f>
        <v>0</v>
      </c>
      <c r="G957" s="2">
        <f t="shared" si="146"/>
        <v>-1804540.779785339</v>
      </c>
      <c r="H957" s="2"/>
      <c r="I957" s="23"/>
      <c r="J957" s="2">
        <f>SUMIF('collection only'!D:D,eslam.data!AQ957,'collection only'!E:E)</f>
        <v>1347803.37</v>
      </c>
      <c r="K957" s="26">
        <f>SUMIF('data-from-invoicing'!D:D,eslam.data!AR957,'data-from-invoicing'!F:F)</f>
        <v>0</v>
      </c>
      <c r="L957" s="2">
        <f t="shared" si="147"/>
        <v>-1347803.37</v>
      </c>
      <c r="M957" s="2"/>
      <c r="Q957" s="23"/>
      <c r="R957" s="2">
        <v>1530660.1341041401</v>
      </c>
      <c r="S957" s="1">
        <v>43343</v>
      </c>
      <c r="T957" s="1">
        <v>43349</v>
      </c>
      <c r="U957" s="1">
        <v>43351</v>
      </c>
      <c r="V957">
        <v>15</v>
      </c>
      <c r="W957" s="1">
        <v>43386</v>
      </c>
      <c r="X957" s="1">
        <v>43369</v>
      </c>
      <c r="Y957" s="2">
        <v>24932718.826418951</v>
      </c>
      <c r="Z957" s="2">
        <v>1713142.2709999999</v>
      </c>
      <c r="AF957" s="2">
        <v>0</v>
      </c>
      <c r="AG957" s="14">
        <f>SUMIF('consultant-gross'!D:D,eslam.data!AQ957,'consultant-gross'!F:F)</f>
        <v>1804540.7797853388</v>
      </c>
      <c r="AH957" s="14">
        <f>SUMIF('consultant-gross'!D:D,eslam.data!AQ957,'consultant-gross'!G:G)</f>
        <v>24932718.826418947</v>
      </c>
      <c r="AI957" s="14">
        <f>SUMIF('consultant-net'!D:D,eslam.data!AQ957,'consultant-net'!F:F)</f>
        <v>1530660.1341041401</v>
      </c>
      <c r="AJ957" s="2">
        <f>VLOOKUP(A957,'eslam-to-invoicing'!A:B,2,0)</f>
        <v>0</v>
      </c>
      <c r="AQ957" s="2" t="str">
        <f t="shared" si="148"/>
        <v>PI Parks - ELSEWEDY12</v>
      </c>
      <c r="AR957" s="2" t="str">
        <f t="shared" si="149"/>
        <v>012</v>
      </c>
    </row>
    <row r="958" spans="1:44" hidden="1" x14ac:dyDescent="0.3">
      <c r="A958" s="6" t="s">
        <v>7</v>
      </c>
      <c r="B958" s="34">
        <f>VLOOKUP(A958,operation!A:B,2,0)</f>
        <v>1</v>
      </c>
      <c r="C958" s="6">
        <v>13</v>
      </c>
      <c r="D958" s="25"/>
      <c r="E958" s="2">
        <v>1076504.1196935661</v>
      </c>
      <c r="F958" s="26">
        <f>_xlfn.MAXIFS('data-from-invoicing'!E:E,'data-from-invoicing'!D:D,eslam.data!AR958)</f>
        <v>0</v>
      </c>
      <c r="G958" s="2">
        <f t="shared" si="146"/>
        <v>-1076504.1196935661</v>
      </c>
      <c r="H958" s="2"/>
      <c r="I958" s="23"/>
      <c r="J958" s="2">
        <f>SUMIF('collection only'!D:D,eslam.data!AQ958,'collection only'!E:E)</f>
        <v>719804.13</v>
      </c>
      <c r="K958" s="26">
        <f>SUMIF('data-from-invoicing'!D:D,eslam.data!AR958,'data-from-invoicing'!F:F)</f>
        <v>0</v>
      </c>
      <c r="L958" s="2">
        <f t="shared" si="147"/>
        <v>-719804.13</v>
      </c>
      <c r="M958" s="2"/>
      <c r="Q958" s="23"/>
      <c r="R958" s="2">
        <v>716605.53266206011</v>
      </c>
      <c r="S958" s="1">
        <v>43373</v>
      </c>
      <c r="T958" s="1">
        <v>43377</v>
      </c>
      <c r="U958" s="1">
        <v>43377</v>
      </c>
      <c r="V958">
        <v>15</v>
      </c>
      <c r="W958" s="1">
        <v>43400</v>
      </c>
      <c r="X958" s="1">
        <v>43383</v>
      </c>
      <c r="Y958" s="2">
        <v>26009222.94611251</v>
      </c>
      <c r="Z958" s="2">
        <v>1579309.5449999999</v>
      </c>
      <c r="AF958" s="2">
        <v>0</v>
      </c>
      <c r="AG958" s="14">
        <f>SUMIF('consultant-gross'!D:D,eslam.data!AQ958,'consultant-gross'!F:F)</f>
        <v>1076504.1196935661</v>
      </c>
      <c r="AH958" s="14">
        <f>SUMIF('consultant-gross'!D:D,eslam.data!AQ958,'consultant-gross'!G:G)</f>
        <v>26009222.946112514</v>
      </c>
      <c r="AI958" s="14">
        <f>SUMIF('consultant-net'!D:D,eslam.data!AQ958,'consultant-net'!F:F)</f>
        <v>716605.53266206011</v>
      </c>
      <c r="AJ958" s="2">
        <f>VLOOKUP(A958,'eslam-to-invoicing'!A:B,2,0)</f>
        <v>0</v>
      </c>
      <c r="AQ958" s="2" t="str">
        <f t="shared" si="148"/>
        <v>PI Parks - ELSEWEDY13</v>
      </c>
      <c r="AR958" s="2" t="str">
        <f t="shared" si="149"/>
        <v>013</v>
      </c>
    </row>
    <row r="959" spans="1:44" hidden="1" x14ac:dyDescent="0.3">
      <c r="A959" s="6" t="s">
        <v>7</v>
      </c>
      <c r="B959" s="34">
        <f>VLOOKUP(A959,operation!A:B,2,0)</f>
        <v>1</v>
      </c>
      <c r="C959" s="6">
        <v>14</v>
      </c>
      <c r="D959" s="25"/>
      <c r="E959" s="2">
        <v>1188716.2338874859</v>
      </c>
      <c r="F959" s="26">
        <f>_xlfn.MAXIFS('data-from-invoicing'!E:E,'data-from-invoicing'!D:D,eslam.data!AR959)</f>
        <v>0</v>
      </c>
      <c r="G959" s="2">
        <f t="shared" si="146"/>
        <v>-1188716.2338874859</v>
      </c>
      <c r="H959" s="2"/>
      <c r="I959" s="23"/>
      <c r="J959" s="2">
        <f>SUMIF('collection only'!D:D,eslam.data!AQ959,'collection only'!E:E)</f>
        <v>775351.46</v>
      </c>
      <c r="K959" s="26">
        <f>SUMIF('data-from-invoicing'!D:D,eslam.data!AR959,'data-from-invoicing'!F:F)</f>
        <v>0</v>
      </c>
      <c r="L959" s="2">
        <f t="shared" si="147"/>
        <v>-775351.46</v>
      </c>
      <c r="M959" s="2"/>
      <c r="Q959" s="23"/>
      <c r="R959" s="2">
        <v>775351.46</v>
      </c>
      <c r="S959" s="1">
        <v>43404</v>
      </c>
      <c r="T959" s="1">
        <v>43409</v>
      </c>
      <c r="U959" s="1">
        <v>43411</v>
      </c>
      <c r="V959">
        <v>15</v>
      </c>
      <c r="W959" s="1">
        <v>43436</v>
      </c>
      <c r="X959" s="1">
        <v>43436</v>
      </c>
      <c r="Y959" s="2">
        <v>27197939.18</v>
      </c>
      <c r="Z959" s="2">
        <v>1430574.85</v>
      </c>
      <c r="AF959" s="2">
        <v>194651.72</v>
      </c>
      <c r="AG959" s="14">
        <f>SUMIF('consultant-gross'!D:D,eslam.data!AQ959,'consultant-gross'!F:F)</f>
        <v>2476006.3138874881</v>
      </c>
      <c r="AH959" s="14">
        <f>SUMIF('consultant-gross'!D:D,eslam.data!AQ959,'consultant-gross'!G:G)</f>
        <v>28485229.260000002</v>
      </c>
      <c r="AI959" s="14">
        <f>SUMIF('consultant-net'!D:D,eslam.data!AQ959,'consultant-net'!F:F)</f>
        <v>1986968.45</v>
      </c>
      <c r="AJ959" s="2">
        <f>VLOOKUP(A959,'eslam-to-invoicing'!A:B,2,0)</f>
        <v>0</v>
      </c>
      <c r="AQ959" s="2" t="str">
        <f t="shared" si="148"/>
        <v>PI Parks - ELSEWEDY14</v>
      </c>
      <c r="AR959" s="2" t="str">
        <f t="shared" si="149"/>
        <v>014</v>
      </c>
    </row>
    <row r="960" spans="1:44" hidden="1" x14ac:dyDescent="0.3">
      <c r="A960" s="6" t="s">
        <v>7</v>
      </c>
      <c r="B960" s="34">
        <f>VLOOKUP(A960,operation!A:B,2,0)</f>
        <v>1</v>
      </c>
      <c r="C960" s="6">
        <v>15</v>
      </c>
      <c r="D960" s="25"/>
      <c r="E960" s="2">
        <v>6486957.6199999973</v>
      </c>
      <c r="F960" s="26">
        <f>_xlfn.MAXIFS('data-from-invoicing'!E:E,'data-from-invoicing'!D:D,eslam.data!AR960)</f>
        <v>0</v>
      </c>
      <c r="G960" s="2">
        <f t="shared" si="146"/>
        <v>-6486957.6199999973</v>
      </c>
      <c r="H960" s="2"/>
      <c r="I960" s="23"/>
      <c r="J960" s="2">
        <f>SUMIF('collection only'!D:D,eslam.data!AQ960,'collection only'!E:E)</f>
        <v>4484634.1399999997</v>
      </c>
      <c r="K960" s="26">
        <f>SUMIF('data-from-invoicing'!D:D,eslam.data!AR960,'data-from-invoicing'!F:F)</f>
        <v>0</v>
      </c>
      <c r="L960" s="2">
        <f t="shared" si="147"/>
        <v>-4484634.1399999997</v>
      </c>
      <c r="M960" s="2"/>
      <c r="Q960" s="23"/>
      <c r="R960" s="2">
        <v>4484634.17</v>
      </c>
      <c r="S960" s="1">
        <v>43434</v>
      </c>
      <c r="T960" s="1">
        <v>43440</v>
      </c>
      <c r="U960" s="1">
        <v>43440</v>
      </c>
      <c r="V960">
        <v>15</v>
      </c>
      <c r="W960" s="1">
        <v>43466</v>
      </c>
      <c r="X960" s="1">
        <v>43460</v>
      </c>
      <c r="Y960" s="2">
        <v>33684896.799999997</v>
      </c>
      <c r="Z960" s="2">
        <v>1125214.43</v>
      </c>
      <c r="AF960" s="2">
        <v>209651.72</v>
      </c>
      <c r="AG960" s="14">
        <f>SUMIF('consultant-gross'!D:D,eslam.data!AQ960,'consultant-gross'!F:F)</f>
        <v>7576900.6799999997</v>
      </c>
      <c r="AH960" s="14">
        <f>SUMIF('consultant-gross'!D:D,eslam.data!AQ960,'consultant-gross'!G:G)</f>
        <v>34774839.859999999</v>
      </c>
      <c r="AI960" s="14">
        <f>SUMIF('consultant-net'!D:D,eslam.data!AQ960,'consultant-net'!F:F)</f>
        <v>5773335.6500000004</v>
      </c>
      <c r="AJ960" s="2">
        <f>VLOOKUP(A960,'eslam-to-invoicing'!A:B,2,0)</f>
        <v>0</v>
      </c>
      <c r="AQ960" s="2" t="str">
        <f t="shared" si="148"/>
        <v>PI Parks - ELSEWEDY15</v>
      </c>
      <c r="AR960" s="2" t="str">
        <f t="shared" si="149"/>
        <v>015</v>
      </c>
    </row>
    <row r="961" spans="1:44" hidden="1" x14ac:dyDescent="0.3">
      <c r="A961" s="6" t="s">
        <v>7</v>
      </c>
      <c r="B961" s="34">
        <f>VLOOKUP(A961,operation!A:B,2,0)</f>
        <v>1</v>
      </c>
      <c r="C961" s="6">
        <v>16</v>
      </c>
      <c r="D961" s="25"/>
      <c r="E961" s="2">
        <v>4932880.4600000009</v>
      </c>
      <c r="F961" s="26">
        <f>_xlfn.MAXIFS('data-from-invoicing'!E:E,'data-from-invoicing'!D:D,eslam.data!AR961)</f>
        <v>0</v>
      </c>
      <c r="G961" s="2">
        <f t="shared" si="146"/>
        <v>-4932880.4600000009</v>
      </c>
      <c r="H961" s="2"/>
      <c r="I961" s="23"/>
      <c r="J961" s="2">
        <f>SUMIF('collection only'!D:D,eslam.data!AQ961,'collection only'!E:E)</f>
        <v>4125986.43</v>
      </c>
      <c r="K961" s="26">
        <f>SUMIF('data-from-invoicing'!D:D,eslam.data!AR961,'data-from-invoicing'!F:F)</f>
        <v>0</v>
      </c>
      <c r="L961" s="2">
        <f t="shared" si="147"/>
        <v>-4125986.43</v>
      </c>
      <c r="M961" s="2"/>
      <c r="Q961" s="23"/>
      <c r="R961" s="2">
        <v>4125986.43</v>
      </c>
      <c r="S961" s="1">
        <v>43465</v>
      </c>
      <c r="T961" s="1">
        <v>43471</v>
      </c>
      <c r="U961" s="1">
        <v>43471</v>
      </c>
      <c r="V961">
        <v>15</v>
      </c>
      <c r="W961" s="1">
        <v>43496</v>
      </c>
      <c r="X961" s="1">
        <v>43492</v>
      </c>
      <c r="Y961" s="2">
        <v>38617777.259999998</v>
      </c>
      <c r="Z961" s="2">
        <v>889716.88</v>
      </c>
      <c r="AF961" s="2">
        <v>245586.01</v>
      </c>
      <c r="AG961" s="14">
        <f>SUMIF('consultant-gross'!D:D,eslam.data!AQ961,'consultant-gross'!F:F)</f>
        <v>6344223.529927507</v>
      </c>
      <c r="AH961" s="14">
        <f>SUMIF('consultant-gross'!D:D,eslam.data!AQ961,'consultant-gross'!G:G)</f>
        <v>40029120.329927504</v>
      </c>
      <c r="AI961" s="14">
        <f>SUMIF('consultant-net'!D:D,eslam.data!AQ961,'consultant-net'!F:F)</f>
        <v>5768808.193635799</v>
      </c>
      <c r="AJ961" s="2">
        <f>VLOOKUP(A961,'eslam-to-invoicing'!A:B,2,0)</f>
        <v>0</v>
      </c>
      <c r="AQ961" s="2" t="str">
        <f t="shared" si="148"/>
        <v>PI Parks - ELSEWEDY16</v>
      </c>
      <c r="AR961" s="2" t="str">
        <f t="shared" si="149"/>
        <v>016</v>
      </c>
    </row>
    <row r="962" spans="1:44" hidden="1" x14ac:dyDescent="0.3">
      <c r="A962" s="6" t="s">
        <v>7</v>
      </c>
      <c r="B962" s="34">
        <f>VLOOKUP(A962,operation!A:B,2,0)</f>
        <v>1</v>
      </c>
      <c r="C962" s="6">
        <v>17</v>
      </c>
      <c r="D962" s="25"/>
      <c r="E962" s="2">
        <v>1718123.550000004</v>
      </c>
      <c r="F962" s="26">
        <f>_xlfn.MAXIFS('data-from-invoicing'!E:E,'data-from-invoicing'!D:D,eslam.data!AR962)</f>
        <v>0</v>
      </c>
      <c r="G962" s="2">
        <f t="shared" si="146"/>
        <v>-1718123.550000004</v>
      </c>
      <c r="H962" s="2"/>
      <c r="I962" s="23"/>
      <c r="J962" s="2">
        <f>SUMIF('collection only'!D:D,eslam.data!AQ962,'collection only'!E:E)</f>
        <v>1375431.38</v>
      </c>
      <c r="K962" s="26">
        <f>SUMIF('data-from-invoicing'!D:D,eslam.data!AR962,'data-from-invoicing'!F:F)</f>
        <v>0</v>
      </c>
      <c r="L962" s="2">
        <f t="shared" si="147"/>
        <v>-1375431.38</v>
      </c>
      <c r="M962" s="2"/>
      <c r="Q962" s="23"/>
      <c r="R962" s="2">
        <v>1375431.38</v>
      </c>
      <c r="S962" s="1">
        <v>43496</v>
      </c>
      <c r="T962" s="1">
        <v>43501</v>
      </c>
      <c r="U962" s="1">
        <v>43503</v>
      </c>
      <c r="V962">
        <v>15</v>
      </c>
      <c r="W962" s="1">
        <v>43529</v>
      </c>
      <c r="X962" s="1">
        <v>43537</v>
      </c>
      <c r="Y962" s="2">
        <v>40335900.810000002</v>
      </c>
      <c r="Z962" s="2">
        <v>584649.66</v>
      </c>
      <c r="AF962" s="2">
        <v>261703.2</v>
      </c>
      <c r="AG962" s="14">
        <f>SUMIF('consultant-gross'!D:D,eslam.data!AQ962,'consultant-gross'!F:F)</f>
        <v>3393993.1200000048</v>
      </c>
      <c r="AH962" s="14">
        <f>SUMIF('consultant-gross'!D:D,eslam.data!AQ962,'consultant-gross'!G:G)</f>
        <v>42011770.380000003</v>
      </c>
      <c r="AI962" s="14">
        <f>SUMIF('consultant-net'!D:D,eslam.data!AQ962,'consultant-net'!F:F)</f>
        <v>3296251.57</v>
      </c>
      <c r="AJ962" s="2">
        <f>VLOOKUP(A962,'eslam-to-invoicing'!A:B,2,0)</f>
        <v>0</v>
      </c>
      <c r="AQ962" s="2" t="str">
        <f t="shared" si="148"/>
        <v>PI Parks - ELSEWEDY17</v>
      </c>
      <c r="AR962" s="2" t="str">
        <f t="shared" si="149"/>
        <v>017</v>
      </c>
    </row>
    <row r="963" spans="1:44" hidden="1" x14ac:dyDescent="0.3">
      <c r="A963" s="6" t="s">
        <v>7</v>
      </c>
      <c r="B963" s="34">
        <f>VLOOKUP(A963,operation!A:B,2,0)</f>
        <v>1</v>
      </c>
      <c r="C963" s="6">
        <v>18</v>
      </c>
      <c r="D963" s="25"/>
      <c r="E963" s="2">
        <v>4308748.6699999943</v>
      </c>
      <c r="F963" s="26">
        <f>_xlfn.MAXIFS('data-from-invoicing'!E:E,'data-from-invoicing'!D:D,eslam.data!AR963)</f>
        <v>0</v>
      </c>
      <c r="G963" s="2">
        <f t="shared" si="146"/>
        <v>-4308748.6699999943</v>
      </c>
      <c r="H963" s="2"/>
      <c r="I963" s="23"/>
      <c r="J963" s="2">
        <f>SUMIF('collection only'!D:D,eslam.data!AQ963,'collection only'!E:E)</f>
        <v>3699864.67</v>
      </c>
      <c r="K963" s="26">
        <f>SUMIF('data-from-invoicing'!D:D,eslam.data!AR963,'data-from-invoicing'!F:F)</f>
        <v>0</v>
      </c>
      <c r="L963" s="2">
        <f t="shared" si="147"/>
        <v>-3699864.67</v>
      </c>
      <c r="M963" s="2"/>
      <c r="Q963" s="23"/>
      <c r="R963" s="2">
        <v>3699864.67</v>
      </c>
      <c r="S963" s="1">
        <v>43524</v>
      </c>
      <c r="T963" s="1">
        <v>43529</v>
      </c>
      <c r="U963" s="1">
        <v>43530</v>
      </c>
      <c r="V963">
        <v>15</v>
      </c>
      <c r="W963" s="1">
        <v>43558</v>
      </c>
      <c r="X963" s="1">
        <v>43551</v>
      </c>
      <c r="Y963" s="2">
        <v>44644649.479999997</v>
      </c>
      <c r="Z963" s="2">
        <v>439815.15100000013</v>
      </c>
      <c r="AF963" s="2">
        <v>261703.2</v>
      </c>
      <c r="AG963" s="14">
        <f>SUMIF('consultant-gross'!D:D,eslam.data!AQ963,'consultant-gross'!F:F)</f>
        <v>4573274.5450352952</v>
      </c>
      <c r="AH963" s="14">
        <f>SUMIF('consultant-gross'!D:D,eslam.data!AQ963,'consultant-gross'!G:G)</f>
        <v>46585044.925035298</v>
      </c>
      <c r="AI963" s="14">
        <f>SUMIF('consultant-net'!D:D,eslam.data!AQ963,'consultant-net'!F:F)</f>
        <v>5638741.9193570316</v>
      </c>
      <c r="AJ963" s="2">
        <f>VLOOKUP(A963,'eslam-to-invoicing'!A:B,2,0)</f>
        <v>0</v>
      </c>
      <c r="AQ963" s="2" t="str">
        <f t="shared" si="148"/>
        <v>PI Parks - ELSEWEDY18</v>
      </c>
      <c r="AR963" s="2" t="str">
        <f t="shared" si="149"/>
        <v>018</v>
      </c>
    </row>
    <row r="964" spans="1:44" hidden="1" x14ac:dyDescent="0.3">
      <c r="A964" s="6" t="s">
        <v>7</v>
      </c>
      <c r="B964" s="34">
        <f>VLOOKUP(A964,operation!A:B,2,0)</f>
        <v>1</v>
      </c>
      <c r="C964" s="6">
        <v>19</v>
      </c>
      <c r="D964" s="25"/>
      <c r="E964" s="2">
        <v>2652468.0200000028</v>
      </c>
      <c r="F964" s="26">
        <f>_xlfn.MAXIFS('data-from-invoicing'!E:E,'data-from-invoicing'!D:D,eslam.data!AR964)</f>
        <v>0</v>
      </c>
      <c r="G964" s="2">
        <f t="shared" si="146"/>
        <v>-2652468.0200000028</v>
      </c>
      <c r="H964" s="2"/>
      <c r="I964" s="23"/>
      <c r="J964" s="2">
        <f>SUMIF('collection only'!D:D,eslam.data!AQ964,'collection only'!E:E)</f>
        <v>2311261.81</v>
      </c>
      <c r="K964" s="26">
        <f>SUMIF('data-from-invoicing'!D:D,eslam.data!AR964,'data-from-invoicing'!F:F)</f>
        <v>0</v>
      </c>
      <c r="L964" s="2">
        <f t="shared" si="147"/>
        <v>-2311261.81</v>
      </c>
      <c r="M964" s="2"/>
      <c r="Q964" s="23"/>
      <c r="R964" s="2">
        <v>2311261.81</v>
      </c>
      <c r="S964" s="1">
        <v>43555</v>
      </c>
      <c r="T964" s="1">
        <v>43561</v>
      </c>
      <c r="U964" s="1">
        <v>43561</v>
      </c>
      <c r="V964">
        <v>15</v>
      </c>
      <c r="W964" s="1">
        <v>43589</v>
      </c>
      <c r="X964" s="1">
        <v>43599</v>
      </c>
      <c r="Y964" s="2">
        <v>47297117.5</v>
      </c>
      <c r="Z964" s="2">
        <v>171933.60949999999</v>
      </c>
      <c r="AF964" s="2">
        <v>276703.2</v>
      </c>
      <c r="AG964" s="14">
        <f>SUMIF('consultant-gross'!D:D,eslam.data!AQ964,'consultant-gross'!F:F)</f>
        <v>4823264.9185738936</v>
      </c>
      <c r="AH964" s="14">
        <f>SUMIF('consultant-gross'!D:D,eslam.data!AQ964,'consultant-gross'!G:G)</f>
        <v>49467914.39857389</v>
      </c>
      <c r="AI964" s="14">
        <f>SUMIF('consultant-net'!D:D,eslam.data!AQ964,'consultant-net'!F:F)</f>
        <v>4754946.3629341125</v>
      </c>
      <c r="AJ964" s="2">
        <f>VLOOKUP(A964,'eslam-to-invoicing'!A:B,2,0)</f>
        <v>0</v>
      </c>
      <c r="AQ964" s="2" t="str">
        <f t="shared" si="148"/>
        <v>PI Parks - ELSEWEDY19</v>
      </c>
      <c r="AR964" s="2" t="str">
        <f t="shared" si="149"/>
        <v>019</v>
      </c>
    </row>
    <row r="965" spans="1:44" hidden="1" x14ac:dyDescent="0.3">
      <c r="A965" s="6" t="s">
        <v>7</v>
      </c>
      <c r="B965" s="34">
        <f>VLOOKUP(A965,operation!A:B,2,0)</f>
        <v>1</v>
      </c>
      <c r="C965" s="6">
        <v>20</v>
      </c>
      <c r="D965" s="25"/>
      <c r="E965" s="2">
        <v>4018450.927889891</v>
      </c>
      <c r="F965" s="26">
        <f>_xlfn.MAXIFS('data-from-invoicing'!E:E,'data-from-invoicing'!D:D,eslam.data!AR965)</f>
        <v>0</v>
      </c>
      <c r="G965" s="2">
        <f t="shared" si="146"/>
        <v>-4018450.927889891</v>
      </c>
      <c r="H965" s="2"/>
      <c r="I965" s="23"/>
      <c r="J965" s="2">
        <f>SUMIF('collection only'!D:D,eslam.data!AQ965,'collection only'!E:E)</f>
        <v>1466574.4</v>
      </c>
      <c r="K965" s="26">
        <f>SUMIF('data-from-invoicing'!D:D,eslam.data!AR965,'data-from-invoicing'!F:F)</f>
        <v>0</v>
      </c>
      <c r="L965" s="2">
        <f t="shared" si="147"/>
        <v>-1466574.4</v>
      </c>
      <c r="M965" s="2"/>
      <c r="Q965" s="23"/>
      <c r="R965" s="2">
        <v>1816746.614022844</v>
      </c>
      <c r="S965" s="1">
        <v>43585</v>
      </c>
      <c r="T965" s="1">
        <v>43590</v>
      </c>
      <c r="U965" s="1">
        <v>43592</v>
      </c>
      <c r="V965">
        <v>15</v>
      </c>
      <c r="W965" s="1">
        <v>43621</v>
      </c>
      <c r="X965" s="1">
        <v>43604</v>
      </c>
      <c r="Y965" s="2">
        <v>51315568.427889891</v>
      </c>
      <c r="Z965" s="2">
        <v>161583.8345</v>
      </c>
      <c r="AF965" s="2">
        <v>0</v>
      </c>
      <c r="AG965" s="14">
        <f>SUMIF('consultant-gross'!D:D,eslam.data!AQ965,'consultant-gross'!F:F)</f>
        <v>4018450.927889891</v>
      </c>
      <c r="AH965" s="14">
        <f>SUMIF('consultant-gross'!D:D,eslam.data!AQ965,'consultant-gross'!G:G)</f>
        <v>51315568.427889891</v>
      </c>
      <c r="AI965" s="14">
        <f>SUMIF('consultant-net'!D:D,eslam.data!AQ965,'consultant-net'!F:F)</f>
        <v>1816746.6140228435</v>
      </c>
      <c r="AJ965" s="2">
        <f>VLOOKUP(A965,'eslam-to-invoicing'!A:B,2,0)</f>
        <v>0</v>
      </c>
      <c r="AQ965" s="2" t="str">
        <f t="shared" si="148"/>
        <v>PI Parks - ELSEWEDY20</v>
      </c>
      <c r="AR965" s="2" t="str">
        <f t="shared" si="149"/>
        <v>020</v>
      </c>
    </row>
    <row r="966" spans="1:44" hidden="1" x14ac:dyDescent="0.3">
      <c r="A966" s="6" t="s">
        <v>7</v>
      </c>
      <c r="B966" s="34">
        <f>VLOOKUP(A966,operation!A:B,2,0)</f>
        <v>1</v>
      </c>
      <c r="C966" s="6">
        <v>21</v>
      </c>
      <c r="D966" s="25"/>
      <c r="E966" s="2">
        <v>598299.79211010784</v>
      </c>
      <c r="F966" s="26">
        <f>_xlfn.MAXIFS('data-from-invoicing'!E:E,'data-from-invoicing'!D:D,eslam.data!AR966)</f>
        <v>0</v>
      </c>
      <c r="G966" s="2">
        <f t="shared" si="146"/>
        <v>-598299.79211010784</v>
      </c>
      <c r="H966" s="2"/>
      <c r="I966" s="23"/>
      <c r="J966" s="2">
        <f>SUMIF('collection only'!D:D,eslam.data!AQ966,'collection only'!E:E)</f>
        <v>5333565.74</v>
      </c>
      <c r="K966" s="26">
        <f>SUMIF('data-from-invoicing'!D:D,eslam.data!AR966,'data-from-invoicing'!F:F)</f>
        <v>0</v>
      </c>
      <c r="L966" s="2">
        <f t="shared" si="147"/>
        <v>-5333565.74</v>
      </c>
      <c r="M966" s="2"/>
      <c r="Q966" s="23"/>
      <c r="R966" s="2">
        <v>5879272.6390669569</v>
      </c>
      <c r="S966" s="1">
        <v>43646</v>
      </c>
      <c r="T966" s="1">
        <v>43646</v>
      </c>
      <c r="U966" s="1">
        <v>43748</v>
      </c>
      <c r="V966">
        <v>15</v>
      </c>
      <c r="W966" s="1">
        <v>43768</v>
      </c>
      <c r="X966" s="1">
        <v>43751</v>
      </c>
      <c r="Y966" s="2">
        <v>51913868.219999999</v>
      </c>
      <c r="Z966" s="2">
        <v>179052.64</v>
      </c>
      <c r="AF966" s="2">
        <v>0</v>
      </c>
      <c r="AG966" s="14">
        <f>SUMIF('consultant-gross'!D:D,eslam.data!AQ966,'consultant-gross'!F:F)</f>
        <v>598299.79211010784</v>
      </c>
      <c r="AH966" s="14">
        <f>SUMIF('consultant-gross'!D:D,eslam.data!AQ966,'consultant-gross'!G:G)</f>
        <v>51913868.219999999</v>
      </c>
      <c r="AI966" s="14">
        <f>SUMIF('consultant-net'!D:D,eslam.data!AQ966,'consultant-net'!F:F)</f>
        <v>5879272.6390669569</v>
      </c>
      <c r="AJ966" s="2">
        <f>VLOOKUP(A966,'eslam-to-invoicing'!A:B,2,0)</f>
        <v>0</v>
      </c>
      <c r="AQ966" s="2" t="str">
        <f t="shared" si="148"/>
        <v>PI Parks - ELSEWEDY21</v>
      </c>
      <c r="AR966" s="2" t="str">
        <f t="shared" si="149"/>
        <v>021</v>
      </c>
    </row>
    <row r="967" spans="1:44" hidden="1" x14ac:dyDescent="0.3">
      <c r="A967" s="6" t="s">
        <v>24</v>
      </c>
      <c r="B967" s="34">
        <f>VLOOKUP(A967,operation!A:B,2,0)</f>
        <v>1</v>
      </c>
      <c r="C967" s="6">
        <v>1</v>
      </c>
      <c r="D967" s="25"/>
      <c r="E967" s="2">
        <v>4100153.37</v>
      </c>
      <c r="F967" s="26">
        <f>_xlfn.MAXIFS('data-from-invoicing'!E:E,'data-from-invoicing'!D:D,eslam.data!AR967)</f>
        <v>0</v>
      </c>
      <c r="G967" s="2">
        <f t="shared" si="146"/>
        <v>-4100153.37</v>
      </c>
      <c r="H967" s="2"/>
      <c r="I967" s="23"/>
      <c r="J967" s="2">
        <f>SUMIF('collection only'!D:D,eslam.data!AQ967,'collection only'!E:E)</f>
        <v>7818631.6399999997</v>
      </c>
      <c r="K967" s="26">
        <f>SUMIF('data-from-invoicing'!D:D,eslam.data!AR967,'data-from-invoicing'!F:F)</f>
        <v>0</v>
      </c>
      <c r="L967" s="2">
        <f t="shared" si="147"/>
        <v>-7818631.6399999997</v>
      </c>
      <c r="M967" s="2"/>
      <c r="Q967" s="23"/>
      <c r="R967" s="2">
        <v>7818631.6399999997</v>
      </c>
      <c r="S967" s="1">
        <v>43373</v>
      </c>
      <c r="T967" s="1">
        <v>43377</v>
      </c>
      <c r="U967" s="1">
        <v>43370</v>
      </c>
      <c r="V967">
        <v>15</v>
      </c>
      <c r="W967" s="1">
        <v>43400</v>
      </c>
      <c r="X967" s="1">
        <v>43383</v>
      </c>
      <c r="Y967" s="2">
        <v>4100153.37</v>
      </c>
      <c r="Z967" s="2">
        <v>4989525.8131999997</v>
      </c>
      <c r="AF967" s="2">
        <v>0</v>
      </c>
      <c r="AG967" s="14">
        <f>SUMIF('consultant-gross'!D:D,eslam.data!AQ967,'consultant-gross'!F:F)</f>
        <v>4100153.3699999996</v>
      </c>
      <c r="AH967" s="14">
        <f>SUMIF('consultant-gross'!D:D,eslam.data!AQ967,'consultant-gross'!G:G)</f>
        <v>4100153.3699999996</v>
      </c>
      <c r="AI967" s="14">
        <f>SUMIF('consultant-net'!D:D,eslam.data!AQ967,'consultant-net'!F:F)</f>
        <v>7818631.6399999997</v>
      </c>
      <c r="AJ967" s="2">
        <f>VLOOKUP(A967,'eslam-to-invoicing'!A:B,2,0)</f>
        <v>0</v>
      </c>
      <c r="AQ967" s="2" t="str">
        <f t="shared" si="148"/>
        <v>PI Parks - MEP1</v>
      </c>
      <c r="AR967" s="2" t="str">
        <f t="shared" si="149"/>
        <v>01</v>
      </c>
    </row>
    <row r="968" spans="1:44" hidden="1" x14ac:dyDescent="0.3">
      <c r="A968" s="6" t="s">
        <v>24</v>
      </c>
      <c r="B968" s="34">
        <f>VLOOKUP(A968,operation!A:B,2,0)</f>
        <v>1</v>
      </c>
      <c r="C968" s="6">
        <v>2</v>
      </c>
      <c r="D968" s="25"/>
      <c r="E968" s="2">
        <v>3824663.600000001</v>
      </c>
      <c r="F968" s="26">
        <f>_xlfn.MAXIFS('data-from-invoicing'!E:E,'data-from-invoicing'!D:D,eslam.data!AR968)</f>
        <v>0</v>
      </c>
      <c r="G968" s="2">
        <f t="shared" si="146"/>
        <v>-3824663.600000001</v>
      </c>
      <c r="H968" s="2"/>
      <c r="I968" s="23"/>
      <c r="J968" s="2">
        <f>SUMIF('collection only'!D:D,eslam.data!AQ968,'collection only'!E:E)</f>
        <v>3907009.94</v>
      </c>
      <c r="K968" s="26">
        <f>SUMIF('data-from-invoicing'!D:D,eslam.data!AR968,'data-from-invoicing'!F:F)</f>
        <v>0</v>
      </c>
      <c r="L968" s="2">
        <f t="shared" si="147"/>
        <v>-3907009.94</v>
      </c>
      <c r="M968" s="2"/>
      <c r="Q968" s="23"/>
      <c r="R968" s="2">
        <v>3907009.94</v>
      </c>
      <c r="S968" s="1">
        <v>43404</v>
      </c>
      <c r="T968" s="1">
        <v>43406</v>
      </c>
      <c r="U968" s="1">
        <v>43411</v>
      </c>
      <c r="V968">
        <v>15</v>
      </c>
      <c r="W968" s="1">
        <v>43436</v>
      </c>
      <c r="X968" s="1">
        <v>43436</v>
      </c>
      <c r="Y968" s="2">
        <v>7924816.9700000007</v>
      </c>
      <c r="Z968" s="2">
        <v>5871509.9100000001</v>
      </c>
      <c r="AF968" s="2">
        <v>0</v>
      </c>
      <c r="AG968" s="14">
        <f>SUMIF('consultant-gross'!D:D,eslam.data!AQ968,'consultant-gross'!F:F)</f>
        <v>3824663.600000001</v>
      </c>
      <c r="AH968" s="14">
        <f>SUMIF('consultant-gross'!D:D,eslam.data!AQ968,'consultant-gross'!G:G)</f>
        <v>7924816.9700000007</v>
      </c>
      <c r="AI968" s="14">
        <f>SUMIF('consultant-net'!D:D,eslam.data!AQ968,'consultant-net'!F:F)</f>
        <v>3978690.02</v>
      </c>
      <c r="AJ968" s="2">
        <f>VLOOKUP(A968,'eslam-to-invoicing'!A:B,2,0)</f>
        <v>0</v>
      </c>
      <c r="AQ968" s="2" t="str">
        <f t="shared" si="148"/>
        <v>PI Parks - MEP2</v>
      </c>
      <c r="AR968" s="2" t="str">
        <f t="shared" si="149"/>
        <v>02</v>
      </c>
    </row>
    <row r="969" spans="1:44" hidden="1" x14ac:dyDescent="0.3">
      <c r="A969" s="6" t="s">
        <v>24</v>
      </c>
      <c r="B969" s="34">
        <f>VLOOKUP(A969,operation!A:B,2,0)</f>
        <v>1</v>
      </c>
      <c r="C969" s="6">
        <v>3</v>
      </c>
      <c r="D969" s="25"/>
      <c r="E969" s="2">
        <v>2526634.8599999989</v>
      </c>
      <c r="F969" s="26">
        <f>_xlfn.MAXIFS('data-from-invoicing'!E:E,'data-from-invoicing'!D:D,eslam.data!AR969)</f>
        <v>0</v>
      </c>
      <c r="G969" s="2">
        <f t="shared" si="146"/>
        <v>-2526634.8599999989</v>
      </c>
      <c r="H969" s="2"/>
      <c r="I969" s="23"/>
      <c r="J969" s="2">
        <f>SUMIF('collection only'!D:D,eslam.data!AQ969,'collection only'!E:E)</f>
        <v>3921714.73</v>
      </c>
      <c r="K969" s="26">
        <f>SUMIF('data-from-invoicing'!D:D,eslam.data!AR969,'data-from-invoicing'!F:F)</f>
        <v>0</v>
      </c>
      <c r="L969" s="2">
        <f t="shared" si="147"/>
        <v>-3921714.73</v>
      </c>
      <c r="M969" s="2"/>
      <c r="Q969" s="23"/>
      <c r="R969" s="2">
        <v>3921714.73</v>
      </c>
      <c r="S969" s="1">
        <v>43434</v>
      </c>
      <c r="T969" s="1">
        <v>43444</v>
      </c>
      <c r="U969" s="1">
        <v>43437</v>
      </c>
      <c r="V969">
        <v>15</v>
      </c>
      <c r="W969" s="1">
        <v>43466</v>
      </c>
      <c r="X969" s="1">
        <v>43460</v>
      </c>
      <c r="Y969" s="2">
        <v>10451451.83</v>
      </c>
      <c r="Z969" s="2">
        <v>8435854.5500000007</v>
      </c>
      <c r="AF969" s="2">
        <v>0</v>
      </c>
      <c r="AG969" s="14">
        <f>SUMIF('consultant-gross'!D:D,eslam.data!AQ969,'consultant-gross'!F:F)</f>
        <v>4229682.9000000004</v>
      </c>
      <c r="AH969" s="14">
        <f>SUMIF('consultant-gross'!D:D,eslam.data!AQ969,'consultant-gross'!G:G)</f>
        <v>12154499.870000001</v>
      </c>
      <c r="AI969" s="14">
        <f>SUMIF('consultant-net'!D:D,eslam.data!AQ969,'consultant-net'!F:F)</f>
        <v>4042223.64</v>
      </c>
      <c r="AJ969" s="2">
        <f>VLOOKUP(A969,'eslam-to-invoicing'!A:B,2,0)</f>
        <v>0</v>
      </c>
      <c r="AQ969" s="2" t="str">
        <f t="shared" si="148"/>
        <v>PI Parks - MEP3</v>
      </c>
      <c r="AR969" s="2" t="str">
        <f t="shared" si="149"/>
        <v>03</v>
      </c>
    </row>
    <row r="970" spans="1:44" hidden="1" x14ac:dyDescent="0.3">
      <c r="A970" s="6" t="s">
        <v>24</v>
      </c>
      <c r="B970" s="34">
        <f>VLOOKUP(A970,operation!A:B,2,0)</f>
        <v>1</v>
      </c>
      <c r="C970" s="6">
        <v>4</v>
      </c>
      <c r="D970" s="25"/>
      <c r="E970" s="2">
        <v>13292686.779999999</v>
      </c>
      <c r="F970" s="26">
        <f>_xlfn.MAXIFS('data-from-invoicing'!E:E,'data-from-invoicing'!D:D,eslam.data!AR970)</f>
        <v>0</v>
      </c>
      <c r="G970" s="2">
        <f t="shared" si="146"/>
        <v>-13292686.779999999</v>
      </c>
      <c r="H970" s="2"/>
      <c r="I970" s="23"/>
      <c r="J970" s="2">
        <f>SUMIF('collection only'!D:D,eslam.data!AQ970,'collection only'!E:E)</f>
        <v>3366511.48</v>
      </c>
      <c r="K970" s="26">
        <f>SUMIF('data-from-invoicing'!D:D,eslam.data!AR970,'data-from-invoicing'!F:F)</f>
        <v>0</v>
      </c>
      <c r="L970" s="2">
        <f t="shared" si="147"/>
        <v>-3366511.48</v>
      </c>
      <c r="M970" s="2"/>
      <c r="Q970" s="23"/>
      <c r="R970" s="2">
        <v>3514249.7616900019</v>
      </c>
      <c r="S970" s="1">
        <v>43465</v>
      </c>
      <c r="T970" s="1">
        <v>43470</v>
      </c>
      <c r="U970" s="1">
        <v>43470</v>
      </c>
      <c r="V970">
        <v>15</v>
      </c>
      <c r="W970" s="1">
        <v>43496</v>
      </c>
      <c r="X970" s="1">
        <v>43479</v>
      </c>
      <c r="Y970" s="2">
        <v>23744138.609999999</v>
      </c>
      <c r="Z970" s="2">
        <v>6341086.6899999985</v>
      </c>
      <c r="AF970" s="2">
        <v>0</v>
      </c>
      <c r="AG970" s="14">
        <f>SUMIF('consultant-gross'!D:D,eslam.data!AQ970,'consultant-gross'!F:F)</f>
        <v>13292686.779999999</v>
      </c>
      <c r="AH970" s="14">
        <f>SUMIF('consultant-gross'!D:D,eslam.data!AQ970,'consultant-gross'!G:G)</f>
        <v>23744138.609999999</v>
      </c>
      <c r="AI970" s="14">
        <f>SUMIF('consultant-net'!D:D,eslam.data!AQ970,'consultant-net'!F:F)</f>
        <v>3514249.7616900019</v>
      </c>
      <c r="AJ970" s="2">
        <f>VLOOKUP(A970,'eslam-to-invoicing'!A:B,2,0)</f>
        <v>0</v>
      </c>
      <c r="AQ970" s="2" t="str">
        <f t="shared" si="148"/>
        <v>PI Parks - MEP4</v>
      </c>
      <c r="AR970" s="2" t="str">
        <f t="shared" si="149"/>
        <v>04</v>
      </c>
    </row>
    <row r="971" spans="1:44" hidden="1" x14ac:dyDescent="0.3">
      <c r="A971" s="6" t="s">
        <v>24</v>
      </c>
      <c r="B971" s="34">
        <f>VLOOKUP(A971,operation!A:B,2,0)</f>
        <v>1</v>
      </c>
      <c r="C971" s="6">
        <v>5</v>
      </c>
      <c r="D971" s="25"/>
      <c r="E971" s="2">
        <v>8084326.0000000037</v>
      </c>
      <c r="F971" s="26">
        <f>_xlfn.MAXIFS('data-from-invoicing'!E:E,'data-from-invoicing'!D:D,eslam.data!AR971)</f>
        <v>0</v>
      </c>
      <c r="G971" s="2">
        <f t="shared" si="146"/>
        <v>-8084326.0000000037</v>
      </c>
      <c r="H971" s="2"/>
      <c r="I971" s="23"/>
      <c r="J971" s="2">
        <f>SUMIF('collection only'!D:D,eslam.data!AQ971,'collection only'!E:E)</f>
        <v>6350059.5</v>
      </c>
      <c r="K971" s="26">
        <f>SUMIF('data-from-invoicing'!D:D,eslam.data!AR971,'data-from-invoicing'!F:F)</f>
        <v>0</v>
      </c>
      <c r="L971" s="2">
        <f t="shared" si="147"/>
        <v>-6350059.5</v>
      </c>
      <c r="M971" s="2"/>
      <c r="Q971" s="23"/>
      <c r="R971" s="2">
        <v>6350059.5</v>
      </c>
      <c r="S971" s="1">
        <v>43496</v>
      </c>
      <c r="T971" s="1">
        <v>43501</v>
      </c>
      <c r="U971" s="1">
        <v>43501</v>
      </c>
      <c r="V971">
        <v>15</v>
      </c>
      <c r="W971" s="1">
        <v>43529</v>
      </c>
      <c r="X971" s="1">
        <v>43537</v>
      </c>
      <c r="Y971" s="2">
        <v>31828464.609999999</v>
      </c>
      <c r="Z971" s="2">
        <v>8184608.0099999998</v>
      </c>
      <c r="AF971" s="2">
        <v>0</v>
      </c>
      <c r="AG971" s="14">
        <f>SUMIF('consultant-gross'!D:D,eslam.data!AQ971,'consultant-gross'!F:F)</f>
        <v>7765619.629999999</v>
      </c>
      <c r="AH971" s="14">
        <f>SUMIF('consultant-gross'!D:D,eslam.data!AQ971,'consultant-gross'!G:G)</f>
        <v>31509758.239999998</v>
      </c>
      <c r="AI971" s="14">
        <f>SUMIF('consultant-net'!D:D,eslam.data!AQ971,'consultant-net'!F:F)</f>
        <v>6241537.1200000001</v>
      </c>
      <c r="AJ971" s="2">
        <f>VLOOKUP(A971,'eslam-to-invoicing'!A:B,2,0)</f>
        <v>0</v>
      </c>
      <c r="AQ971" s="2" t="str">
        <f t="shared" si="148"/>
        <v>PI Parks - MEP5</v>
      </c>
      <c r="AR971" s="2" t="str">
        <f t="shared" si="149"/>
        <v>05</v>
      </c>
    </row>
    <row r="972" spans="1:44" hidden="1" x14ac:dyDescent="0.3">
      <c r="A972" s="6" t="s">
        <v>24</v>
      </c>
      <c r="B972" s="34">
        <f>VLOOKUP(A972,operation!A:B,2,0)</f>
        <v>1</v>
      </c>
      <c r="C972" s="6">
        <v>6</v>
      </c>
      <c r="D972" s="25"/>
      <c r="E972" s="2">
        <v>3232894.779999997</v>
      </c>
      <c r="F972" s="26">
        <f>_xlfn.MAXIFS('data-from-invoicing'!E:E,'data-from-invoicing'!D:D,eslam.data!AR972)</f>
        <v>0</v>
      </c>
      <c r="G972" s="2">
        <f t="shared" si="146"/>
        <v>-3232894.779999997</v>
      </c>
      <c r="H972" s="2"/>
      <c r="I972" s="23"/>
      <c r="J972" s="2">
        <f>SUMIF('collection only'!D:D,eslam.data!AQ972,'collection only'!E:E)</f>
        <v>919139.23</v>
      </c>
      <c r="K972" s="26">
        <f>SUMIF('data-from-invoicing'!D:D,eslam.data!AR972,'data-from-invoicing'!F:F)</f>
        <v>0</v>
      </c>
      <c r="L972" s="2">
        <f t="shared" si="147"/>
        <v>-919139.23</v>
      </c>
      <c r="M972" s="2"/>
      <c r="Q972" s="23"/>
      <c r="R972" s="2">
        <v>919139.23</v>
      </c>
      <c r="S972" s="1">
        <v>43524</v>
      </c>
      <c r="T972" s="1">
        <v>43529</v>
      </c>
      <c r="U972" s="1">
        <v>43529</v>
      </c>
      <c r="V972">
        <v>15</v>
      </c>
      <c r="W972" s="1">
        <v>43558</v>
      </c>
      <c r="X972" s="1">
        <v>43550</v>
      </c>
      <c r="Y972" s="2">
        <v>35061359.390000001</v>
      </c>
      <c r="Z972" s="2">
        <v>6744285.6100000003</v>
      </c>
      <c r="AF972" s="2">
        <v>0</v>
      </c>
      <c r="AG972" s="14">
        <f>SUMIF('consultant-gross'!D:D,eslam.data!AQ972,'consultant-gross'!F:F)</f>
        <v>3555303.7699999996</v>
      </c>
      <c r="AH972" s="14">
        <f>SUMIF('consultant-gross'!D:D,eslam.data!AQ972,'consultant-gross'!G:G)</f>
        <v>35065062.009999998</v>
      </c>
      <c r="AI972" s="14">
        <f>SUMIF('consultant-net'!D:D,eslam.data!AQ972,'consultant-net'!F:F)</f>
        <v>2455515.29</v>
      </c>
      <c r="AJ972" s="2">
        <f>VLOOKUP(A972,'eslam-to-invoicing'!A:B,2,0)</f>
        <v>0</v>
      </c>
      <c r="AQ972" s="2" t="str">
        <f t="shared" si="148"/>
        <v>PI Parks - MEP6</v>
      </c>
      <c r="AR972" s="2" t="str">
        <f t="shared" si="149"/>
        <v>06</v>
      </c>
    </row>
    <row r="973" spans="1:44" hidden="1" x14ac:dyDescent="0.3">
      <c r="A973" s="6" t="s">
        <v>24</v>
      </c>
      <c r="B973" s="34">
        <f>VLOOKUP(A973,operation!A:B,2,0)</f>
        <v>1</v>
      </c>
      <c r="C973" s="6">
        <v>7</v>
      </c>
      <c r="D973" s="25"/>
      <c r="E973" s="2">
        <v>4908164.7340999991</v>
      </c>
      <c r="F973" s="26">
        <f>_xlfn.MAXIFS('data-from-invoicing'!E:E,'data-from-invoicing'!D:D,eslam.data!AR973)</f>
        <v>0</v>
      </c>
      <c r="G973" s="2">
        <f t="shared" si="146"/>
        <v>-4908164.7340999991</v>
      </c>
      <c r="H973" s="2"/>
      <c r="I973" s="23"/>
      <c r="J973" s="2">
        <f>SUMIF('collection only'!D:D,eslam.data!AQ973,'collection only'!E:E)</f>
        <v>2661364.08</v>
      </c>
      <c r="K973" s="26">
        <f>SUMIF('data-from-invoicing'!D:D,eslam.data!AR973,'data-from-invoicing'!F:F)</f>
        <v>0</v>
      </c>
      <c r="L973" s="2">
        <f t="shared" si="147"/>
        <v>-2661364.08</v>
      </c>
      <c r="M973" s="2"/>
      <c r="Q973" s="23"/>
      <c r="R973" s="2">
        <v>2661364.08</v>
      </c>
      <c r="S973" s="1">
        <v>43555</v>
      </c>
      <c r="T973" s="1">
        <v>43556</v>
      </c>
      <c r="U973" s="1">
        <v>43559</v>
      </c>
      <c r="V973">
        <v>15</v>
      </c>
      <c r="W973" s="1">
        <v>43589</v>
      </c>
      <c r="X973" s="1">
        <v>43599</v>
      </c>
      <c r="Y973" s="2">
        <v>39969524.1241</v>
      </c>
      <c r="Z973" s="2">
        <v>4404706.2941000015</v>
      </c>
      <c r="AF973" s="2">
        <v>0</v>
      </c>
      <c r="AG973" s="14">
        <f>SUMIF('consultant-gross'!D:D,eslam.data!AQ973,'consultant-gross'!F:F)</f>
        <v>4908164.7774000019</v>
      </c>
      <c r="AH973" s="14">
        <f>SUMIF('consultant-gross'!D:D,eslam.data!AQ973,'consultant-gross'!G:G)</f>
        <v>39969524.167400002</v>
      </c>
      <c r="AI973" s="14">
        <f>SUMIF('consultant-net'!D:D,eslam.data!AQ973,'consultant-net'!F:F)</f>
        <v>4844170.7079220042</v>
      </c>
      <c r="AJ973" s="2">
        <f>VLOOKUP(A973,'eslam-to-invoicing'!A:B,2,0)</f>
        <v>0</v>
      </c>
      <c r="AQ973" s="2" t="str">
        <f t="shared" si="148"/>
        <v>PI Parks - MEP7</v>
      </c>
      <c r="AR973" s="2" t="str">
        <f t="shared" si="149"/>
        <v>07</v>
      </c>
    </row>
    <row r="974" spans="1:44" hidden="1" x14ac:dyDescent="0.3">
      <c r="A974" s="6" t="s">
        <v>24</v>
      </c>
      <c r="B974" s="34">
        <f>VLOOKUP(A974,operation!A:B,2,0)</f>
        <v>1</v>
      </c>
      <c r="C974" s="6">
        <v>8</v>
      </c>
      <c r="D974" s="25"/>
      <c r="E974" s="2">
        <v>2655162.8183000009</v>
      </c>
      <c r="F974" s="26">
        <f>_xlfn.MAXIFS('data-from-invoicing'!E:E,'data-from-invoicing'!D:D,eslam.data!AR974)</f>
        <v>0</v>
      </c>
      <c r="G974" s="2">
        <f t="shared" si="146"/>
        <v>-2655162.8183000009</v>
      </c>
      <c r="H974" s="2"/>
      <c r="I974" s="23"/>
      <c r="J974" s="2">
        <f>SUMIF('collection only'!D:D,eslam.data!AQ974,'collection only'!E:E)</f>
        <v>1478131.5</v>
      </c>
      <c r="K974" s="26">
        <f>SUMIF('data-from-invoicing'!D:D,eslam.data!AR974,'data-from-invoicing'!F:F)</f>
        <v>0</v>
      </c>
      <c r="L974" s="2">
        <f t="shared" si="147"/>
        <v>-1478131.5</v>
      </c>
      <c r="M974" s="2"/>
      <c r="Q974" s="23"/>
      <c r="R974" s="2">
        <v>1686090.790803991</v>
      </c>
      <c r="S974" s="1">
        <v>43585</v>
      </c>
      <c r="T974" s="1">
        <v>43590</v>
      </c>
      <c r="U974" s="1">
        <v>43591</v>
      </c>
      <c r="V974">
        <v>15</v>
      </c>
      <c r="W974" s="1">
        <v>43621</v>
      </c>
      <c r="X974" s="1">
        <v>43604</v>
      </c>
      <c r="Y974" s="2">
        <v>42624686.942400001</v>
      </c>
      <c r="Z974" s="2">
        <v>3262993.9849999999</v>
      </c>
      <c r="AF974" s="2">
        <v>0</v>
      </c>
      <c r="AG974" s="14">
        <f>SUMIF('consultant-gross'!D:D,eslam.data!AQ974,'consultant-gross'!F:F)</f>
        <v>2655162.8183000013</v>
      </c>
      <c r="AH974" s="14">
        <f>SUMIF('consultant-gross'!D:D,eslam.data!AQ974,'consultant-gross'!G:G)</f>
        <v>42624686.942400001</v>
      </c>
      <c r="AI974" s="14">
        <f>SUMIF('consultant-net'!D:D,eslam.data!AQ974,'consultant-net'!F:F)</f>
        <v>1686090.7908039913</v>
      </c>
      <c r="AJ974" s="2">
        <f>VLOOKUP(A974,'eslam-to-invoicing'!A:B,2,0)</f>
        <v>0</v>
      </c>
      <c r="AQ974" s="2" t="str">
        <f t="shared" si="148"/>
        <v>PI Parks - MEP8</v>
      </c>
      <c r="AR974" s="2" t="str">
        <f t="shared" si="149"/>
        <v>08</v>
      </c>
    </row>
    <row r="975" spans="1:44" hidden="1" x14ac:dyDescent="0.3">
      <c r="A975" s="6" t="s">
        <v>24</v>
      </c>
      <c r="B975" s="34">
        <f>VLOOKUP(A975,operation!A:B,2,0)</f>
        <v>1</v>
      </c>
      <c r="C975" s="6">
        <v>9</v>
      </c>
      <c r="D975" s="25"/>
      <c r="E975" s="2">
        <v>3596767.6976000001</v>
      </c>
      <c r="F975" s="26">
        <f>_xlfn.MAXIFS('data-from-invoicing'!E:E,'data-from-invoicing'!D:D,eslam.data!AR975)</f>
        <v>0</v>
      </c>
      <c r="G975" s="2">
        <f t="shared" si="146"/>
        <v>-3596767.6976000001</v>
      </c>
      <c r="H975" s="2"/>
      <c r="I975" s="23"/>
      <c r="J975" s="2">
        <f>SUMIF('collection only'!D:D,eslam.data!AQ975,'collection only'!E:E)</f>
        <v>4813799.42</v>
      </c>
      <c r="K975" s="26">
        <f>SUMIF('data-from-invoicing'!D:D,eslam.data!AR975,'data-from-invoicing'!F:F)</f>
        <v>0</v>
      </c>
      <c r="L975" s="2">
        <f t="shared" si="147"/>
        <v>-4813799.42</v>
      </c>
      <c r="M975" s="2"/>
      <c r="Q975" s="23"/>
      <c r="R975" s="2">
        <v>5081340.66</v>
      </c>
      <c r="S975" s="1">
        <v>43646</v>
      </c>
      <c r="T975" s="1">
        <v>43646</v>
      </c>
      <c r="U975" s="1">
        <v>43748</v>
      </c>
      <c r="V975">
        <v>15</v>
      </c>
      <c r="W975" s="1">
        <v>43768</v>
      </c>
      <c r="X975" s="1">
        <v>43751</v>
      </c>
      <c r="Y975" s="2">
        <v>46221454.640000001</v>
      </c>
      <c r="Z975" s="2">
        <v>42070.75</v>
      </c>
      <c r="AF975" s="2">
        <v>0</v>
      </c>
      <c r="AG975" s="14">
        <f>SUMIF('consultant-gross'!D:D,eslam.data!AQ975,'consultant-gross'!F:F)</f>
        <v>3596767.6975999996</v>
      </c>
      <c r="AH975" s="14">
        <f>SUMIF('consultant-gross'!D:D,eslam.data!AQ975,'consultant-gross'!G:G)</f>
        <v>46221454.640000001</v>
      </c>
      <c r="AI975" s="14">
        <f>SUMIF('consultant-net'!D:D,eslam.data!AQ975,'consultant-net'!F:F)</f>
        <v>5081340.66</v>
      </c>
      <c r="AJ975" s="2">
        <f>VLOOKUP(A975,'eslam-to-invoicing'!A:B,2,0)</f>
        <v>0</v>
      </c>
      <c r="AQ975" s="2" t="str">
        <f t="shared" si="148"/>
        <v>PI Parks - MEP9</v>
      </c>
      <c r="AR975" s="2" t="str">
        <f t="shared" si="149"/>
        <v>09</v>
      </c>
    </row>
    <row r="976" spans="1:44" hidden="1" x14ac:dyDescent="0.3">
      <c r="B976" s="34" t="e">
        <f>VLOOKUP(A976,operation!A:B,2,0)</f>
        <v>#N/A</v>
      </c>
      <c r="D976" s="25"/>
      <c r="F976" s="26">
        <f>_xlfn.MAXIFS('data-from-invoicing'!E:E,'data-from-invoicing'!D:D,eslam.data!AR976)</f>
        <v>0</v>
      </c>
      <c r="H976" s="2"/>
      <c r="I976" s="23"/>
      <c r="K976" s="26"/>
      <c r="M976" s="2"/>
      <c r="Q976" s="23"/>
    </row>
    <row r="977" spans="1:44" hidden="1" x14ac:dyDescent="0.3">
      <c r="A977" s="6" t="s">
        <v>2</v>
      </c>
      <c r="B977" s="6">
        <f>VLOOKUP(A977,operation!A:B,2,0)</f>
        <v>1</v>
      </c>
      <c r="C977" s="6">
        <v>8</v>
      </c>
      <c r="D977" s="25"/>
      <c r="F977" s="26">
        <f>_xlfn.MAXIFS('data-from-invoicing'!E:E,'data-from-invoicing'!D:D,eslam.data!AR977)</f>
        <v>4398604</v>
      </c>
      <c r="G977" s="2">
        <f t="shared" ref="G977:G1040" si="150">F977-E977</f>
        <v>4398604</v>
      </c>
      <c r="H977" s="2"/>
      <c r="I977" s="23"/>
      <c r="J977" s="2">
        <f>SUMIF('collection only'!D:D,eslam.data!AQ977,'collection only'!E:E)</f>
        <v>3005745.85</v>
      </c>
      <c r="K977" s="26">
        <f>SUMIF('data-from-invoicing'!D:D,eslam.data!AR977,'data-from-invoicing'!F:F)</f>
        <v>3203756.0700000003</v>
      </c>
      <c r="L977" s="2">
        <f t="shared" ref="L977:L1040" si="151">K977-J977</f>
        <v>198010.2200000002</v>
      </c>
      <c r="M977" s="2"/>
      <c r="Q977" s="23"/>
      <c r="R977" s="2">
        <v>3005745.85</v>
      </c>
      <c r="S977" s="1">
        <v>43008</v>
      </c>
      <c r="T977" s="1">
        <v>43006</v>
      </c>
      <c r="U977" s="1">
        <v>43006</v>
      </c>
      <c r="V977">
        <v>30</v>
      </c>
      <c r="W977" s="1">
        <v>43036</v>
      </c>
      <c r="X977" s="1">
        <v>43023</v>
      </c>
      <c r="Y977" s="2">
        <v>36182581.409999996</v>
      </c>
      <c r="Z977" s="2">
        <v>1713544.64</v>
      </c>
      <c r="AF977" s="2">
        <v>238645.64</v>
      </c>
      <c r="AG977" s="14">
        <f>SUMIF('consultant-gross'!D:D,eslam.data!AQ977,'consultant-gross'!F:F)</f>
        <v>0</v>
      </c>
      <c r="AH977" s="14">
        <f>SUMIF('consultant-gross'!D:D,eslam.data!AQ977,'consultant-gross'!G:G)</f>
        <v>0</v>
      </c>
      <c r="AI977" s="14">
        <f>SUMIF('consultant-net'!D:D,eslam.data!AQ977,'consultant-net'!F:F)</f>
        <v>0</v>
      </c>
      <c r="AJ977" s="2" t="str">
        <f>VLOOKUP(A977,'eslam-to-invoicing'!A:B,2,0)</f>
        <v>EMAAR-PKG#107-MARASSI</v>
      </c>
      <c r="AQ977" s="2" t="str">
        <f t="shared" ref="AQ977:AQ1040" si="152">A977&amp;C977</f>
        <v>PK #1078</v>
      </c>
      <c r="AR977" s="2" t="str">
        <f t="shared" ref="AR977:AR1040" si="153">AJ977&amp;C977</f>
        <v>EMAAR-PKG#107-MARASSI8</v>
      </c>
    </row>
    <row r="978" spans="1:44" hidden="1" x14ac:dyDescent="0.3">
      <c r="A978" s="6" t="s">
        <v>2</v>
      </c>
      <c r="B978" s="34">
        <f>VLOOKUP(A978,operation!A:B,2,0)</f>
        <v>1</v>
      </c>
      <c r="C978" s="6">
        <v>9</v>
      </c>
      <c r="D978" s="25"/>
      <c r="E978" s="2">
        <v>1856322.1100000071</v>
      </c>
      <c r="F978" s="26">
        <f>_xlfn.MAXIFS('data-from-invoicing'!E:E,'data-from-invoicing'!D:D,eslam.data!AR978)</f>
        <v>1856943</v>
      </c>
      <c r="G978" s="2">
        <f t="shared" si="150"/>
        <v>620.88999999291264</v>
      </c>
      <c r="H978" s="2"/>
      <c r="I978" s="23"/>
      <c r="J978" s="2">
        <f>SUMIF('collection only'!D:D,eslam.data!AQ978,'collection only'!E:E)</f>
        <v>1418090.5</v>
      </c>
      <c r="K978" s="26">
        <f>SUMIF('data-from-invoicing'!D:D,eslam.data!AR978,'data-from-invoicing'!F:F)</f>
        <v>1514267.88</v>
      </c>
      <c r="L978" s="2">
        <f t="shared" si="151"/>
        <v>96177.379999999888</v>
      </c>
      <c r="M978" s="2"/>
      <c r="Q978" s="23"/>
      <c r="R978" s="2">
        <v>1418090.5</v>
      </c>
      <c r="S978" s="1">
        <v>43039</v>
      </c>
      <c r="T978" s="1">
        <v>43039</v>
      </c>
      <c r="U978" s="1">
        <v>43040</v>
      </c>
      <c r="V978">
        <v>30</v>
      </c>
      <c r="W978" s="1">
        <v>43070</v>
      </c>
      <c r="X978" s="1">
        <v>43067</v>
      </c>
      <c r="Y978" s="2">
        <v>38038903.520000003</v>
      </c>
      <c r="Z978" s="2">
        <v>1713544.64</v>
      </c>
      <c r="AF978" s="2">
        <v>253179.82</v>
      </c>
      <c r="AG978" s="14">
        <f>SUMIF('consultant-gross'!D:D,eslam.data!AQ978,'consultant-gross'!F:F)</f>
        <v>1856322.1100000069</v>
      </c>
      <c r="AH978" s="14">
        <f>SUMIF('consultant-gross'!D:D,eslam.data!AQ978,'consultant-gross'!G:G)</f>
        <v>38038903.520000003</v>
      </c>
      <c r="AI978" s="14">
        <f>SUMIF('consultant-net'!D:D,eslam.data!AQ978,'consultant-net'!F:F)</f>
        <v>1418090.5</v>
      </c>
      <c r="AJ978" s="2" t="str">
        <f>VLOOKUP(A978,'eslam-to-invoicing'!A:B,2,0)</f>
        <v>EMAAR-PKG#107-MARASSI</v>
      </c>
      <c r="AQ978" s="2" t="str">
        <f t="shared" si="152"/>
        <v>PK #1079</v>
      </c>
      <c r="AR978" s="2" t="str">
        <f t="shared" si="153"/>
        <v>EMAAR-PKG#107-MARASSI9</v>
      </c>
    </row>
    <row r="979" spans="1:44" hidden="1" x14ac:dyDescent="0.3">
      <c r="A979" s="6" t="s">
        <v>2</v>
      </c>
      <c r="B979" s="34">
        <f>VLOOKUP(A979,operation!A:B,2,0)</f>
        <v>1</v>
      </c>
      <c r="C979" s="6">
        <v>10</v>
      </c>
      <c r="D979" s="25"/>
      <c r="E979" s="2">
        <v>2025124.409999996</v>
      </c>
      <c r="F979" s="26">
        <f>_xlfn.MAXIFS('data-from-invoicing'!E:E,'data-from-invoicing'!D:D,eslam.data!AR979)</f>
        <v>2025522</v>
      </c>
      <c r="G979" s="2">
        <f t="shared" si="150"/>
        <v>397.59000000404194</v>
      </c>
      <c r="H979" s="2"/>
      <c r="I979" s="23"/>
      <c r="J979" s="2">
        <f>SUMIF('collection only'!D:D,eslam.data!AQ979,'collection only'!E:E)</f>
        <v>1453205.38</v>
      </c>
      <c r="K979" s="26">
        <f>SUMIF('data-from-invoicing'!D:D,eslam.data!AR979,'data-from-invoicing'!F:F)</f>
        <v>1551018.6099999999</v>
      </c>
      <c r="L979" s="2">
        <f t="shared" si="151"/>
        <v>97813.229999999981</v>
      </c>
      <c r="M979" s="2"/>
      <c r="Q979" s="23"/>
      <c r="R979" s="2">
        <v>1453205.39</v>
      </c>
      <c r="S979" s="1">
        <v>43069</v>
      </c>
      <c r="T979" s="1">
        <v>43067</v>
      </c>
      <c r="U979" s="1">
        <v>43067</v>
      </c>
      <c r="V979">
        <v>30</v>
      </c>
      <c r="W979" s="1">
        <v>43097</v>
      </c>
      <c r="X979" s="1">
        <v>43096</v>
      </c>
      <c r="Y979" s="2">
        <v>40064027.93</v>
      </c>
      <c r="Z979" s="2">
        <v>1875947.9</v>
      </c>
      <c r="AF979" s="2">
        <v>264974.51</v>
      </c>
      <c r="AG979" s="14">
        <f>SUMIF('consultant-gross'!D:D,eslam.data!AQ979,'consultant-gross'!F:F)</f>
        <v>2025124.4099999964</v>
      </c>
      <c r="AH979" s="14">
        <f>SUMIF('consultant-gross'!D:D,eslam.data!AQ979,'consultant-gross'!G:G)</f>
        <v>40064027.93</v>
      </c>
      <c r="AI979" s="14">
        <f>SUMIF('consultant-net'!D:D,eslam.data!AQ979,'consultant-net'!F:F)</f>
        <v>1453205.39</v>
      </c>
      <c r="AJ979" s="2" t="str">
        <f>VLOOKUP(A979,'eslam-to-invoicing'!A:B,2,0)</f>
        <v>EMAAR-PKG#107-MARASSI</v>
      </c>
      <c r="AQ979" s="2" t="str">
        <f t="shared" si="152"/>
        <v>PK #10710</v>
      </c>
      <c r="AR979" s="2" t="str">
        <f t="shared" si="153"/>
        <v>EMAAR-PKG#107-MARASSI10</v>
      </c>
    </row>
    <row r="980" spans="1:44" hidden="1" x14ac:dyDescent="0.3">
      <c r="A980" s="6" t="s">
        <v>2</v>
      </c>
      <c r="B980" s="34">
        <f>VLOOKUP(A980,operation!A:B,2,0)</f>
        <v>1</v>
      </c>
      <c r="C980" s="6">
        <v>11</v>
      </c>
      <c r="D980" s="25"/>
      <c r="E980" s="2">
        <v>3591068.2299999972</v>
      </c>
      <c r="F980" s="26">
        <f>_xlfn.MAXIFS('data-from-invoicing'!E:E,'data-from-invoicing'!D:D,eslam.data!AR980)</f>
        <v>4966368.53</v>
      </c>
      <c r="G980" s="2">
        <f t="shared" si="150"/>
        <v>1375300.3000000031</v>
      </c>
      <c r="H980" s="2"/>
      <c r="I980" s="23"/>
      <c r="J980" s="2">
        <f>SUMIF('collection only'!D:D,eslam.data!AQ980,'collection only'!E:E)</f>
        <v>2354508.52</v>
      </c>
      <c r="K980" s="26">
        <f>SUMIF('data-from-invoicing'!D:D,eslam.data!AR980,'data-from-invoicing'!F:F)</f>
        <v>7227720.5260000005</v>
      </c>
      <c r="L980" s="2">
        <f t="shared" si="151"/>
        <v>4873212.006000001</v>
      </c>
      <c r="M980" s="2"/>
      <c r="Q980" s="23"/>
      <c r="R980" s="2">
        <v>2604921.36</v>
      </c>
      <c r="S980" s="1">
        <v>43100</v>
      </c>
      <c r="T980" s="1">
        <v>43094</v>
      </c>
      <c r="U980" s="1">
        <v>43096</v>
      </c>
      <c r="V980">
        <v>30</v>
      </c>
      <c r="W980" s="1">
        <v>43126</v>
      </c>
      <c r="X980" s="1">
        <v>43115</v>
      </c>
      <c r="Y980" s="2">
        <v>43655096.159999996</v>
      </c>
      <c r="Z980" s="2">
        <v>1188936.54</v>
      </c>
      <c r="AF980" s="2">
        <v>282897.2</v>
      </c>
      <c r="AG980" s="14">
        <f>SUMIF('consultant-gross'!D:D,eslam.data!AQ980,'consultant-gross'!F:F)</f>
        <v>3591068.2299999967</v>
      </c>
      <c r="AH980" s="14">
        <f>SUMIF('consultant-gross'!D:D,eslam.data!AQ980,'consultant-gross'!G:G)</f>
        <v>43655096.159999996</v>
      </c>
      <c r="AI980" s="14">
        <f>SUMIF('consultant-net'!D:D,eslam.data!AQ980,'consultant-net'!F:F)</f>
        <v>2604921.36</v>
      </c>
      <c r="AJ980" s="2" t="str">
        <f>VLOOKUP(A980,'eslam-to-invoicing'!A:B,2,0)</f>
        <v>EMAAR-PKG#107-MARASSI</v>
      </c>
      <c r="AQ980" s="2" t="str">
        <f t="shared" si="152"/>
        <v>PK #10711</v>
      </c>
      <c r="AR980" s="2" t="str">
        <f t="shared" si="153"/>
        <v>EMAAR-PKG#107-MARASSI11</v>
      </c>
    </row>
    <row r="981" spans="1:44" hidden="1" x14ac:dyDescent="0.3">
      <c r="A981" s="6" t="s">
        <v>2</v>
      </c>
      <c r="B981" s="34">
        <f>VLOOKUP(A981,operation!A:B,2,0)</f>
        <v>1</v>
      </c>
      <c r="C981" s="6">
        <v>12</v>
      </c>
      <c r="D981" s="25"/>
      <c r="E981" s="2">
        <v>5883258.75</v>
      </c>
      <c r="F981" s="26">
        <f>_xlfn.MAXIFS('data-from-invoicing'!E:E,'data-from-invoicing'!D:D,eslam.data!AR981)</f>
        <v>0</v>
      </c>
      <c r="G981" s="2">
        <f t="shared" si="150"/>
        <v>-5883258.75</v>
      </c>
      <c r="H981" s="2"/>
      <c r="I981" s="23"/>
      <c r="J981" s="2">
        <f>SUMIF('collection only'!D:D,eslam.data!AQ981,'collection only'!E:E)</f>
        <v>4193998</v>
      </c>
      <c r="K981" s="26">
        <f>SUMIF('data-from-invoicing'!D:D,eslam.data!AR981,'data-from-invoicing'!F:F)</f>
        <v>0</v>
      </c>
      <c r="L981" s="2">
        <f t="shared" si="151"/>
        <v>-4193998</v>
      </c>
      <c r="M981" s="2"/>
      <c r="Q981" s="23"/>
      <c r="R981" s="2">
        <v>5012769.6100000003</v>
      </c>
      <c r="S981" s="1">
        <v>43131</v>
      </c>
      <c r="T981" s="1">
        <v>43125</v>
      </c>
      <c r="U981" s="1">
        <v>43125</v>
      </c>
      <c r="V981">
        <v>30</v>
      </c>
      <c r="W981" s="1">
        <v>43155</v>
      </c>
      <c r="X981" s="1">
        <v>43157</v>
      </c>
      <c r="Y981" s="2">
        <v>49538354.909999996</v>
      </c>
      <c r="Z981" s="2">
        <v>366842.14</v>
      </c>
      <c r="AF981" s="2">
        <v>315029.17</v>
      </c>
      <c r="AG981" s="14">
        <f>SUMIF('consultant-gross'!D:D,eslam.data!AQ981,'consultant-gross'!F:F)</f>
        <v>0</v>
      </c>
      <c r="AH981" s="14">
        <f>SUMIF('consultant-gross'!D:D,eslam.data!AQ981,'consultant-gross'!G:G)</f>
        <v>0</v>
      </c>
      <c r="AI981" s="14">
        <f>SUMIF('consultant-net'!D:D,eslam.data!AQ981,'consultant-net'!F:F)</f>
        <v>0</v>
      </c>
      <c r="AJ981" s="2" t="str">
        <f>VLOOKUP(A981,'eslam-to-invoicing'!A:B,2,0)</f>
        <v>EMAAR-PKG#107-MARASSI</v>
      </c>
      <c r="AQ981" s="2" t="str">
        <f t="shared" si="152"/>
        <v>PK #10712</v>
      </c>
      <c r="AR981" s="2" t="str">
        <f t="shared" si="153"/>
        <v>EMAAR-PKG#107-MARASSI12</v>
      </c>
    </row>
    <row r="982" spans="1:44" hidden="1" x14ac:dyDescent="0.3">
      <c r="A982" s="6" t="s">
        <v>2</v>
      </c>
      <c r="B982" s="34">
        <f>VLOOKUP(A982,operation!A:B,2,0)</f>
        <v>1</v>
      </c>
      <c r="C982" s="6">
        <v>13</v>
      </c>
      <c r="D982" s="25"/>
      <c r="E982" s="2">
        <v>2719252.3700000048</v>
      </c>
      <c r="F982" s="26">
        <f>_xlfn.MAXIFS('data-from-invoicing'!E:E,'data-from-invoicing'!D:D,eslam.data!AR982)</f>
        <v>0</v>
      </c>
      <c r="G982" s="2">
        <f t="shared" si="150"/>
        <v>-2719252.3700000048</v>
      </c>
      <c r="H982" s="2"/>
      <c r="I982" s="23"/>
      <c r="J982" s="2">
        <f>SUMIF('collection only'!D:D,eslam.data!AQ982,'collection only'!E:E)</f>
        <v>3281572.56</v>
      </c>
      <c r="K982" s="26">
        <f>SUMIF('data-from-invoicing'!D:D,eslam.data!AR982,'data-from-invoicing'!F:F)</f>
        <v>0</v>
      </c>
      <c r="L982" s="2">
        <f t="shared" si="151"/>
        <v>-3281572.56</v>
      </c>
      <c r="M982" s="2"/>
      <c r="Q982" s="23"/>
      <c r="R982" s="2">
        <v>2462800.9500000002</v>
      </c>
      <c r="S982" s="1">
        <v>43159</v>
      </c>
      <c r="T982" s="1">
        <v>43169</v>
      </c>
      <c r="U982" s="1">
        <v>43171</v>
      </c>
      <c r="V982">
        <v>30</v>
      </c>
      <c r="W982" s="1">
        <v>43201</v>
      </c>
      <c r="X982" s="1">
        <v>43194</v>
      </c>
      <c r="Y982" s="2">
        <v>52257607.280000001</v>
      </c>
      <c r="Z982" s="2">
        <v>323504.14</v>
      </c>
      <c r="AF982" s="2">
        <v>369537.93</v>
      </c>
      <c r="AG982" s="14">
        <f>SUMIF('consultant-gross'!D:D,eslam.data!AQ982,'consultant-gross'!F:F)</f>
        <v>2719252.3700000048</v>
      </c>
      <c r="AH982" s="14">
        <f>SUMIF('consultant-gross'!D:D,eslam.data!AQ982,'consultant-gross'!G:G)</f>
        <v>52257607.280000001</v>
      </c>
      <c r="AI982" s="14">
        <f>SUMIF('consultant-net'!D:D,eslam.data!AQ982,'consultant-net'!F:F)</f>
        <v>2462800.9500000002</v>
      </c>
      <c r="AJ982" s="2" t="str">
        <f>VLOOKUP(A982,'eslam-to-invoicing'!A:B,2,0)</f>
        <v>EMAAR-PKG#107-MARASSI</v>
      </c>
      <c r="AQ982" s="2" t="str">
        <f t="shared" si="152"/>
        <v>PK #10713</v>
      </c>
      <c r="AR982" s="2" t="str">
        <f t="shared" si="153"/>
        <v>EMAAR-PKG#107-MARASSI13</v>
      </c>
    </row>
    <row r="983" spans="1:44" hidden="1" x14ac:dyDescent="0.3">
      <c r="A983" s="6" t="s">
        <v>2</v>
      </c>
      <c r="B983" s="6">
        <f>VLOOKUP(A983,operation!A:B,2,0)</f>
        <v>1</v>
      </c>
      <c r="C983" s="6">
        <v>14</v>
      </c>
      <c r="D983" s="25"/>
      <c r="E983" s="2">
        <v>1449945.8099999949</v>
      </c>
      <c r="F983" s="26">
        <f>_xlfn.MAXIFS('data-from-invoicing'!E:E,'data-from-invoicing'!D:D,eslam.data!AR983)</f>
        <v>1449945.92</v>
      </c>
      <c r="G983" s="2">
        <f t="shared" si="150"/>
        <v>0.110000004991889</v>
      </c>
      <c r="H983" s="2"/>
      <c r="I983" s="23"/>
      <c r="J983" s="2">
        <f>SUMIF('collection only'!D:D,eslam.data!AQ983,'collection only'!E:E)</f>
        <v>166316.41</v>
      </c>
      <c r="K983" s="26">
        <f>SUMIF('data-from-invoicing'!D:D,eslam.data!AR983,'data-from-invoicing'!F:F)</f>
        <v>2534475.7699999996</v>
      </c>
      <c r="L983" s="2">
        <f t="shared" si="151"/>
        <v>2368159.3599999994</v>
      </c>
      <c r="M983" s="2"/>
      <c r="Q983" s="23"/>
      <c r="R983" s="2">
        <v>166316.41</v>
      </c>
      <c r="S983" s="1">
        <v>43190</v>
      </c>
      <c r="T983" s="1">
        <v>43200</v>
      </c>
      <c r="U983" s="1">
        <v>43201</v>
      </c>
      <c r="V983">
        <v>30</v>
      </c>
      <c r="W983" s="1">
        <v>43231</v>
      </c>
      <c r="X983" s="1">
        <v>43219</v>
      </c>
      <c r="Y983" s="2">
        <v>53707553.090000004</v>
      </c>
      <c r="Z983" s="2">
        <v>0</v>
      </c>
      <c r="AF983" s="2">
        <v>1275350.71</v>
      </c>
      <c r="AG983" s="14">
        <f>SUMIF('consultant-gross'!D:D,eslam.data!AQ983,'consultant-gross'!F:F)</f>
        <v>1449945.8099999949</v>
      </c>
      <c r="AH983" s="14">
        <f>SUMIF('consultant-gross'!D:D,eslam.data!AQ983,'consultant-gross'!G:G)</f>
        <v>53707553.089999996</v>
      </c>
      <c r="AI983" s="14">
        <f>SUMIF('consultant-net'!D:D,eslam.data!AQ983,'consultant-net'!F:F)</f>
        <v>166316.41</v>
      </c>
      <c r="AJ983" s="2" t="str">
        <f>VLOOKUP(A983,'eslam-to-invoicing'!A:B,2,0)</f>
        <v>EMAAR-PKG#107-MARASSI</v>
      </c>
      <c r="AQ983" s="2" t="str">
        <f t="shared" si="152"/>
        <v>PK #10714</v>
      </c>
      <c r="AR983" s="2" t="str">
        <f t="shared" si="153"/>
        <v>EMAAR-PKG#107-MARASSI14</v>
      </c>
    </row>
    <row r="984" spans="1:44" hidden="1" x14ac:dyDescent="0.3">
      <c r="A984" s="6" t="s">
        <v>2</v>
      </c>
      <c r="B984" s="6">
        <f>VLOOKUP(A984,operation!A:B,2,0)</f>
        <v>1</v>
      </c>
      <c r="C984" s="6">
        <v>15</v>
      </c>
      <c r="D984" s="25"/>
      <c r="E984" s="2">
        <v>0</v>
      </c>
      <c r="F984" s="26">
        <f>_xlfn.MAXIFS('data-from-invoicing'!E:E,'data-from-invoicing'!D:D,eslam.data!AR984)</f>
        <v>0</v>
      </c>
      <c r="G984" s="2">
        <f t="shared" si="150"/>
        <v>0</v>
      </c>
      <c r="H984" s="2"/>
      <c r="I984" s="23"/>
      <c r="J984" s="2">
        <f>SUMIF('collection only'!D:D,eslam.data!AQ984,'collection only'!E:E)</f>
        <v>1406606.27</v>
      </c>
      <c r="K984" s="26">
        <f>SUMIF('data-from-invoicing'!D:D,eslam.data!AR984,'data-from-invoicing'!F:F)</f>
        <v>0</v>
      </c>
      <c r="L984" s="2">
        <f t="shared" si="151"/>
        <v>-1406606.27</v>
      </c>
      <c r="M984" s="2"/>
      <c r="Q984" s="23"/>
      <c r="R984" s="2">
        <v>1406606.27</v>
      </c>
      <c r="S984" s="1">
        <v>43220</v>
      </c>
      <c r="T984" s="1">
        <v>43225</v>
      </c>
      <c r="U984" s="1">
        <v>43226</v>
      </c>
      <c r="V984">
        <v>30</v>
      </c>
      <c r="W984" s="1">
        <v>43256</v>
      </c>
      <c r="X984" s="1">
        <v>43243</v>
      </c>
      <c r="Y984" s="2">
        <v>53707553.090000004</v>
      </c>
      <c r="Z984" s="2">
        <v>0</v>
      </c>
      <c r="AF984" s="2">
        <v>1275350.71</v>
      </c>
      <c r="AG984" s="14">
        <f>SUMIF('consultant-gross'!D:D,eslam.data!AQ984,'consultant-gross'!F:F)</f>
        <v>0</v>
      </c>
      <c r="AH984" s="14">
        <f>SUMIF('consultant-gross'!D:D,eslam.data!AQ984,'consultant-gross'!G:G)</f>
        <v>0</v>
      </c>
      <c r="AI984" s="14">
        <f>SUMIF('consultant-net'!D:D,eslam.data!AQ984,'consultant-net'!F:F)</f>
        <v>1406606.27</v>
      </c>
      <c r="AJ984" s="2" t="str">
        <f>VLOOKUP(A984,'eslam-to-invoicing'!A:B,2,0)</f>
        <v>EMAAR-PKG#107-MARASSI</v>
      </c>
      <c r="AQ984" s="2" t="str">
        <f t="shared" si="152"/>
        <v>PK #10715</v>
      </c>
      <c r="AR984" s="2" t="str">
        <f t="shared" si="153"/>
        <v>EMAAR-PKG#107-MARASSI15</v>
      </c>
    </row>
    <row r="985" spans="1:44" hidden="1" x14ac:dyDescent="0.3">
      <c r="A985" s="6" t="s">
        <v>2</v>
      </c>
      <c r="B985" s="6">
        <f>VLOOKUP(A985,operation!A:B,2,0)</f>
        <v>1</v>
      </c>
      <c r="C985" s="6">
        <v>16</v>
      </c>
      <c r="D985" s="25"/>
      <c r="E985" s="2">
        <v>1.000000536441803E-2</v>
      </c>
      <c r="F985" s="26">
        <f>_xlfn.MAXIFS('data-from-invoicing'!E:E,'data-from-invoicing'!D:D,eslam.data!AR985)</f>
        <v>0</v>
      </c>
      <c r="G985" s="2">
        <f t="shared" si="150"/>
        <v>-1.000000536441803E-2</v>
      </c>
      <c r="H985" s="2"/>
      <c r="I985" s="23"/>
      <c r="J985" s="2">
        <f>SUMIF('collection only'!D:D,eslam.data!AQ985,'collection only'!E:E)</f>
        <v>131256.74</v>
      </c>
      <c r="K985" s="26">
        <f>SUMIF('data-from-invoicing'!D:D,eslam.data!AR985,'data-from-invoicing'!F:F)</f>
        <v>0</v>
      </c>
      <c r="L985" s="2">
        <f t="shared" si="151"/>
        <v>-131256.74</v>
      </c>
      <c r="M985" s="2"/>
      <c r="Q985" s="23"/>
      <c r="R985" s="2">
        <v>131256.74</v>
      </c>
      <c r="S985" s="1">
        <v>43251</v>
      </c>
      <c r="T985" s="1">
        <v>43252</v>
      </c>
      <c r="U985" s="1">
        <v>43250</v>
      </c>
      <c r="V985">
        <v>30</v>
      </c>
      <c r="W985" s="1">
        <v>43280</v>
      </c>
      <c r="X985" s="1">
        <v>43279</v>
      </c>
      <c r="Y985" s="2">
        <v>53707553.100000001</v>
      </c>
      <c r="Z985" s="2">
        <v>0</v>
      </c>
      <c r="AF985" s="2">
        <v>1292122.78</v>
      </c>
      <c r="AG985" s="14">
        <f>SUMIF('consultant-gross'!D:D,eslam.data!AQ985,'consultant-gross'!F:F)</f>
        <v>0</v>
      </c>
      <c r="AH985" s="14">
        <f>SUMIF('consultant-gross'!D:D,eslam.data!AQ985,'consultant-gross'!G:G)</f>
        <v>0</v>
      </c>
      <c r="AI985" s="14">
        <f>SUMIF('consultant-net'!D:D,eslam.data!AQ985,'consultant-net'!F:F)</f>
        <v>0</v>
      </c>
      <c r="AJ985" s="2" t="str">
        <f>VLOOKUP(A985,'eslam-to-invoicing'!A:B,2,0)</f>
        <v>EMAAR-PKG#107-MARASSI</v>
      </c>
      <c r="AQ985" s="2" t="str">
        <f t="shared" si="152"/>
        <v>PK #10716</v>
      </c>
      <c r="AR985" s="2" t="str">
        <f t="shared" si="153"/>
        <v>EMAAR-PKG#107-MARASSI16</v>
      </c>
    </row>
    <row r="986" spans="1:44" hidden="1" x14ac:dyDescent="0.3">
      <c r="A986" s="6" t="s">
        <v>2</v>
      </c>
      <c r="B986" s="6">
        <f>VLOOKUP(A986,operation!A:B,2,0)</f>
        <v>1</v>
      </c>
      <c r="C986" s="6">
        <v>17</v>
      </c>
      <c r="D986" s="25"/>
      <c r="E986" s="2">
        <v>0</v>
      </c>
      <c r="F986" s="26">
        <f>_xlfn.MAXIFS('data-from-invoicing'!E:E,'data-from-invoicing'!D:D,eslam.data!AR986)</f>
        <v>0</v>
      </c>
      <c r="G986" s="2">
        <f t="shared" si="150"/>
        <v>0</v>
      </c>
      <c r="H986" s="2"/>
      <c r="I986" s="23"/>
      <c r="J986" s="2">
        <f>SUMIF('collection only'!D:D,eslam.data!AQ986,'collection only'!E:E)</f>
        <v>763627.7</v>
      </c>
      <c r="K986" s="26">
        <f>SUMIF('data-from-invoicing'!D:D,eslam.data!AR986,'data-from-invoicing'!F:F)</f>
        <v>0</v>
      </c>
      <c r="L986" s="2">
        <f t="shared" si="151"/>
        <v>-763627.7</v>
      </c>
      <c r="M986" s="2"/>
      <c r="Q986" s="23"/>
      <c r="R986" s="2">
        <v>763627.7</v>
      </c>
      <c r="S986" s="1">
        <v>43373</v>
      </c>
      <c r="T986" s="1">
        <v>43368</v>
      </c>
      <c r="U986" s="1">
        <v>43368</v>
      </c>
      <c r="V986">
        <v>30</v>
      </c>
      <c r="W986" s="1">
        <v>43398</v>
      </c>
      <c r="X986" s="1">
        <v>43394</v>
      </c>
      <c r="Y986" s="2">
        <v>53707553.100000001</v>
      </c>
      <c r="Z986" s="2">
        <v>0</v>
      </c>
      <c r="AF986" s="2">
        <v>496495.08</v>
      </c>
      <c r="AG986" s="14">
        <f>SUMIF('consultant-gross'!D:D,eslam.data!AQ986,'consultant-gross'!F:F)</f>
        <v>0</v>
      </c>
      <c r="AH986" s="14">
        <f>SUMIF('consultant-gross'!D:D,eslam.data!AQ986,'consultant-gross'!G:G)</f>
        <v>0</v>
      </c>
      <c r="AI986" s="14">
        <f>SUMIF('consultant-net'!D:D,eslam.data!AQ986,'consultant-net'!F:F)</f>
        <v>763627.7</v>
      </c>
      <c r="AJ986" s="2" t="str">
        <f>VLOOKUP(A986,'eslam-to-invoicing'!A:B,2,0)</f>
        <v>EMAAR-PKG#107-MARASSI</v>
      </c>
      <c r="AQ986" s="2" t="str">
        <f t="shared" si="152"/>
        <v>PK #10717</v>
      </c>
      <c r="AR986" s="2" t="str">
        <f t="shared" si="153"/>
        <v>EMAAR-PKG#107-MARASSI17</v>
      </c>
    </row>
    <row r="987" spans="1:44" hidden="1" x14ac:dyDescent="0.3">
      <c r="A987" s="6" t="s">
        <v>2</v>
      </c>
      <c r="B987" s="34">
        <f>VLOOKUP(A987,operation!A:B,2,0)</f>
        <v>1</v>
      </c>
      <c r="C987" s="6">
        <v>18</v>
      </c>
      <c r="D987" s="25"/>
      <c r="E987" s="2">
        <v>989048.53999999911</v>
      </c>
      <c r="F987" s="26">
        <f>_xlfn.MAXIFS('data-from-invoicing'!E:E,'data-from-invoicing'!D:D,eslam.data!AR987)</f>
        <v>1069591.54</v>
      </c>
      <c r="G987" s="2">
        <f t="shared" si="150"/>
        <v>80543.000000000931</v>
      </c>
      <c r="H987" s="2"/>
      <c r="I987" s="23"/>
      <c r="J987" s="2">
        <f>SUMIF('collection only'!D:D,eslam.data!AQ987,'collection only'!E:E)</f>
        <v>1341459.1399999999</v>
      </c>
      <c r="K987" s="26">
        <f>SUMIF('data-from-invoicing'!D:D,eslam.data!AR987,'data-from-invoicing'!F:F)</f>
        <v>1054265.6170000001</v>
      </c>
      <c r="L987" s="2">
        <f t="shared" si="151"/>
        <v>-287193.52299999981</v>
      </c>
      <c r="M987" s="2"/>
      <c r="Q987" s="23"/>
      <c r="R987" s="2">
        <v>940988.93</v>
      </c>
      <c r="S987" s="1">
        <v>43585</v>
      </c>
      <c r="T987" s="1">
        <v>43580</v>
      </c>
      <c r="U987" s="1">
        <v>43629</v>
      </c>
      <c r="V987">
        <v>30</v>
      </c>
      <c r="W987" s="1">
        <v>43659</v>
      </c>
      <c r="X987" s="1">
        <v>43676</v>
      </c>
      <c r="Y987" s="2">
        <v>54696601.640000001</v>
      </c>
      <c r="AF987" s="2">
        <v>1898258.43</v>
      </c>
      <c r="AG987" s="14">
        <f>SUMIF('consultant-gross'!D:D,eslam.data!AQ987,'consultant-gross'!F:F)</f>
        <v>0</v>
      </c>
      <c r="AH987" s="14">
        <f>SUMIF('consultant-gross'!D:D,eslam.data!AQ987,'consultant-gross'!G:G)</f>
        <v>0</v>
      </c>
      <c r="AI987" s="14">
        <f>SUMIF('consultant-net'!D:D,eslam.data!AQ987,'consultant-net'!F:F)</f>
        <v>0</v>
      </c>
      <c r="AJ987" s="2" t="str">
        <f>VLOOKUP(A987,'eslam-to-invoicing'!A:B,2,0)</f>
        <v>EMAAR-PKG#107-MARASSI</v>
      </c>
      <c r="AQ987" s="2" t="str">
        <f t="shared" si="152"/>
        <v>PK #10718</v>
      </c>
      <c r="AR987" s="2" t="str">
        <f t="shared" si="153"/>
        <v>EMAAR-PKG#107-MARASSI18</v>
      </c>
    </row>
    <row r="988" spans="1:44" hidden="1" x14ac:dyDescent="0.3">
      <c r="A988" s="6" t="s">
        <v>15</v>
      </c>
      <c r="B988" s="34">
        <f>VLOOKUP(A988,operation!A:B,2,0)</f>
        <v>1</v>
      </c>
      <c r="C988" s="6">
        <v>1</v>
      </c>
      <c r="D988" s="25"/>
      <c r="E988" s="2">
        <v>4130129.14</v>
      </c>
      <c r="F988" s="26">
        <f>_xlfn.MAXIFS('data-from-invoicing'!E:E,'data-from-invoicing'!D:D,eslam.data!AR988)</f>
        <v>7803090.3899999997</v>
      </c>
      <c r="G988" s="2">
        <f t="shared" si="150"/>
        <v>3672961.2499999995</v>
      </c>
      <c r="H988" s="2"/>
      <c r="I988" s="23"/>
      <c r="J988" s="2">
        <f>SUMIF('collection only'!D:D,eslam.data!AQ988,'collection only'!E:E)</f>
        <v>4130129.12</v>
      </c>
      <c r="K988" s="26">
        <f>SUMIF('data-from-invoicing'!D:D,eslam.data!AR988,'data-from-invoicing'!F:F)</f>
        <v>6865083.2494999999</v>
      </c>
      <c r="L988" s="2">
        <f t="shared" si="151"/>
        <v>2734954.1294999998</v>
      </c>
      <c r="M988" s="2"/>
      <c r="Q988" s="23"/>
      <c r="R988" s="2">
        <v>4130129.14</v>
      </c>
      <c r="S988" s="1">
        <v>43100</v>
      </c>
      <c r="T988" s="1">
        <v>43101</v>
      </c>
      <c r="U988" s="1">
        <v>43118</v>
      </c>
      <c r="V988">
        <v>30</v>
      </c>
      <c r="W988" s="1">
        <v>43148</v>
      </c>
      <c r="X988" s="1">
        <v>43144</v>
      </c>
      <c r="Y988" s="2">
        <v>4130129.14</v>
      </c>
      <c r="AF988" s="2">
        <v>0</v>
      </c>
      <c r="AG988" s="14">
        <f>SUMIF('consultant-gross'!D:D,eslam.data!AQ988,'consultant-gross'!F:F)</f>
        <v>0</v>
      </c>
      <c r="AH988" s="14">
        <f>SUMIF('consultant-gross'!D:D,eslam.data!AQ988,'consultant-gross'!G:G)</f>
        <v>0</v>
      </c>
      <c r="AI988" s="14">
        <f>SUMIF('consultant-net'!D:D,eslam.data!AQ988,'consultant-net'!F:F)</f>
        <v>0</v>
      </c>
      <c r="AJ988" s="2" t="str">
        <f>VLOOKUP(A988,'eslam-to-invoicing'!A:B,2,0)</f>
        <v>EMAAR-PKG117- MARASSI</v>
      </c>
      <c r="AQ988" s="2" t="str">
        <f t="shared" si="152"/>
        <v>PK #1171</v>
      </c>
      <c r="AR988" s="2" t="str">
        <f t="shared" si="153"/>
        <v>EMAAR-PKG117- MARASSI1</v>
      </c>
    </row>
    <row r="989" spans="1:44" hidden="1" x14ac:dyDescent="0.3">
      <c r="A989" s="6" t="s">
        <v>15</v>
      </c>
      <c r="B989" s="34">
        <f>VLOOKUP(A989,operation!A:B,2,0)</f>
        <v>1</v>
      </c>
      <c r="C989" s="6">
        <v>2</v>
      </c>
      <c r="D989" s="25"/>
      <c r="E989" s="2">
        <v>7803090.3899999997</v>
      </c>
      <c r="F989" s="26">
        <f>_xlfn.MAXIFS('data-from-invoicing'!E:E,'data-from-invoicing'!D:D,eslam.data!AR989)</f>
        <v>0</v>
      </c>
      <c r="G989" s="2">
        <f t="shared" si="150"/>
        <v>-7803090.3899999997</v>
      </c>
      <c r="H989" s="2"/>
      <c r="I989" s="23"/>
      <c r="J989" s="2">
        <f>SUMIF('collection only'!D:D,eslam.data!AQ989,'collection only'!E:E)</f>
        <v>6455421.0099999998</v>
      </c>
      <c r="K989" s="26">
        <f>SUMIF('data-from-invoicing'!D:D,eslam.data!AR989,'data-from-invoicing'!F:F)</f>
        <v>0</v>
      </c>
      <c r="L989" s="2">
        <f t="shared" si="151"/>
        <v>-6455421.0099999998</v>
      </c>
      <c r="M989" s="2"/>
      <c r="Q989" s="23"/>
      <c r="R989" s="2">
        <v>6455421.0099999998</v>
      </c>
      <c r="S989" s="1">
        <v>43131</v>
      </c>
      <c r="T989" s="1">
        <v>43146</v>
      </c>
      <c r="U989" s="1">
        <v>43146</v>
      </c>
      <c r="V989">
        <v>30</v>
      </c>
      <c r="W989" s="1">
        <v>43176</v>
      </c>
      <c r="X989" s="1">
        <v>43166</v>
      </c>
      <c r="Y989" s="2">
        <v>7803090.3899999997</v>
      </c>
      <c r="Z989" s="2">
        <v>0</v>
      </c>
      <c r="AF989" s="2">
        <v>60159.47</v>
      </c>
      <c r="AG989" s="14">
        <f>SUMIF('consultant-gross'!D:D,eslam.data!AQ989,'consultant-gross'!F:F)</f>
        <v>7803090.3499999996</v>
      </c>
      <c r="AH989" s="14">
        <f>SUMIF('consultant-gross'!D:D,eslam.data!AQ989,'consultant-gross'!G:G)</f>
        <v>7803090.3499999996</v>
      </c>
      <c r="AI989" s="14">
        <f>SUMIF('consultant-net'!D:D,eslam.data!AQ989,'consultant-net'!F:F)</f>
        <v>6466420.9699999997</v>
      </c>
      <c r="AJ989" s="2" t="str">
        <f>VLOOKUP(A989,'eslam-to-invoicing'!A:B,2,0)</f>
        <v>EMAAR-PKG117- MARASSI</v>
      </c>
      <c r="AQ989" s="2" t="str">
        <f t="shared" si="152"/>
        <v>PK #1172</v>
      </c>
      <c r="AR989" s="2" t="str">
        <f t="shared" si="153"/>
        <v>EMAAR-PKG117- MARASSI2</v>
      </c>
    </row>
    <row r="990" spans="1:44" hidden="1" x14ac:dyDescent="0.3">
      <c r="A990" s="6" t="s">
        <v>15</v>
      </c>
      <c r="B990" s="34">
        <f>VLOOKUP(A990,operation!A:B,2,0)</f>
        <v>1</v>
      </c>
      <c r="C990" s="6">
        <v>3</v>
      </c>
      <c r="D990" s="25"/>
      <c r="E990" s="2">
        <v>4332593.51</v>
      </c>
      <c r="F990" s="26">
        <f>_xlfn.MAXIFS('data-from-invoicing'!E:E,'data-from-invoicing'!D:D,eslam.data!AR990)</f>
        <v>0</v>
      </c>
      <c r="G990" s="2">
        <f t="shared" si="150"/>
        <v>-4332593.51</v>
      </c>
      <c r="H990" s="2"/>
      <c r="I990" s="23"/>
      <c r="J990" s="2">
        <f>SUMIF('collection only'!D:D,eslam.data!AQ990,'collection only'!E:E)</f>
        <v>4502026.51</v>
      </c>
      <c r="K990" s="26">
        <f>SUMIF('data-from-invoicing'!D:D,eslam.data!AR990,'data-from-invoicing'!F:F)</f>
        <v>0</v>
      </c>
      <c r="L990" s="2">
        <f t="shared" si="151"/>
        <v>-4502026.51</v>
      </c>
      <c r="M990" s="2"/>
      <c r="Q990" s="23"/>
      <c r="R990" s="2">
        <v>4502026.5199999996</v>
      </c>
      <c r="S990" s="1">
        <v>43159</v>
      </c>
      <c r="T990" s="1">
        <v>43164</v>
      </c>
      <c r="U990" s="1">
        <v>43166</v>
      </c>
      <c r="V990">
        <v>30</v>
      </c>
      <c r="W990" s="1">
        <v>43196</v>
      </c>
      <c r="X990" s="1">
        <v>43188</v>
      </c>
      <c r="Y990" s="2">
        <v>12135683.859999999</v>
      </c>
      <c r="Z990" s="2">
        <v>1176749.78</v>
      </c>
      <c r="AF990" s="2">
        <v>106021.19</v>
      </c>
      <c r="AG990" s="14">
        <f>SUMIF('consultant-gross'!D:D,eslam.data!AQ990,'consultant-gross'!F:F)</f>
        <v>4332593.51</v>
      </c>
      <c r="AH990" s="14">
        <f>SUMIF('consultant-gross'!D:D,eslam.data!AQ990,'consultant-gross'!G:G)</f>
        <v>12135683.859999999</v>
      </c>
      <c r="AI990" s="14">
        <f>SUMIF('consultant-net'!D:D,eslam.data!AQ990,'consultant-net'!F:F)</f>
        <v>4502026.5199999996</v>
      </c>
      <c r="AJ990" s="2" t="str">
        <f>VLOOKUP(A990,'eslam-to-invoicing'!A:B,2,0)</f>
        <v>EMAAR-PKG117- MARASSI</v>
      </c>
      <c r="AQ990" s="2" t="str">
        <f t="shared" si="152"/>
        <v>PK #1173</v>
      </c>
      <c r="AR990" s="2" t="str">
        <f t="shared" si="153"/>
        <v>EMAAR-PKG117- MARASSI3</v>
      </c>
    </row>
    <row r="991" spans="1:44" hidden="1" x14ac:dyDescent="0.3">
      <c r="A991" s="6" t="s">
        <v>15</v>
      </c>
      <c r="B991" s="34">
        <f>VLOOKUP(A991,operation!A:B,2,0)</f>
        <v>1</v>
      </c>
      <c r="C991" s="6">
        <v>4</v>
      </c>
      <c r="D991" s="25"/>
      <c r="E991" s="2">
        <v>4131277.1774396021</v>
      </c>
      <c r="F991" s="26">
        <f>_xlfn.MAXIFS('data-from-invoicing'!E:E,'data-from-invoicing'!D:D,eslam.data!AR991)</f>
        <v>0</v>
      </c>
      <c r="G991" s="2">
        <f t="shared" si="150"/>
        <v>-4131277.1774396021</v>
      </c>
      <c r="H991" s="2"/>
      <c r="I991" s="23"/>
      <c r="J991" s="2">
        <f>SUMIF('collection only'!D:D,eslam.data!AQ991,'collection only'!E:E)</f>
        <v>3740180.08</v>
      </c>
      <c r="K991" s="26">
        <f>SUMIF('data-from-invoicing'!D:D,eslam.data!AR991,'data-from-invoicing'!F:F)</f>
        <v>0</v>
      </c>
      <c r="L991" s="2">
        <f t="shared" si="151"/>
        <v>-3740180.08</v>
      </c>
      <c r="M991" s="2"/>
      <c r="Q991" s="23"/>
      <c r="R991" s="2">
        <v>3740180.2710494641</v>
      </c>
      <c r="S991" s="1">
        <v>43190</v>
      </c>
      <c r="T991" s="1">
        <v>43191</v>
      </c>
      <c r="U991" s="1">
        <v>43191</v>
      </c>
      <c r="V991">
        <v>30</v>
      </c>
      <c r="W991" s="1">
        <v>43221</v>
      </c>
      <c r="X991" s="1">
        <v>43209</v>
      </c>
      <c r="Y991" s="2">
        <v>16266961.0374396</v>
      </c>
      <c r="Z991" s="2">
        <v>1578005.405</v>
      </c>
      <c r="AF991" s="2">
        <v>134455.771574638</v>
      </c>
      <c r="AG991" s="14">
        <f>SUMIF('consultant-gross'!D:D,eslam.data!AQ991,'consultant-gross'!F:F)</f>
        <v>4131277.1774396021</v>
      </c>
      <c r="AH991" s="14">
        <f>SUMIF('consultant-gross'!D:D,eslam.data!AQ991,'consultant-gross'!G:G)</f>
        <v>16266961.037439601</v>
      </c>
      <c r="AI991" s="14">
        <f>SUMIF('consultant-net'!D:D,eslam.data!AQ991,'consultant-net'!F:F)</f>
        <v>3740180.2710494641</v>
      </c>
      <c r="AJ991" s="2" t="str">
        <f>VLOOKUP(A991,'eslam-to-invoicing'!A:B,2,0)</f>
        <v>EMAAR-PKG117- MARASSI</v>
      </c>
      <c r="AQ991" s="2" t="str">
        <f t="shared" si="152"/>
        <v>PK #1174</v>
      </c>
      <c r="AR991" s="2" t="str">
        <f t="shared" si="153"/>
        <v>EMAAR-PKG117- MARASSI4</v>
      </c>
    </row>
    <row r="992" spans="1:44" hidden="1" x14ac:dyDescent="0.3">
      <c r="A992" s="6" t="s">
        <v>15</v>
      </c>
      <c r="B992" s="6">
        <f>VLOOKUP(A992,operation!A:B,2,0)</f>
        <v>1</v>
      </c>
      <c r="C992" s="6">
        <v>5</v>
      </c>
      <c r="D992" s="25"/>
      <c r="E992" s="2">
        <v>6909334.9825603981</v>
      </c>
      <c r="F992" s="26">
        <f>_xlfn.MAXIFS('data-from-invoicing'!E:E,'data-from-invoicing'!D:D,eslam.data!AR992)</f>
        <v>6909335.0899999999</v>
      </c>
      <c r="G992" s="2">
        <f t="shared" si="150"/>
        <v>0.10743960179388523</v>
      </c>
      <c r="H992" s="2"/>
      <c r="I992" s="23"/>
      <c r="J992" s="2">
        <f>SUMIF('collection only'!D:D,eslam.data!AQ992,'collection only'!E:E)</f>
        <v>4762507.5599999996</v>
      </c>
      <c r="K992" s="26">
        <f>SUMIF('data-from-invoicing'!D:D,eslam.data!AR992,'data-from-invoicing'!F:F)</f>
        <v>5093815.29</v>
      </c>
      <c r="L992" s="2">
        <f t="shared" si="151"/>
        <v>331307.73000000045</v>
      </c>
      <c r="M992" s="2"/>
      <c r="Q992" s="23"/>
      <c r="R992" s="2">
        <v>4762507.55</v>
      </c>
      <c r="S992" s="1">
        <v>43220</v>
      </c>
      <c r="T992" s="1">
        <v>43220</v>
      </c>
      <c r="U992" s="1">
        <v>43220</v>
      </c>
      <c r="V992">
        <v>30</v>
      </c>
      <c r="W992" s="1">
        <v>43250</v>
      </c>
      <c r="X992" s="1">
        <v>43242</v>
      </c>
      <c r="Y992" s="2">
        <v>23176296.02</v>
      </c>
      <c r="Z992" s="2">
        <v>364792.48</v>
      </c>
      <c r="AF992" s="2">
        <v>171850.1</v>
      </c>
      <c r="AG992" s="14">
        <f>SUMIF('consultant-gross'!D:D,eslam.data!AQ992,'consultant-gross'!F:F)</f>
        <v>6909334.9825603981</v>
      </c>
      <c r="AH992" s="14">
        <f>SUMIF('consultant-gross'!D:D,eslam.data!AQ992,'consultant-gross'!G:G)</f>
        <v>23176296.02</v>
      </c>
      <c r="AI992" s="14">
        <f>SUMIF('consultant-net'!D:D,eslam.data!AQ992,'consultant-net'!F:F)</f>
        <v>4762507.55</v>
      </c>
      <c r="AJ992" s="2" t="str">
        <f>VLOOKUP(A992,'eslam-to-invoicing'!A:B,2,0)</f>
        <v>EMAAR-PKG117- MARASSI</v>
      </c>
      <c r="AQ992" s="2" t="str">
        <f t="shared" si="152"/>
        <v>PK #1175</v>
      </c>
      <c r="AR992" s="2" t="str">
        <f t="shared" si="153"/>
        <v>EMAAR-PKG117- MARASSI5</v>
      </c>
    </row>
    <row r="993" spans="1:44" hidden="1" x14ac:dyDescent="0.3">
      <c r="A993" s="6" t="s">
        <v>15</v>
      </c>
      <c r="B993" s="6">
        <f>VLOOKUP(A993,operation!A:B,2,0)</f>
        <v>1</v>
      </c>
      <c r="C993" s="6">
        <v>6</v>
      </c>
      <c r="D993" s="25"/>
      <c r="E993" s="2">
        <v>6677875.2399999984</v>
      </c>
      <c r="F993" s="26">
        <f>_xlfn.MAXIFS('data-from-invoicing'!E:E,'data-from-invoicing'!D:D,eslam.data!AR993)</f>
        <v>6677875.1399999997</v>
      </c>
      <c r="G993" s="2">
        <f t="shared" si="150"/>
        <v>-9.9999998696148396E-2</v>
      </c>
      <c r="H993" s="2"/>
      <c r="I993" s="23"/>
      <c r="J993" s="2">
        <f>SUMIF('collection only'!D:D,eslam.data!AQ993,'collection only'!E:E)</f>
        <v>5347404.79</v>
      </c>
      <c r="K993" s="26">
        <f>SUMIF('data-from-invoicing'!D:D,eslam.data!AR993,'data-from-invoicing'!F:F)</f>
        <v>5722280.3969999999</v>
      </c>
      <c r="L993" s="2">
        <f t="shared" si="151"/>
        <v>374875.60699999984</v>
      </c>
      <c r="M993" s="2"/>
      <c r="Q993" s="23"/>
      <c r="R993" s="2">
        <v>5347404.79</v>
      </c>
      <c r="S993" s="1">
        <v>43251</v>
      </c>
      <c r="T993" s="1">
        <v>43255</v>
      </c>
      <c r="U993" s="1">
        <v>43256</v>
      </c>
      <c r="V993">
        <v>30</v>
      </c>
      <c r="W993" s="1">
        <v>43286</v>
      </c>
      <c r="X993" s="1">
        <v>43293</v>
      </c>
      <c r="Y993" s="2">
        <v>29854171.260000002</v>
      </c>
      <c r="Z993" s="2">
        <v>229256.92</v>
      </c>
      <c r="AF993" s="2">
        <v>302952.29789012403</v>
      </c>
      <c r="AG993" s="14">
        <f>SUMIF('consultant-gross'!D:D,eslam.data!AQ993,'consultant-gross'!F:F)</f>
        <v>6651333.7100000009</v>
      </c>
      <c r="AH993" s="14">
        <f>SUMIF('consultant-gross'!D:D,eslam.data!AQ993,'consultant-gross'!G:G)</f>
        <v>29827629.73</v>
      </c>
      <c r="AI993" s="14">
        <f>SUMIF('consultant-net'!D:D,eslam.data!AQ993,'consultant-net'!F:F)</f>
        <v>5347404.79</v>
      </c>
      <c r="AJ993" s="2" t="str">
        <f>VLOOKUP(A993,'eslam-to-invoicing'!A:B,2,0)</f>
        <v>EMAAR-PKG117- MARASSI</v>
      </c>
      <c r="AQ993" s="2" t="str">
        <f t="shared" si="152"/>
        <v>PK #1176</v>
      </c>
      <c r="AR993" s="2" t="str">
        <f t="shared" si="153"/>
        <v>EMAAR-PKG117- MARASSI6</v>
      </c>
    </row>
    <row r="994" spans="1:44" hidden="1" x14ac:dyDescent="0.3">
      <c r="A994" s="6" t="s">
        <v>15</v>
      </c>
      <c r="B994" s="6">
        <f>VLOOKUP(A994,operation!A:B,2,0)</f>
        <v>1</v>
      </c>
      <c r="C994" s="6">
        <v>7</v>
      </c>
      <c r="D994" s="25"/>
      <c r="E994" s="2">
        <v>-9.9999979138374329E-3</v>
      </c>
      <c r="F994" s="26">
        <f>_xlfn.MAXIFS('data-from-invoicing'!E:E,'data-from-invoicing'!D:D,eslam.data!AR994)</f>
        <v>0</v>
      </c>
      <c r="G994" s="2">
        <f t="shared" si="150"/>
        <v>9.9999979138374329E-3</v>
      </c>
      <c r="H994" s="2"/>
      <c r="I994" s="23"/>
      <c r="J994" s="2">
        <f>SUMIF('collection only'!D:D,eslam.data!AQ994,'collection only'!E:E)</f>
        <v>118938.86</v>
      </c>
      <c r="K994" s="26">
        <f>SUMIF('data-from-invoicing'!D:D,eslam.data!AR994,'data-from-invoicing'!F:F)</f>
        <v>0</v>
      </c>
      <c r="L994" s="2">
        <f t="shared" si="151"/>
        <v>-118938.86</v>
      </c>
      <c r="M994" s="2"/>
      <c r="Q994" s="23"/>
      <c r="R994" s="2">
        <v>119713.18</v>
      </c>
      <c r="S994" s="1">
        <v>43281</v>
      </c>
      <c r="T994" s="1">
        <v>43266</v>
      </c>
      <c r="U994" s="1">
        <v>43276</v>
      </c>
      <c r="V994">
        <v>30</v>
      </c>
      <c r="W994" s="1">
        <v>43306</v>
      </c>
      <c r="X994" s="1">
        <v>43464</v>
      </c>
      <c r="Y994" s="2">
        <v>29854171.25</v>
      </c>
      <c r="Z994" s="2">
        <v>384118.8</v>
      </c>
      <c r="AF994" s="2">
        <v>115837.505</v>
      </c>
      <c r="AG994" s="14">
        <f>SUMIF('consultant-gross'!D:D,eslam.data!AQ994,'consultant-gross'!F:F)</f>
        <v>-9.9999979138374329E-3</v>
      </c>
      <c r="AH994" s="14">
        <f>SUMIF('consultant-gross'!D:D,eslam.data!AQ994,'consultant-gross'!G:G)</f>
        <v>29854171.25</v>
      </c>
      <c r="AI994" s="14">
        <f>SUMIF('consultant-net'!D:D,eslam.data!AQ994,'consultant-net'!F:F)</f>
        <v>119713.18</v>
      </c>
      <c r="AJ994" s="2" t="str">
        <f>VLOOKUP(A994,'eslam-to-invoicing'!A:B,2,0)</f>
        <v>EMAAR-PKG117- MARASSI</v>
      </c>
      <c r="AQ994" s="2" t="str">
        <f t="shared" si="152"/>
        <v>PK #1177</v>
      </c>
      <c r="AR994" s="2" t="str">
        <f t="shared" si="153"/>
        <v>EMAAR-PKG117- MARASSI7</v>
      </c>
    </row>
    <row r="995" spans="1:44" hidden="1" x14ac:dyDescent="0.3">
      <c r="A995" s="6" t="s">
        <v>15</v>
      </c>
      <c r="B995" s="34">
        <f>VLOOKUP(A995,operation!A:B,2,0)</f>
        <v>1</v>
      </c>
      <c r="C995" s="6">
        <v>8</v>
      </c>
      <c r="D995" s="25"/>
      <c r="E995" s="2">
        <v>4511257.4900000021</v>
      </c>
      <c r="F995" s="26">
        <f>_xlfn.MAXIFS('data-from-invoicing'!E:E,'data-from-invoicing'!D:D,eslam.data!AR995)</f>
        <v>0</v>
      </c>
      <c r="G995" s="2">
        <f t="shared" si="150"/>
        <v>-4511257.4900000021</v>
      </c>
      <c r="H995" s="2"/>
      <c r="I995" s="23"/>
      <c r="J995" s="2">
        <f>SUMIF('collection only'!D:D,eslam.data!AQ995,'collection only'!E:E)</f>
        <v>3896343.98</v>
      </c>
      <c r="K995" s="26">
        <f>SUMIF('data-from-invoicing'!D:D,eslam.data!AR995,'data-from-invoicing'!F:F)</f>
        <v>0</v>
      </c>
      <c r="L995" s="2">
        <f t="shared" si="151"/>
        <v>-3896343.98</v>
      </c>
      <c r="M995" s="2"/>
      <c r="Q995" s="23"/>
      <c r="R995" s="2">
        <v>3896343.98</v>
      </c>
      <c r="S995" s="1">
        <v>43434</v>
      </c>
      <c r="T995" s="1">
        <v>43439</v>
      </c>
      <c r="U995" s="1">
        <v>43439</v>
      </c>
      <c r="V995">
        <v>30</v>
      </c>
      <c r="W995" s="1">
        <v>43469</v>
      </c>
      <c r="X995" s="1">
        <v>43464</v>
      </c>
      <c r="Y995" s="2">
        <v>34365428.740000002</v>
      </c>
      <c r="Z995" s="2">
        <v>79445.62</v>
      </c>
      <c r="AF995" s="2">
        <v>575019.52500000002</v>
      </c>
      <c r="AG995" s="14">
        <f>SUMIF('consultant-gross'!D:D,eslam.data!AQ995,'consultant-gross'!F:F)</f>
        <v>4511257.4900000021</v>
      </c>
      <c r="AH995" s="14">
        <f>SUMIF('consultant-gross'!D:D,eslam.data!AQ995,'consultant-gross'!G:G)</f>
        <v>34365428.740000002</v>
      </c>
      <c r="AI995" s="14">
        <f>SUMIF('consultant-net'!D:D,eslam.data!AQ995,'consultant-net'!F:F)</f>
        <v>3896343.98</v>
      </c>
      <c r="AJ995" s="2" t="str">
        <f>VLOOKUP(A995,'eslam-to-invoicing'!A:B,2,0)</f>
        <v>EMAAR-PKG117- MARASSI</v>
      </c>
      <c r="AQ995" s="2" t="str">
        <f t="shared" si="152"/>
        <v>PK #1178</v>
      </c>
      <c r="AR995" s="2" t="str">
        <f t="shared" si="153"/>
        <v>EMAAR-PKG117- MARASSI8</v>
      </c>
    </row>
    <row r="996" spans="1:44" hidden="1" x14ac:dyDescent="0.3">
      <c r="A996" s="6" t="s">
        <v>15</v>
      </c>
      <c r="B996" s="34">
        <f>VLOOKUP(A996,operation!A:B,2,0)</f>
        <v>1</v>
      </c>
      <c r="C996" s="6">
        <v>9</v>
      </c>
      <c r="D996" s="25"/>
      <c r="E996" s="2">
        <v>3153415.0899999961</v>
      </c>
      <c r="F996" s="26">
        <f>_xlfn.MAXIFS('data-from-invoicing'!E:E,'data-from-invoicing'!D:D,eslam.data!AR996)</f>
        <v>3150407.65</v>
      </c>
      <c r="G996" s="2">
        <f t="shared" si="150"/>
        <v>-3007.4399999962188</v>
      </c>
      <c r="H996" s="2"/>
      <c r="I996" s="23"/>
      <c r="J996" s="2">
        <f>SUMIF('collection only'!D:D,eslam.data!AQ996,'collection only'!E:E)</f>
        <v>2578109.73</v>
      </c>
      <c r="K996" s="26">
        <f>SUMIF('data-from-invoicing'!D:D,eslam.data!AR996,'data-from-invoicing'!F:F)</f>
        <v>2971025.94</v>
      </c>
      <c r="L996" s="2">
        <f t="shared" si="151"/>
        <v>392916.20999999996</v>
      </c>
      <c r="M996" s="2"/>
      <c r="Q996" s="23"/>
      <c r="R996" s="2">
        <v>2578109.66</v>
      </c>
      <c r="S996" s="1">
        <v>43465</v>
      </c>
      <c r="T996" s="1">
        <v>43464</v>
      </c>
      <c r="U996" s="1">
        <v>43463</v>
      </c>
      <c r="V996">
        <v>30</v>
      </c>
      <c r="W996" s="1">
        <v>43493</v>
      </c>
      <c r="X996" s="1">
        <v>43495</v>
      </c>
      <c r="Y996" s="2">
        <v>37518843.829999998</v>
      </c>
      <c r="Z996" s="2">
        <v>48842.25</v>
      </c>
      <c r="AF996" s="2">
        <v>599014.40000000002</v>
      </c>
      <c r="AG996" s="14">
        <f>SUMIF('consultant-gross'!D:D,eslam.data!AQ996,'consultant-gross'!F:F)</f>
        <v>3153415.0899999961</v>
      </c>
      <c r="AH996" s="14">
        <f>SUMIF('consultant-gross'!D:D,eslam.data!AQ996,'consultant-gross'!G:G)</f>
        <v>37518843.829999998</v>
      </c>
      <c r="AI996" s="14">
        <f>SUMIF('consultant-net'!D:D,eslam.data!AQ996,'consultant-net'!F:F)</f>
        <v>2578109.66</v>
      </c>
      <c r="AJ996" s="2" t="str">
        <f>VLOOKUP(A996,'eslam-to-invoicing'!A:B,2,0)</f>
        <v>EMAAR-PKG117- MARASSI</v>
      </c>
      <c r="AQ996" s="2" t="str">
        <f t="shared" si="152"/>
        <v>PK #1179</v>
      </c>
      <c r="AR996" s="2" t="str">
        <f t="shared" si="153"/>
        <v>EMAAR-PKG117- MARASSI9</v>
      </c>
    </row>
    <row r="997" spans="1:44" hidden="1" x14ac:dyDescent="0.3">
      <c r="A997" s="6" t="s">
        <v>15</v>
      </c>
      <c r="B997" s="34">
        <f>VLOOKUP(A997,operation!A:B,2,0)</f>
        <v>1</v>
      </c>
      <c r="C997" s="6">
        <v>10</v>
      </c>
      <c r="D997" s="25"/>
      <c r="E997" s="2">
        <v>1068867.2400000021</v>
      </c>
      <c r="F997" s="26">
        <f>_xlfn.MAXIFS('data-from-invoicing'!E:E,'data-from-invoicing'!D:D,eslam.data!AR997)</f>
        <v>1133422.0800000001</v>
      </c>
      <c r="G997" s="2">
        <f t="shared" si="150"/>
        <v>64554.839999997988</v>
      </c>
      <c r="H997" s="2"/>
      <c r="I997" s="23"/>
      <c r="J997" s="2">
        <f>SUMIF('collection only'!D:D,eslam.data!AQ997,'collection only'!E:E)</f>
        <v>882296.11</v>
      </c>
      <c r="K997" s="26">
        <f>SUMIF('data-from-invoicing'!D:D,eslam.data!AR997,'data-from-invoicing'!F:F)</f>
        <v>1794005.32</v>
      </c>
      <c r="L997" s="2">
        <f t="shared" si="151"/>
        <v>911709.21000000008</v>
      </c>
      <c r="M997" s="2"/>
      <c r="Q997" s="23"/>
      <c r="R997" s="2">
        <v>882296.18</v>
      </c>
      <c r="S997" s="1">
        <v>43496</v>
      </c>
      <c r="T997" s="1">
        <v>43496</v>
      </c>
      <c r="U997" s="1">
        <v>43498</v>
      </c>
      <c r="V997">
        <v>30</v>
      </c>
      <c r="W997" s="1">
        <v>43528</v>
      </c>
      <c r="X997" s="1">
        <v>43524</v>
      </c>
      <c r="Y997" s="2">
        <v>38587711.07</v>
      </c>
      <c r="Z997" s="2">
        <v>48842.25</v>
      </c>
      <c r="AF997" s="2">
        <v>653139.59400000004</v>
      </c>
      <c r="AG997" s="14">
        <f>SUMIF('consultant-gross'!D:D,eslam.data!AQ997,'consultant-gross'!F:F)</f>
        <v>992195.96809653193</v>
      </c>
      <c r="AH997" s="14">
        <f>SUMIF('consultant-gross'!D:D,eslam.data!AQ997,'consultant-gross'!G:G)</f>
        <v>38511039.79809653</v>
      </c>
      <c r="AI997" s="14">
        <f>SUMIF('consultant-net'!D:D,eslam.data!AQ997,'consultant-net'!F:F)</f>
        <v>147972.10483653101</v>
      </c>
      <c r="AJ997" s="2" t="str">
        <f>VLOOKUP(A997,'eslam-to-invoicing'!A:B,2,0)</f>
        <v>EMAAR-PKG117- MARASSI</v>
      </c>
      <c r="AQ997" s="2" t="str">
        <f t="shared" si="152"/>
        <v>PK #11710</v>
      </c>
      <c r="AR997" s="2" t="str">
        <f t="shared" si="153"/>
        <v>EMAAR-PKG117- MARASSI10</v>
      </c>
    </row>
    <row r="998" spans="1:44" hidden="1" x14ac:dyDescent="0.3">
      <c r="A998" s="6" t="s">
        <v>15</v>
      </c>
      <c r="B998" s="34">
        <f>VLOOKUP(A998,operation!A:B,2,0)</f>
        <v>1</v>
      </c>
      <c r="C998" s="6">
        <v>11</v>
      </c>
      <c r="D998" s="25"/>
      <c r="E998" s="2">
        <v>1134851.8599999989</v>
      </c>
      <c r="F998" s="26">
        <f>_xlfn.MAXIFS('data-from-invoicing'!E:E,'data-from-invoicing'!D:D,eslam.data!AR998)</f>
        <v>0</v>
      </c>
      <c r="G998" s="2">
        <f t="shared" si="150"/>
        <v>-1134851.8599999989</v>
      </c>
      <c r="H998" s="2"/>
      <c r="I998" s="23"/>
      <c r="J998" s="2">
        <f>SUMIF('collection only'!D:D,eslam.data!AQ998,'collection only'!E:E)</f>
        <v>809762.24</v>
      </c>
      <c r="K998" s="26">
        <f>SUMIF('data-from-invoicing'!D:D,eslam.data!AR998,'data-from-invoicing'!F:F)</f>
        <v>0</v>
      </c>
      <c r="L998" s="2">
        <f t="shared" si="151"/>
        <v>-809762.24</v>
      </c>
      <c r="M998" s="2"/>
      <c r="Q998" s="23"/>
      <c r="R998" s="2">
        <v>810342.08</v>
      </c>
      <c r="S998" s="1">
        <v>43555</v>
      </c>
      <c r="T998" s="1">
        <v>43555</v>
      </c>
      <c r="U998" s="1">
        <v>43558</v>
      </c>
      <c r="V998">
        <v>30</v>
      </c>
      <c r="W998" s="1">
        <v>43588</v>
      </c>
      <c r="X998" s="1">
        <v>43585</v>
      </c>
      <c r="Y998" s="2">
        <v>39722562.93</v>
      </c>
      <c r="AF998" s="2">
        <v>737679.72</v>
      </c>
      <c r="AG998" s="14">
        <f>SUMIF('consultant-gross'!D:D,eslam.data!AQ998,'consultant-gross'!F:F)</f>
        <v>0</v>
      </c>
      <c r="AH998" s="14">
        <f>SUMIF('consultant-gross'!D:D,eslam.data!AQ998,'consultant-gross'!G:G)</f>
        <v>0</v>
      </c>
      <c r="AI998" s="14">
        <f>SUMIF('consultant-net'!D:D,eslam.data!AQ998,'consultant-net'!F:F)</f>
        <v>0</v>
      </c>
      <c r="AJ998" s="2" t="str">
        <f>VLOOKUP(A998,'eslam-to-invoicing'!A:B,2,0)</f>
        <v>EMAAR-PKG117- MARASSI</v>
      </c>
      <c r="AQ998" s="2" t="str">
        <f t="shared" si="152"/>
        <v>PK #11711</v>
      </c>
      <c r="AR998" s="2" t="str">
        <f t="shared" si="153"/>
        <v>EMAAR-PKG117- MARASSI11</v>
      </c>
    </row>
    <row r="999" spans="1:44" hidden="1" x14ac:dyDescent="0.3">
      <c r="A999" s="6" t="s">
        <v>15</v>
      </c>
      <c r="B999" s="6">
        <f>VLOOKUP(A999,operation!A:B,2,0)</f>
        <v>1</v>
      </c>
      <c r="C999" s="6">
        <v>12</v>
      </c>
      <c r="D999" s="25"/>
      <c r="E999" s="2">
        <v>2921413.4200000018</v>
      </c>
      <c r="F999" s="26">
        <f>_xlfn.MAXIFS('data-from-invoicing'!E:E,'data-from-invoicing'!D:D,eslam.data!AR999)</f>
        <v>2921423.41</v>
      </c>
      <c r="G999" s="2">
        <f t="shared" si="150"/>
        <v>9.9899999983608723</v>
      </c>
      <c r="H999" s="2"/>
      <c r="I999" s="23"/>
      <c r="J999" s="2">
        <f>SUMIF('collection only'!D:D,eslam.data!AQ999,'collection only'!E:E)</f>
        <v>3376927.91</v>
      </c>
      <c r="K999" s="26">
        <f>SUMIF('data-from-invoicing'!D:D,eslam.data!AR999,'data-from-invoicing'!F:F)</f>
        <v>3430971.3805</v>
      </c>
      <c r="L999" s="2">
        <f t="shared" si="151"/>
        <v>54043.470499999821</v>
      </c>
      <c r="M999" s="2"/>
      <c r="Q999" s="23"/>
      <c r="R999" s="2">
        <v>3376348.1</v>
      </c>
      <c r="S999" s="1">
        <v>43708</v>
      </c>
      <c r="T999" s="1">
        <v>43703</v>
      </c>
      <c r="U999" s="1">
        <v>43703</v>
      </c>
      <c r="V999">
        <v>30</v>
      </c>
      <c r="W999" s="1">
        <v>43733</v>
      </c>
      <c r="X999" s="1">
        <v>43733</v>
      </c>
      <c r="Y999" s="2">
        <v>42643976.350000001</v>
      </c>
      <c r="Z999" s="2">
        <v>0</v>
      </c>
      <c r="AF999" s="2">
        <v>1681581.22</v>
      </c>
      <c r="AG999" s="14">
        <f>SUMIF('consultant-gross'!D:D,eslam.data!AQ999,'consultant-gross'!F:F)</f>
        <v>2921413.4200000018</v>
      </c>
      <c r="AH999" s="14">
        <f>SUMIF('consultant-gross'!D:D,eslam.data!AQ999,'consultant-gross'!G:G)</f>
        <v>42643976.350000001</v>
      </c>
      <c r="AI999" s="14">
        <f>SUMIF('consultant-net'!D:D,eslam.data!AQ999,'consultant-net'!F:F)</f>
        <v>3376348.1</v>
      </c>
      <c r="AJ999" s="2" t="str">
        <f>VLOOKUP(A999,'eslam-to-invoicing'!A:B,2,0)</f>
        <v>EMAAR-PKG117- MARASSI</v>
      </c>
      <c r="AQ999" s="2" t="str">
        <f t="shared" si="152"/>
        <v>PK #11712</v>
      </c>
      <c r="AR999" s="2" t="str">
        <f t="shared" si="153"/>
        <v>EMAAR-PKG117- MARASSI12</v>
      </c>
    </row>
    <row r="1000" spans="1:44" hidden="1" x14ac:dyDescent="0.3">
      <c r="A1000" s="6" t="s">
        <v>15</v>
      </c>
      <c r="B1000" s="34">
        <f>VLOOKUP(A1000,operation!A:B,2,0)</f>
        <v>1</v>
      </c>
      <c r="C1000" s="6">
        <v>13</v>
      </c>
      <c r="D1000" s="25"/>
      <c r="E1000" s="2">
        <v>2611652.8699999969</v>
      </c>
      <c r="F1000" s="26">
        <f>_xlfn.MAXIFS('data-from-invoicing'!E:E,'data-from-invoicing'!D:D,eslam.data!AR1000)</f>
        <v>2573072.88</v>
      </c>
      <c r="G1000" s="2">
        <f t="shared" si="150"/>
        <v>-38579.989999996964</v>
      </c>
      <c r="H1000" s="2"/>
      <c r="I1000" s="23"/>
      <c r="J1000" s="2">
        <f>SUMIF('collection only'!D:D,eslam.data!AQ1000,'collection only'!E:E)</f>
        <v>3145907.11</v>
      </c>
      <c r="K1000" s="26">
        <f>SUMIF('data-from-invoicing'!D:D,eslam.data!AR1000,'data-from-invoicing'!F:F)</f>
        <v>3439963.7340000002</v>
      </c>
      <c r="L1000" s="2">
        <f t="shared" si="151"/>
        <v>294056.6240000003</v>
      </c>
      <c r="M1000" s="2"/>
      <c r="Q1000" s="23"/>
      <c r="R1000" s="2">
        <v>3145779.21</v>
      </c>
      <c r="S1000" s="1">
        <v>43769</v>
      </c>
      <c r="T1000" s="1">
        <v>43768</v>
      </c>
      <c r="U1000" s="1">
        <v>43767</v>
      </c>
      <c r="V1000">
        <v>30</v>
      </c>
      <c r="W1000" s="1">
        <v>43797</v>
      </c>
      <c r="X1000" s="1">
        <v>43781</v>
      </c>
      <c r="Y1000" s="2">
        <v>45255629.219999999</v>
      </c>
      <c r="Z1000" s="2">
        <v>0</v>
      </c>
      <c r="AF1000" s="2">
        <v>975332.14999999991</v>
      </c>
      <c r="AG1000" s="14">
        <f>SUMIF('consultant-gross'!D:D,eslam.data!AQ1000,'consultant-gross'!F:F)</f>
        <v>2611652.8699999973</v>
      </c>
      <c r="AH1000" s="14">
        <f>SUMIF('consultant-gross'!D:D,eslam.data!AQ1000,'consultant-gross'!G:G)</f>
        <v>45255629.219999999</v>
      </c>
      <c r="AI1000" s="14">
        <f>SUMIF('consultant-net'!D:D,eslam.data!AQ1000,'consultant-net'!F:F)</f>
        <v>3145779.21</v>
      </c>
      <c r="AJ1000" s="2" t="str">
        <f>VLOOKUP(A1000,'eslam-to-invoicing'!A:B,2,0)</f>
        <v>EMAAR-PKG117- MARASSI</v>
      </c>
      <c r="AQ1000" s="2" t="str">
        <f t="shared" si="152"/>
        <v>PK #11713</v>
      </c>
      <c r="AR1000" s="2" t="str">
        <f t="shared" si="153"/>
        <v>EMAAR-PKG117- MARASSI13</v>
      </c>
    </row>
    <row r="1001" spans="1:44" hidden="1" x14ac:dyDescent="0.3">
      <c r="A1001" s="6" t="s">
        <v>15</v>
      </c>
      <c r="B1001" s="34">
        <f>VLOOKUP(A1001,operation!A:B,2,0)</f>
        <v>1</v>
      </c>
      <c r="C1001" s="6">
        <v>14</v>
      </c>
      <c r="D1001" s="25"/>
      <c r="E1001" s="2">
        <v>1659370.8100000019</v>
      </c>
      <c r="F1001" s="26">
        <f>_xlfn.MAXIFS('data-from-invoicing'!E:E,'data-from-invoicing'!D:D,eslam.data!AR1001)</f>
        <v>0</v>
      </c>
      <c r="G1001" s="2">
        <f t="shared" si="150"/>
        <v>-1659370.8100000019</v>
      </c>
      <c r="H1001" s="2"/>
      <c r="I1001" s="23"/>
      <c r="J1001" s="2">
        <f>SUMIF('collection only'!D:D,eslam.data!AQ1001,'collection only'!E:E)</f>
        <v>2483342.5</v>
      </c>
      <c r="K1001" s="26">
        <f>SUMIF('data-from-invoicing'!D:D,eslam.data!AR1001,'data-from-invoicing'!F:F)</f>
        <v>0</v>
      </c>
      <c r="L1001" s="2">
        <f t="shared" si="151"/>
        <v>-2483342.5</v>
      </c>
      <c r="M1001" s="2"/>
      <c r="Q1001" s="23"/>
      <c r="R1001" s="2">
        <v>2238761.46</v>
      </c>
      <c r="S1001" s="1">
        <v>43951</v>
      </c>
      <c r="T1001" s="1">
        <v>43935</v>
      </c>
      <c r="U1001" s="1">
        <v>44006</v>
      </c>
      <c r="V1001">
        <v>30</v>
      </c>
      <c r="W1001" s="1">
        <v>44036</v>
      </c>
      <c r="X1001" s="1">
        <v>44101</v>
      </c>
      <c r="Y1001" s="2">
        <v>46915000.030000001</v>
      </c>
      <c r="AF1001" s="2">
        <v>943850.91</v>
      </c>
      <c r="AG1001" s="14">
        <f>SUMIF('consultant-gross'!D:D,eslam.data!AQ1001,'consultant-gross'!F:F)</f>
        <v>1169069.6665932089</v>
      </c>
      <c r="AH1001" s="14">
        <f>SUMIF('consultant-gross'!D:D,eslam.data!AQ1001,'consultant-gross'!G:G)</f>
        <v>46915000.030000001</v>
      </c>
      <c r="AI1001" s="14">
        <f>SUMIF('consultant-net'!D:D,eslam.data!AQ1001,'consultant-net'!F:F)</f>
        <v>2238761.46</v>
      </c>
      <c r="AJ1001" s="2" t="str">
        <f>VLOOKUP(A1001,'eslam-to-invoicing'!A:B,2,0)</f>
        <v>EMAAR-PKG117- MARASSI</v>
      </c>
      <c r="AQ1001" s="2" t="str">
        <f t="shared" si="152"/>
        <v>PK #11714</v>
      </c>
      <c r="AR1001" s="2" t="str">
        <f t="shared" si="153"/>
        <v>EMAAR-PKG117- MARASSI14</v>
      </c>
    </row>
    <row r="1002" spans="1:44" hidden="1" x14ac:dyDescent="0.3">
      <c r="A1002" s="6" t="s">
        <v>44</v>
      </c>
      <c r="B1002" s="6">
        <f>VLOOKUP(A1002,operation!A:B,2,0)</f>
        <v>1</v>
      </c>
      <c r="C1002" s="6">
        <v>37</v>
      </c>
      <c r="D1002" s="25"/>
      <c r="F1002" s="26">
        <f>_xlfn.MAXIFS('data-from-invoicing'!E:E,'data-from-invoicing'!D:D,eslam.data!AR1002)</f>
        <v>0</v>
      </c>
      <c r="G1002" s="2">
        <f t="shared" si="150"/>
        <v>0</v>
      </c>
      <c r="H1002" s="2"/>
      <c r="I1002" s="23"/>
      <c r="J1002" s="2">
        <f>SUMIF('collection only'!D:D,eslam.data!AQ1002,'collection only'!E:E)</f>
        <v>780036</v>
      </c>
      <c r="K1002" s="26">
        <f>SUMIF('data-from-invoicing'!D:D,eslam.data!AR1002,'data-from-invoicing'!F:F)</f>
        <v>0</v>
      </c>
      <c r="L1002" s="2">
        <f t="shared" si="151"/>
        <v>-780036</v>
      </c>
      <c r="M1002" s="2"/>
      <c r="Q1002" s="23"/>
      <c r="R1002" s="2">
        <v>471641.26</v>
      </c>
      <c r="S1002" s="1">
        <v>43524</v>
      </c>
      <c r="T1002" s="1">
        <v>43523</v>
      </c>
      <c r="U1002" s="1">
        <v>43677</v>
      </c>
      <c r="V1002">
        <v>30</v>
      </c>
      <c r="W1002" s="1">
        <v>43707</v>
      </c>
      <c r="X1002" s="1">
        <v>43684</v>
      </c>
      <c r="Y1002" s="2">
        <v>35147992.219999999</v>
      </c>
      <c r="AF1002" s="2">
        <v>990333.95</v>
      </c>
      <c r="AG1002" s="14">
        <f>SUMIF('consultant-gross'!D:D,eslam.data!AQ1002,'consultant-gross'!F:F)</f>
        <v>0</v>
      </c>
      <c r="AH1002" s="14">
        <f>SUMIF('consultant-gross'!D:D,eslam.data!AQ1002,'consultant-gross'!G:G)</f>
        <v>0</v>
      </c>
      <c r="AI1002" s="14">
        <f>SUMIF('consultant-net'!D:D,eslam.data!AQ1002,'consultant-net'!F:F)</f>
        <v>0</v>
      </c>
      <c r="AJ1002" s="2" t="str">
        <f>VLOOKUP(A1002,'eslam-to-invoicing'!A:B,2,0)</f>
        <v>EMAAR-PKG#22-MARASSI</v>
      </c>
      <c r="AQ1002" s="2" t="str">
        <f t="shared" si="152"/>
        <v>PK#2237</v>
      </c>
      <c r="AR1002" s="2" t="str">
        <f t="shared" si="153"/>
        <v>EMAAR-PKG#22-MARASSI37</v>
      </c>
    </row>
    <row r="1003" spans="1:44" hidden="1" x14ac:dyDescent="0.3">
      <c r="A1003" s="6" t="s">
        <v>90</v>
      </c>
      <c r="B1003" s="6">
        <f>VLOOKUP(A1003,operation!A:B,2,0)</f>
        <v>1</v>
      </c>
      <c r="C1003" s="6">
        <v>30</v>
      </c>
      <c r="D1003" s="25"/>
      <c r="F1003" s="26">
        <f>_xlfn.MAXIFS('data-from-invoicing'!E:E,'data-from-invoicing'!D:D,eslam.data!AR1003)</f>
        <v>0</v>
      </c>
      <c r="G1003" s="2">
        <f t="shared" si="150"/>
        <v>0</v>
      </c>
      <c r="H1003" s="2"/>
      <c r="I1003" s="23"/>
      <c r="J1003" s="2">
        <f>SUMIF('collection only'!D:D,eslam.data!AQ1003,'collection only'!E:E)</f>
        <v>900093.35</v>
      </c>
      <c r="K1003" s="26">
        <f>SUMIF('data-from-invoicing'!D:D,eslam.data!AR1003,'data-from-invoicing'!F:F)</f>
        <v>0</v>
      </c>
      <c r="L1003" s="2">
        <f t="shared" si="151"/>
        <v>-900093.35</v>
      </c>
      <c r="M1003" s="2"/>
      <c r="Q1003" s="23"/>
      <c r="S1003" s="1">
        <v>42916</v>
      </c>
      <c r="T1003" s="1">
        <v>42891</v>
      </c>
      <c r="U1003" s="1">
        <v>44634</v>
      </c>
      <c r="V1003">
        <v>30</v>
      </c>
      <c r="W1003" s="1">
        <v>44664</v>
      </c>
      <c r="AF1003" s="2">
        <v>0</v>
      </c>
      <c r="AG1003" s="14">
        <f>SUMIF('consultant-gross'!D:D,eslam.data!AQ1003,'consultant-gross'!F:F)</f>
        <v>0</v>
      </c>
      <c r="AH1003" s="14">
        <f>SUMIF('consultant-gross'!D:D,eslam.data!AQ1003,'consultant-gross'!G:G)</f>
        <v>0</v>
      </c>
      <c r="AI1003" s="14">
        <f>SUMIF('consultant-net'!D:D,eslam.data!AQ1003,'consultant-net'!F:F)</f>
        <v>0</v>
      </c>
      <c r="AJ1003" s="2">
        <f>VLOOKUP(A1003,'eslam-to-invoicing'!A:B,2,0)</f>
        <v>0</v>
      </c>
      <c r="AQ1003" s="2" t="str">
        <f t="shared" si="152"/>
        <v>PK#3230</v>
      </c>
      <c r="AR1003" s="2" t="str">
        <f t="shared" si="153"/>
        <v>030</v>
      </c>
    </row>
    <row r="1004" spans="1:44" hidden="1" x14ac:dyDescent="0.3">
      <c r="A1004" s="6" t="s">
        <v>33</v>
      </c>
      <c r="B1004" s="6">
        <f>VLOOKUP(A1004,operation!A:B,2,0)</f>
        <v>1</v>
      </c>
      <c r="C1004" s="6">
        <v>1</v>
      </c>
      <c r="D1004" s="25"/>
      <c r="E1004" s="2">
        <v>1738465.666666667</v>
      </c>
      <c r="F1004" s="26">
        <f>_xlfn.MAXIFS('data-from-invoicing'!E:E,'data-from-invoicing'!D:D,eslam.data!AR1004)</f>
        <v>1738465.67</v>
      </c>
      <c r="G1004" s="2">
        <f t="shared" si="150"/>
        <v>3.3333329483866692E-3</v>
      </c>
      <c r="H1004" s="2"/>
      <c r="I1004" s="23"/>
      <c r="J1004" s="2">
        <f>SUMIF('collection only'!D:D,eslam.data!AQ1004,'collection only'!E:E)</f>
        <v>9752735.8200000003</v>
      </c>
      <c r="K1004" s="26">
        <f>SUMIF('data-from-invoicing'!D:D,eslam.data!AR1004,'data-from-invoicing'!F:F)</f>
        <v>1029594.8135</v>
      </c>
      <c r="L1004" s="2">
        <f t="shared" si="151"/>
        <v>-8723141.0065000001</v>
      </c>
      <c r="M1004" s="2"/>
      <c r="N1004" s="2">
        <v>8723141</v>
      </c>
      <c r="Q1004" s="23"/>
      <c r="R1004" s="2">
        <v>1029594.82</v>
      </c>
      <c r="S1004" s="1">
        <v>43496</v>
      </c>
      <c r="T1004" s="1">
        <v>43496</v>
      </c>
      <c r="U1004" s="1">
        <v>43499</v>
      </c>
      <c r="V1004">
        <v>40</v>
      </c>
      <c r="W1004" s="1">
        <v>43539</v>
      </c>
      <c r="X1004" s="1">
        <v>43513</v>
      </c>
      <c r="Y1004" s="2">
        <v>1738465.666666667</v>
      </c>
      <c r="AF1004" s="2">
        <v>48253.89</v>
      </c>
      <c r="AG1004" s="14">
        <f>SUMIF('consultant-gross'!D:D,eslam.data!AQ1004,'consultant-gross'!F:F)</f>
        <v>1738465.6666666665</v>
      </c>
      <c r="AH1004" s="14">
        <f>SUMIF('consultant-gross'!D:D,eslam.data!AQ1004,'consultant-gross'!G:G)</f>
        <v>1738465.6666666665</v>
      </c>
      <c r="AI1004" s="14">
        <f>SUMIF('consultant-net'!D:D,eslam.data!AQ1004,'consultant-net'!F:F)</f>
        <v>1124562.5467855197</v>
      </c>
      <c r="AJ1004" s="2" t="str">
        <f>VLOOKUP(A1004,'eslam-to-invoicing'!A:B,2,0)</f>
        <v>EMAAR-PKG# 101-UPTOWN</v>
      </c>
      <c r="AQ1004" s="2" t="str">
        <f t="shared" si="152"/>
        <v>PKG#1011</v>
      </c>
      <c r="AR1004" s="2" t="str">
        <f t="shared" si="153"/>
        <v>EMAAR-PKG# 101-UPTOWN1</v>
      </c>
    </row>
    <row r="1005" spans="1:44" hidden="1" x14ac:dyDescent="0.3">
      <c r="A1005" s="6" t="s">
        <v>33</v>
      </c>
      <c r="B1005" s="34">
        <f>VLOOKUP(A1005,operation!A:B,2,0)</f>
        <v>1</v>
      </c>
      <c r="C1005" s="6">
        <v>2</v>
      </c>
      <c r="D1005" s="25"/>
      <c r="E1005" s="2">
        <v>1610908.8476190481</v>
      </c>
      <c r="F1005" s="26">
        <f>_xlfn.MAXIFS('data-from-invoicing'!E:E,'data-from-invoicing'!D:D,eslam.data!AR1005)</f>
        <v>0</v>
      </c>
      <c r="G1005" s="2">
        <f t="shared" si="150"/>
        <v>-1610908.8476190481</v>
      </c>
      <c r="H1005" s="2"/>
      <c r="I1005" s="23"/>
      <c r="J1005" s="2">
        <f>SUMIF('collection only'!D:D,eslam.data!AQ1005,'collection only'!E:E)</f>
        <v>2222206.65</v>
      </c>
      <c r="K1005" s="26">
        <f>SUMIF('data-from-invoicing'!D:D,eslam.data!AR1005,'data-from-invoicing'!F:F)</f>
        <v>0</v>
      </c>
      <c r="L1005" s="2">
        <f t="shared" si="151"/>
        <v>-2222206.65</v>
      </c>
      <c r="M1005" s="2"/>
      <c r="Q1005" s="23"/>
      <c r="R1005" s="2">
        <v>2222206.65</v>
      </c>
      <c r="S1005" s="1">
        <v>43524</v>
      </c>
      <c r="T1005" s="1">
        <v>43524</v>
      </c>
      <c r="U1005" s="1">
        <v>43529</v>
      </c>
      <c r="V1005">
        <v>40</v>
      </c>
      <c r="W1005" s="1">
        <v>43569</v>
      </c>
      <c r="X1005" s="1">
        <v>43543</v>
      </c>
      <c r="Y1005" s="2">
        <v>3349374.5142857139</v>
      </c>
      <c r="Z1005" s="2">
        <v>2240156.84</v>
      </c>
      <c r="AF1005" s="2">
        <v>147570</v>
      </c>
      <c r="AG1005" s="14">
        <f>SUMIF('consultant-gross'!D:D,eslam.data!AQ1005,'consultant-gross'!F:F)</f>
        <v>1610908.8476190479</v>
      </c>
      <c r="AH1005" s="14">
        <f>SUMIF('consultant-gross'!D:D,eslam.data!AQ1005,'consultant-gross'!G:G)</f>
        <v>3349374.5142857144</v>
      </c>
      <c r="AI1005" s="14">
        <f>SUMIF('consultant-net'!D:D,eslam.data!AQ1005,'consultant-net'!F:F)</f>
        <v>2222206.65</v>
      </c>
      <c r="AJ1005" s="2" t="str">
        <f>VLOOKUP(A1005,'eslam-to-invoicing'!A:B,2,0)</f>
        <v>EMAAR-PKG# 101-UPTOWN</v>
      </c>
      <c r="AQ1005" s="2" t="str">
        <f t="shared" si="152"/>
        <v>PKG#1012</v>
      </c>
      <c r="AR1005" s="2" t="str">
        <f t="shared" si="153"/>
        <v>EMAAR-PKG# 101-UPTOWN2</v>
      </c>
    </row>
    <row r="1006" spans="1:44" hidden="1" x14ac:dyDescent="0.3">
      <c r="A1006" s="6" t="s">
        <v>33</v>
      </c>
      <c r="B1006" s="34">
        <f>VLOOKUP(A1006,operation!A:B,2,0)</f>
        <v>1</v>
      </c>
      <c r="C1006" s="6">
        <v>3</v>
      </c>
      <c r="D1006" s="25"/>
      <c r="E1006" s="2">
        <v>4030400.2476190468</v>
      </c>
      <c r="F1006" s="26">
        <f>_xlfn.MAXIFS('data-from-invoicing'!E:E,'data-from-invoicing'!D:D,eslam.data!AR1006)</f>
        <v>3744391.54</v>
      </c>
      <c r="G1006" s="2">
        <f t="shared" si="150"/>
        <v>-286008.70761904679</v>
      </c>
      <c r="H1006" s="2"/>
      <c r="I1006" s="23"/>
      <c r="J1006" s="2">
        <f>SUMIF('collection only'!D:D,eslam.data!AQ1006,'collection only'!E:E)</f>
        <v>2246109.5099999998</v>
      </c>
      <c r="K1006" s="26">
        <f>SUMIF('data-from-invoicing'!D:D,eslam.data!AR1006,'data-from-invoicing'!F:F)</f>
        <v>2222206.6269999999</v>
      </c>
      <c r="L1006" s="2">
        <f t="shared" si="151"/>
        <v>-23902.882999999914</v>
      </c>
      <c r="M1006" s="2"/>
      <c r="Q1006" s="23"/>
      <c r="R1006" s="2">
        <v>2246109.5099999998</v>
      </c>
      <c r="S1006" s="1">
        <v>43555</v>
      </c>
      <c r="T1006" s="1">
        <v>43566</v>
      </c>
      <c r="U1006" s="1">
        <v>43569</v>
      </c>
      <c r="V1006">
        <v>40</v>
      </c>
      <c r="W1006" s="1">
        <v>43609</v>
      </c>
      <c r="X1006" s="1">
        <v>43590</v>
      </c>
      <c r="Y1006" s="2">
        <v>7379774.7619047612</v>
      </c>
      <c r="Z1006" s="2">
        <v>1904790.84</v>
      </c>
      <c r="AF1006" s="2">
        <v>202283</v>
      </c>
      <c r="AG1006" s="14">
        <f>SUMIF('consultant-gross'!D:D,eslam.data!AQ1006,'consultant-gross'!F:F)</f>
        <v>4030395.5428571422</v>
      </c>
      <c r="AH1006" s="14">
        <f>SUMIF('consultant-gross'!D:D,eslam.data!AQ1006,'consultant-gross'!G:G)</f>
        <v>7379770.0571428565</v>
      </c>
      <c r="AI1006" s="14">
        <f>SUMIF('consultant-net'!D:D,eslam.data!AQ1006,'consultant-net'!F:F)</f>
        <v>2379437.34</v>
      </c>
      <c r="AJ1006" s="2" t="str">
        <f>VLOOKUP(A1006,'eslam-to-invoicing'!A:B,2,0)</f>
        <v>EMAAR-PKG# 101-UPTOWN</v>
      </c>
      <c r="AQ1006" s="2" t="str">
        <f t="shared" si="152"/>
        <v>PKG#1013</v>
      </c>
      <c r="AR1006" s="2" t="str">
        <f t="shared" si="153"/>
        <v>EMAAR-PKG# 101-UPTOWN3</v>
      </c>
    </row>
    <row r="1007" spans="1:44" hidden="1" x14ac:dyDescent="0.3">
      <c r="A1007" s="6" t="s">
        <v>33</v>
      </c>
      <c r="B1007" s="34">
        <f>VLOOKUP(A1007,operation!A:B,2,0)</f>
        <v>1</v>
      </c>
      <c r="C1007" s="6">
        <v>4</v>
      </c>
      <c r="D1007" s="25"/>
      <c r="E1007" s="2">
        <v>4428897.7238095244</v>
      </c>
      <c r="F1007" s="26">
        <f>_xlfn.MAXIFS('data-from-invoicing'!E:E,'data-from-invoicing'!D:D,eslam.data!AR1007)</f>
        <v>1896917.55</v>
      </c>
      <c r="G1007" s="2">
        <f t="shared" si="150"/>
        <v>-2531980.1738095246</v>
      </c>
      <c r="H1007" s="2"/>
      <c r="I1007" s="23"/>
      <c r="J1007" s="2">
        <f>SUMIF('collection only'!D:D,eslam.data!AQ1007,'collection only'!E:E)</f>
        <v>2512749.6800000002</v>
      </c>
      <c r="K1007" s="26">
        <f>SUMIF('data-from-invoicing'!D:D,eslam.data!AR1007,'data-from-invoicing'!F:F)</f>
        <v>2246109.5099999998</v>
      </c>
      <c r="L1007" s="2">
        <f t="shared" si="151"/>
        <v>-266640.17000000039</v>
      </c>
      <c r="M1007" s="2"/>
      <c r="Q1007" s="23"/>
      <c r="R1007" s="2">
        <v>2512749.6800000002</v>
      </c>
      <c r="S1007" s="1">
        <v>43585</v>
      </c>
      <c r="T1007" s="1">
        <v>43600</v>
      </c>
      <c r="U1007" s="1">
        <v>43605</v>
      </c>
      <c r="V1007">
        <v>40</v>
      </c>
      <c r="W1007" s="1">
        <v>43645</v>
      </c>
      <c r="X1007" s="1">
        <v>43614</v>
      </c>
      <c r="Y1007" s="2">
        <v>11808672.485714279</v>
      </c>
      <c r="Z1007" s="2">
        <v>1592100.01</v>
      </c>
      <c r="AF1007" s="2">
        <v>250813.43</v>
      </c>
      <c r="AG1007" s="14">
        <f>SUMIF('consultant-gross'!D:D,eslam.data!AQ1007,'consultant-gross'!F:F)</f>
        <v>4428897.7238095235</v>
      </c>
      <c r="AH1007" s="14">
        <f>SUMIF('consultant-gross'!D:D,eslam.data!AQ1007,'consultant-gross'!G:G)</f>
        <v>11808672.485714285</v>
      </c>
      <c r="AI1007" s="14">
        <f>SUMIF('consultant-net'!D:D,eslam.data!AQ1007,'consultant-net'!F:F)</f>
        <v>2512749.6800000002</v>
      </c>
      <c r="AJ1007" s="2" t="str">
        <f>VLOOKUP(A1007,'eslam-to-invoicing'!A:B,2,0)</f>
        <v>EMAAR-PKG# 101-UPTOWN</v>
      </c>
      <c r="AQ1007" s="2" t="str">
        <f t="shared" si="152"/>
        <v>PKG#1014</v>
      </c>
      <c r="AR1007" s="2" t="str">
        <f t="shared" si="153"/>
        <v>EMAAR-PKG# 101-UPTOWN4</v>
      </c>
    </row>
    <row r="1008" spans="1:44" hidden="1" x14ac:dyDescent="0.3">
      <c r="A1008" s="6" t="s">
        <v>33</v>
      </c>
      <c r="B1008" s="34">
        <f>VLOOKUP(A1008,operation!A:B,2,0)</f>
        <v>1</v>
      </c>
      <c r="C1008" s="6">
        <v>5</v>
      </c>
      <c r="D1008" s="25"/>
      <c r="E1008" s="2">
        <v>2224631.714285715</v>
      </c>
      <c r="F1008" s="26">
        <f>_xlfn.MAXIFS('data-from-invoicing'!E:E,'data-from-invoicing'!D:D,eslam.data!AR1008)</f>
        <v>4428897.72</v>
      </c>
      <c r="G1008" s="2">
        <f t="shared" si="150"/>
        <v>2204266.0057142847</v>
      </c>
      <c r="H1008" s="2"/>
      <c r="I1008" s="23"/>
      <c r="J1008" s="2">
        <f>SUMIF('collection only'!D:D,eslam.data!AQ1008,'collection only'!E:E)</f>
        <v>2051541.96</v>
      </c>
      <c r="K1008" s="26">
        <f>SUMIF('data-from-invoicing'!D:D,eslam.data!AR1008,'data-from-invoicing'!F:F)</f>
        <v>2512749.7030000002</v>
      </c>
      <c r="L1008" s="2">
        <f t="shared" si="151"/>
        <v>461207.74300000025</v>
      </c>
      <c r="M1008" s="2"/>
      <c r="Q1008" s="23"/>
      <c r="R1008" s="2">
        <v>2051541.96</v>
      </c>
      <c r="S1008" s="1">
        <v>43646</v>
      </c>
      <c r="T1008" s="1">
        <v>43646</v>
      </c>
      <c r="U1008" s="1">
        <v>43647</v>
      </c>
      <c r="V1008">
        <v>40</v>
      </c>
      <c r="W1008" s="1">
        <v>43687</v>
      </c>
      <c r="X1008" s="1">
        <v>43670</v>
      </c>
      <c r="Y1008" s="2">
        <v>14033304.199999999</v>
      </c>
      <c r="Z1008" s="2">
        <v>2808836.8</v>
      </c>
      <c r="AF1008" s="2">
        <v>296997.23</v>
      </c>
      <c r="AG1008" s="14">
        <f>SUMIF('consultant-gross'!D:D,eslam.data!AQ1008,'consultant-gross'!F:F)</f>
        <v>2224631.7142857146</v>
      </c>
      <c r="AH1008" s="14">
        <f>SUMIF('consultant-gross'!D:D,eslam.data!AQ1008,'consultant-gross'!G:G)</f>
        <v>14033304.199999999</v>
      </c>
      <c r="AI1008" s="14">
        <f>SUMIF('consultant-net'!D:D,eslam.data!AQ1008,'consultant-net'!F:F)</f>
        <v>2051541.96</v>
      </c>
      <c r="AJ1008" s="2" t="str">
        <f>VLOOKUP(A1008,'eslam-to-invoicing'!A:B,2,0)</f>
        <v>EMAAR-PKG# 101-UPTOWN</v>
      </c>
      <c r="AQ1008" s="2" t="str">
        <f t="shared" si="152"/>
        <v>PKG#1015</v>
      </c>
      <c r="AR1008" s="2" t="str">
        <f t="shared" si="153"/>
        <v>EMAAR-PKG# 101-UPTOWN5</v>
      </c>
    </row>
    <row r="1009" spans="1:44" hidden="1" x14ac:dyDescent="0.3">
      <c r="A1009" s="6" t="s">
        <v>33</v>
      </c>
      <c r="B1009" s="34">
        <f>VLOOKUP(A1009,operation!A:B,2,0)</f>
        <v>1</v>
      </c>
      <c r="C1009" s="6">
        <v>6</v>
      </c>
      <c r="D1009" s="25"/>
      <c r="E1009" s="2">
        <v>3491880.838095237</v>
      </c>
      <c r="F1009" s="26">
        <f>_xlfn.MAXIFS('data-from-invoicing'!E:E,'data-from-invoicing'!D:D,eslam.data!AR1009)</f>
        <v>2226073.87</v>
      </c>
      <c r="G1009" s="2">
        <f t="shared" si="150"/>
        <v>-1265806.9680952369</v>
      </c>
      <c r="H1009" s="2"/>
      <c r="I1009" s="23"/>
      <c r="J1009" s="2">
        <f>SUMIF('collection only'!D:D,eslam.data!AQ1009,'collection only'!E:E)</f>
        <v>1988552.05</v>
      </c>
      <c r="K1009" s="26">
        <f>SUMIF('data-from-invoicing'!D:D,eslam.data!AR1009,'data-from-invoicing'!F:F)</f>
        <v>2051541.97</v>
      </c>
      <c r="L1009" s="2">
        <f t="shared" si="151"/>
        <v>62989.919999999925</v>
      </c>
      <c r="M1009" s="2"/>
      <c r="Q1009" s="23"/>
      <c r="R1009" s="2">
        <v>1988552.05</v>
      </c>
      <c r="S1009" s="1">
        <v>43677</v>
      </c>
      <c r="T1009" s="1">
        <v>43682</v>
      </c>
      <c r="U1009" s="1">
        <v>43684</v>
      </c>
      <c r="V1009">
        <v>40</v>
      </c>
      <c r="W1009" s="1">
        <v>43724</v>
      </c>
      <c r="X1009" s="1">
        <v>43705</v>
      </c>
      <c r="Y1009" s="2">
        <v>17525185.03809524</v>
      </c>
      <c r="Z1009" s="2">
        <v>2620517.54</v>
      </c>
      <c r="AF1009" s="2">
        <v>362213.26</v>
      </c>
      <c r="AG1009" s="14">
        <f>SUMIF('consultant-gross'!D:D,eslam.data!AQ1009,'consultant-gross'!F:F)</f>
        <v>3491880.8380952366</v>
      </c>
      <c r="AH1009" s="14">
        <f>SUMIF('consultant-gross'!D:D,eslam.data!AQ1009,'consultant-gross'!G:G)</f>
        <v>17525185.038095236</v>
      </c>
      <c r="AI1009" s="14">
        <f>SUMIF('consultant-net'!D:D,eslam.data!AQ1009,'consultant-net'!F:F)</f>
        <v>1988552.05</v>
      </c>
      <c r="AJ1009" s="2" t="str">
        <f>VLOOKUP(A1009,'eslam-to-invoicing'!A:B,2,0)</f>
        <v>EMAAR-PKG# 101-UPTOWN</v>
      </c>
      <c r="AQ1009" s="2" t="str">
        <f t="shared" si="152"/>
        <v>PKG#1016</v>
      </c>
      <c r="AR1009" s="2" t="str">
        <f t="shared" si="153"/>
        <v>EMAAR-PKG# 101-UPTOWN6</v>
      </c>
    </row>
    <row r="1010" spans="1:44" hidden="1" x14ac:dyDescent="0.3">
      <c r="A1010" s="6" t="s">
        <v>33</v>
      </c>
      <c r="B1010" s="34">
        <f>VLOOKUP(A1010,operation!A:B,2,0)</f>
        <v>1</v>
      </c>
      <c r="C1010" s="6">
        <v>7</v>
      </c>
      <c r="D1010" s="25"/>
      <c r="E1010" s="2">
        <v>3123640.990476191</v>
      </c>
      <c r="F1010" s="26">
        <f>_xlfn.MAXIFS('data-from-invoicing'!E:E,'data-from-invoicing'!D:D,eslam.data!AR1010)</f>
        <v>3491880.84</v>
      </c>
      <c r="G1010" s="2">
        <f t="shared" si="150"/>
        <v>368239.84952380881</v>
      </c>
      <c r="H1010" s="2"/>
      <c r="I1010" s="23"/>
      <c r="J1010" s="2">
        <f>SUMIF('collection only'!D:D,eslam.data!AQ1010,'collection only'!E:E)</f>
        <v>1824097.57</v>
      </c>
      <c r="K1010" s="26">
        <f>SUMIF('data-from-invoicing'!D:D,eslam.data!AR1010,'data-from-invoicing'!F:F)</f>
        <v>1988552.05</v>
      </c>
      <c r="L1010" s="2">
        <f t="shared" si="151"/>
        <v>164454.47999999998</v>
      </c>
      <c r="M1010" s="2"/>
      <c r="Q1010" s="23"/>
      <c r="R1010" s="2">
        <v>1824097.57</v>
      </c>
      <c r="S1010" s="1">
        <v>43708</v>
      </c>
      <c r="T1010" s="1">
        <v>43718</v>
      </c>
      <c r="U1010" s="1">
        <v>43723</v>
      </c>
      <c r="V1010">
        <v>40</v>
      </c>
      <c r="W1010" s="1">
        <v>43763</v>
      </c>
      <c r="X1010" s="1">
        <v>43734</v>
      </c>
      <c r="Y1010" s="2">
        <v>20648826.028571431</v>
      </c>
      <c r="Z1010" s="2">
        <v>2373278.98</v>
      </c>
      <c r="AF1010" s="2">
        <v>374469.49</v>
      </c>
      <c r="AG1010" s="14">
        <f>SUMIF('consultant-gross'!D:D,eslam.data!AQ1010,'consultant-gross'!F:F)</f>
        <v>3120848.9809523821</v>
      </c>
      <c r="AH1010" s="14">
        <f>SUMIF('consultant-gross'!D:D,eslam.data!AQ1010,'consultant-gross'!G:G)</f>
        <v>20646034.019047618</v>
      </c>
      <c r="AI1010" s="14">
        <f>SUMIF('consultant-net'!D:D,eslam.data!AQ1010,'consultant-net'!F:F)</f>
        <v>1794285.02</v>
      </c>
      <c r="AJ1010" s="2" t="str">
        <f>VLOOKUP(A1010,'eslam-to-invoicing'!A:B,2,0)</f>
        <v>EMAAR-PKG# 101-UPTOWN</v>
      </c>
      <c r="AQ1010" s="2" t="str">
        <f t="shared" si="152"/>
        <v>PKG#1017</v>
      </c>
      <c r="AR1010" s="2" t="str">
        <f t="shared" si="153"/>
        <v>EMAAR-PKG# 101-UPTOWN7</v>
      </c>
    </row>
    <row r="1011" spans="1:44" hidden="1" x14ac:dyDescent="0.3">
      <c r="A1011" s="6" t="s">
        <v>33</v>
      </c>
      <c r="B1011" s="34">
        <f>VLOOKUP(A1011,operation!A:B,2,0)</f>
        <v>1</v>
      </c>
      <c r="C1011" s="6">
        <v>8</v>
      </c>
      <c r="D1011" s="25"/>
      <c r="E1011" s="2">
        <v>4704887.4039475247</v>
      </c>
      <c r="F1011" s="26">
        <f>_xlfn.MAXIFS('data-from-invoicing'!E:E,'data-from-invoicing'!D:D,eslam.data!AR1011)</f>
        <v>3123640.99</v>
      </c>
      <c r="G1011" s="2">
        <f t="shared" si="150"/>
        <v>-1581246.4139475245</v>
      </c>
      <c r="H1011" s="2"/>
      <c r="I1011" s="23"/>
      <c r="J1011" s="2">
        <f>SUMIF('collection only'!D:D,eslam.data!AQ1011,'collection only'!E:E)</f>
        <v>2104893.84</v>
      </c>
      <c r="K1011" s="26">
        <f>SUMIF('data-from-invoicing'!D:D,eslam.data!AR1011,'data-from-invoicing'!F:F)</f>
        <v>1824097.56</v>
      </c>
      <c r="L1011" s="2">
        <f t="shared" si="151"/>
        <v>-280796.2799999998</v>
      </c>
      <c r="M1011" s="2"/>
      <c r="Q1011" s="23"/>
      <c r="R1011" s="2">
        <v>2104893.8329386041</v>
      </c>
      <c r="S1011" s="1">
        <v>43738</v>
      </c>
      <c r="T1011" s="1">
        <v>43753</v>
      </c>
      <c r="U1011" s="1">
        <v>43755</v>
      </c>
      <c r="V1011">
        <v>40</v>
      </c>
      <c r="W1011" s="1">
        <v>43795</v>
      </c>
      <c r="X1011" s="1">
        <v>43774</v>
      </c>
      <c r="Y1011" s="2">
        <v>25353713.432518952</v>
      </c>
      <c r="Z1011" s="2">
        <v>1078135.3004004001</v>
      </c>
      <c r="AF1011" s="2">
        <v>421854.33725908888</v>
      </c>
      <c r="AG1011" s="14">
        <f>SUMIF('consultant-gross'!D:D,eslam.data!AQ1011,'consultant-gross'!F:F)</f>
        <v>4703530.9523809515</v>
      </c>
      <c r="AH1011" s="14">
        <f>SUMIF('consultant-gross'!D:D,eslam.data!AQ1011,'consultant-gross'!G:G)</f>
        <v>25352356.980952378</v>
      </c>
      <c r="AI1011" s="14">
        <f>SUMIF('consultant-net'!D:D,eslam.data!AQ1011,'consultant-net'!F:F)</f>
        <v>2127121.14</v>
      </c>
      <c r="AJ1011" s="2" t="str">
        <f>VLOOKUP(A1011,'eslam-to-invoicing'!A:B,2,0)</f>
        <v>EMAAR-PKG# 101-UPTOWN</v>
      </c>
      <c r="AQ1011" s="2" t="str">
        <f t="shared" si="152"/>
        <v>PKG#1018</v>
      </c>
      <c r="AR1011" s="2" t="str">
        <f t="shared" si="153"/>
        <v>EMAAR-PKG# 101-UPTOWN8</v>
      </c>
    </row>
    <row r="1012" spans="1:44" hidden="1" x14ac:dyDescent="0.3">
      <c r="A1012" s="6" t="s">
        <v>33</v>
      </c>
      <c r="B1012" s="34">
        <f>VLOOKUP(A1012,operation!A:B,2,0)</f>
        <v>1</v>
      </c>
      <c r="C1012" s="6">
        <v>9</v>
      </c>
      <c r="D1012" s="25"/>
      <c r="E1012" s="2">
        <v>3179849.8817667631</v>
      </c>
      <c r="F1012" s="26">
        <f>_xlfn.MAXIFS('data-from-invoicing'!E:E,'data-from-invoicing'!D:D,eslam.data!AR1012)</f>
        <v>4704887.4000000004</v>
      </c>
      <c r="G1012" s="2">
        <f t="shared" si="150"/>
        <v>1525037.5182332373</v>
      </c>
      <c r="H1012" s="2"/>
      <c r="I1012" s="23"/>
      <c r="J1012" s="2">
        <f>SUMIF('collection only'!D:D,eslam.data!AQ1012,'collection only'!E:E)</f>
        <v>1424816.56</v>
      </c>
      <c r="K1012" s="26">
        <f>SUMIF('data-from-invoicing'!D:D,eslam.data!AR1012,'data-from-invoicing'!F:F)</f>
        <v>2104893.84</v>
      </c>
      <c r="L1012" s="2">
        <f t="shared" si="151"/>
        <v>680077.2799999998</v>
      </c>
      <c r="M1012" s="2"/>
      <c r="Q1012" s="23"/>
      <c r="R1012" s="2">
        <v>1424816.56</v>
      </c>
      <c r="S1012" s="1">
        <v>43769</v>
      </c>
      <c r="T1012" s="1">
        <v>43784</v>
      </c>
      <c r="U1012" s="1">
        <v>43786</v>
      </c>
      <c r="V1012">
        <v>40</v>
      </c>
      <c r="W1012" s="1">
        <v>43826</v>
      </c>
      <c r="X1012" s="1">
        <v>43802</v>
      </c>
      <c r="Y1012" s="2">
        <v>28533563.31428571</v>
      </c>
      <c r="Z1012" s="2">
        <v>297444.34000000003</v>
      </c>
      <c r="AF1012" s="2">
        <v>505055.04</v>
      </c>
      <c r="AG1012" s="14">
        <f>SUMIF('consultant-gross'!D:D,eslam.data!AQ1012,'consultant-gross'!F:F)</f>
        <v>3179849.8817667626</v>
      </c>
      <c r="AH1012" s="14">
        <f>SUMIF('consultant-gross'!D:D,eslam.data!AQ1012,'consultant-gross'!G:G)</f>
        <v>28533563.314285714</v>
      </c>
      <c r="AI1012" s="14">
        <f>SUMIF('consultant-net'!D:D,eslam.data!AQ1012,'consultant-net'!F:F)</f>
        <v>1424816.56</v>
      </c>
      <c r="AJ1012" s="2" t="str">
        <f>VLOOKUP(A1012,'eslam-to-invoicing'!A:B,2,0)</f>
        <v>EMAAR-PKG# 101-UPTOWN</v>
      </c>
      <c r="AQ1012" s="2" t="str">
        <f t="shared" si="152"/>
        <v>PKG#1019</v>
      </c>
      <c r="AR1012" s="2" t="str">
        <f t="shared" si="153"/>
        <v>EMAAR-PKG# 101-UPTOWN9</v>
      </c>
    </row>
    <row r="1013" spans="1:44" hidden="1" x14ac:dyDescent="0.3">
      <c r="A1013" s="6" t="s">
        <v>33</v>
      </c>
      <c r="B1013" s="34">
        <f>VLOOKUP(A1013,operation!A:B,2,0)</f>
        <v>1</v>
      </c>
      <c r="C1013" s="6">
        <v>10</v>
      </c>
      <c r="D1013" s="25"/>
      <c r="E1013" s="2">
        <v>3100706.8857142851</v>
      </c>
      <c r="F1013" s="26">
        <f>_xlfn.MAXIFS('data-from-invoicing'!E:E,'data-from-invoicing'!D:D,eslam.data!AR1013)</f>
        <v>0</v>
      </c>
      <c r="G1013" s="2">
        <f t="shared" si="150"/>
        <v>-3100706.8857142851</v>
      </c>
      <c r="H1013" s="2"/>
      <c r="I1013" s="23"/>
      <c r="J1013" s="2">
        <f>SUMIF('collection only'!D:D,eslam.data!AQ1013,'collection only'!E:E)</f>
        <v>1976416.89</v>
      </c>
      <c r="K1013" s="26">
        <f>SUMIF('data-from-invoicing'!D:D,eslam.data!AR1013,'data-from-invoicing'!F:F)</f>
        <v>0</v>
      </c>
      <c r="L1013" s="2">
        <f t="shared" si="151"/>
        <v>-1976416.89</v>
      </c>
      <c r="M1013" s="2"/>
      <c r="Q1013" s="23"/>
      <c r="R1013" s="2">
        <v>1976416.89</v>
      </c>
      <c r="S1013" s="1">
        <v>43799</v>
      </c>
      <c r="T1013" s="1">
        <v>43784</v>
      </c>
      <c r="U1013" s="1">
        <v>43817</v>
      </c>
      <c r="V1013">
        <v>40</v>
      </c>
      <c r="W1013" s="1">
        <v>43857</v>
      </c>
      <c r="X1013" s="1">
        <v>43836</v>
      </c>
      <c r="Y1013" s="2">
        <v>31634270.199999999</v>
      </c>
      <c r="AF1013" s="2">
        <v>515167.31000000011</v>
      </c>
      <c r="AG1013" s="14">
        <f>SUMIF('consultant-gross'!D:D,eslam.data!AQ1013,'consultant-gross'!F:F)</f>
        <v>3111780.0857142843</v>
      </c>
      <c r="AH1013" s="14">
        <f>SUMIF('consultant-gross'!D:D,eslam.data!AQ1013,'consultant-gross'!G:G)</f>
        <v>31645343.399999999</v>
      </c>
      <c r="AI1013" s="14">
        <f>SUMIF('consultant-net'!D:D,eslam.data!AQ1013,'consultant-net'!F:F)</f>
        <v>1948071.2</v>
      </c>
      <c r="AJ1013" s="2" t="str">
        <f>VLOOKUP(A1013,'eslam-to-invoicing'!A:B,2,0)</f>
        <v>EMAAR-PKG# 101-UPTOWN</v>
      </c>
      <c r="AQ1013" s="2" t="str">
        <f t="shared" si="152"/>
        <v>PKG#10110</v>
      </c>
      <c r="AR1013" s="2" t="str">
        <f t="shared" si="153"/>
        <v>EMAAR-PKG# 101-UPTOWN10</v>
      </c>
    </row>
    <row r="1014" spans="1:44" hidden="1" x14ac:dyDescent="0.3">
      <c r="A1014" s="6" t="s">
        <v>33</v>
      </c>
      <c r="B1014" s="34">
        <f>VLOOKUP(A1014,operation!A:B,2,0)</f>
        <v>1</v>
      </c>
      <c r="C1014" s="6">
        <v>11</v>
      </c>
      <c r="D1014" s="25"/>
      <c r="E1014" s="2">
        <v>361420.40000000218</v>
      </c>
      <c r="F1014" s="26">
        <f>_xlfn.MAXIFS('data-from-invoicing'!E:E,'data-from-invoicing'!D:D,eslam.data!AR1014)</f>
        <v>3104755.66</v>
      </c>
      <c r="G1014" s="2">
        <f t="shared" si="150"/>
        <v>2743335.2599999979</v>
      </c>
      <c r="H1014" s="2"/>
      <c r="I1014" s="23"/>
      <c r="J1014" s="2">
        <f>SUMIF('collection only'!D:D,eslam.data!AQ1014,'collection only'!E:E)</f>
        <v>1709961.04</v>
      </c>
      <c r="K1014" s="26">
        <f>SUMIF('data-from-invoicing'!D:D,eslam.data!AR1014,'data-from-invoicing'!F:F)</f>
        <v>1976416.8829999999</v>
      </c>
      <c r="L1014" s="2">
        <f t="shared" si="151"/>
        <v>266455.84299999988</v>
      </c>
      <c r="M1014" s="2"/>
      <c r="Q1014" s="23"/>
      <c r="R1014" s="2">
        <v>1709961.04</v>
      </c>
      <c r="S1014" s="1">
        <v>43861</v>
      </c>
      <c r="T1014" s="1">
        <v>43860</v>
      </c>
      <c r="U1014" s="1">
        <v>43869</v>
      </c>
      <c r="V1014">
        <v>40</v>
      </c>
      <c r="W1014" s="1">
        <v>43909</v>
      </c>
      <c r="X1014" s="1">
        <v>43888</v>
      </c>
      <c r="Y1014" s="2">
        <v>31995690.600000001</v>
      </c>
      <c r="Z1014" s="2">
        <v>2008107.01</v>
      </c>
      <c r="AF1014" s="2">
        <v>646968.58000000007</v>
      </c>
      <c r="AG1014" s="14">
        <f>SUMIF('consultant-gross'!D:D,eslam.data!AQ1014,'consultant-gross'!F:F)</f>
        <v>382240.25714286044</v>
      </c>
      <c r="AH1014" s="14">
        <f>SUMIF('consultant-gross'!D:D,eslam.data!AQ1014,'consultant-gross'!G:G)</f>
        <v>32016510.45714286</v>
      </c>
      <c r="AI1014" s="14">
        <f>SUMIF('consultant-net'!D:D,eslam.data!AQ1014,'consultant-net'!F:F)</f>
        <v>2026574.82</v>
      </c>
      <c r="AJ1014" s="2" t="str">
        <f>VLOOKUP(A1014,'eslam-to-invoicing'!A:B,2,0)</f>
        <v>EMAAR-PKG# 101-UPTOWN</v>
      </c>
      <c r="AQ1014" s="2" t="str">
        <f t="shared" si="152"/>
        <v>PKG#10111</v>
      </c>
      <c r="AR1014" s="2" t="str">
        <f t="shared" si="153"/>
        <v>EMAAR-PKG# 101-UPTOWN11</v>
      </c>
    </row>
    <row r="1015" spans="1:44" hidden="1" x14ac:dyDescent="0.3">
      <c r="A1015" s="6" t="s">
        <v>33</v>
      </c>
      <c r="B1015" s="34">
        <f>VLOOKUP(A1015,operation!A:B,2,0)</f>
        <v>1</v>
      </c>
      <c r="C1015" s="6">
        <v>12</v>
      </c>
      <c r="D1015" s="25"/>
      <c r="E1015" s="2">
        <v>2584477.6666666642</v>
      </c>
      <c r="F1015" s="26">
        <f>_xlfn.MAXIFS('data-from-invoicing'!E:E,'data-from-invoicing'!D:D,eslam.data!AR1015)</f>
        <v>361420.4</v>
      </c>
      <c r="G1015" s="2">
        <f t="shared" si="150"/>
        <v>-2223057.2666666643</v>
      </c>
      <c r="H1015" s="2"/>
      <c r="I1015" s="23"/>
      <c r="J1015" s="2">
        <f>SUMIF('collection only'!D:D,eslam.data!AQ1015,'collection only'!E:E)</f>
        <v>1146998.21</v>
      </c>
      <c r="K1015" s="26">
        <f>SUMIF('data-from-invoicing'!D:D,eslam.data!AR1015,'data-from-invoicing'!F:F)</f>
        <v>1829340.96</v>
      </c>
      <c r="L1015" s="2">
        <f t="shared" si="151"/>
        <v>682342.75</v>
      </c>
      <c r="M1015" s="2"/>
      <c r="Q1015" s="23"/>
      <c r="R1015" s="2">
        <v>1146998.22</v>
      </c>
      <c r="S1015" s="1">
        <v>43890</v>
      </c>
      <c r="T1015" s="1">
        <v>43913</v>
      </c>
      <c r="U1015" s="1">
        <v>43914</v>
      </c>
      <c r="V1015">
        <v>40</v>
      </c>
      <c r="W1015" s="1">
        <v>43954</v>
      </c>
      <c r="X1015" s="1">
        <v>43929</v>
      </c>
      <c r="Y1015" s="2">
        <v>34580168.266666673</v>
      </c>
      <c r="Z1015" s="2">
        <v>1288346.31</v>
      </c>
      <c r="AF1015" s="2">
        <v>677344.97</v>
      </c>
      <c r="AG1015" s="14">
        <f>SUMIF('consultant-gross'!D:D,eslam.data!AQ1015,'consultant-gross'!F:F)</f>
        <v>2584477.6666666642</v>
      </c>
      <c r="AH1015" s="14">
        <f>SUMIF('consultant-gross'!D:D,eslam.data!AQ1015,'consultant-gross'!G:G)</f>
        <v>34580168.266666666</v>
      </c>
      <c r="AI1015" s="14">
        <f>SUMIF('consultant-net'!D:D,eslam.data!AQ1015,'consultant-net'!F:F)</f>
        <v>1146998.22</v>
      </c>
      <c r="AJ1015" s="2" t="str">
        <f>VLOOKUP(A1015,'eslam-to-invoicing'!A:B,2,0)</f>
        <v>EMAAR-PKG# 101-UPTOWN</v>
      </c>
      <c r="AQ1015" s="2" t="str">
        <f t="shared" si="152"/>
        <v>PKG#10112</v>
      </c>
      <c r="AR1015" s="2" t="str">
        <f t="shared" si="153"/>
        <v>EMAAR-PKG# 101-UPTOWN12</v>
      </c>
    </row>
    <row r="1016" spans="1:44" hidden="1" x14ac:dyDescent="0.3">
      <c r="A1016" s="6" t="s">
        <v>33</v>
      </c>
      <c r="B1016" s="34">
        <f>VLOOKUP(A1016,operation!A:B,2,0)</f>
        <v>1</v>
      </c>
      <c r="C1016" s="6">
        <v>13</v>
      </c>
      <c r="D1016" s="25"/>
      <c r="E1016" s="2">
        <v>2595711.6476190458</v>
      </c>
      <c r="F1016" s="26">
        <f>_xlfn.MAXIFS('data-from-invoicing'!E:E,'data-from-invoicing'!D:D,eslam.data!AR1016)</f>
        <v>2584477.67</v>
      </c>
      <c r="G1016" s="2">
        <f t="shared" si="150"/>
        <v>-11233.97761904588</v>
      </c>
      <c r="H1016" s="2"/>
      <c r="I1016" s="23"/>
      <c r="J1016" s="2">
        <f>SUMIF('collection only'!D:D,eslam.data!AQ1016,'collection only'!E:E)</f>
        <v>1343055.6</v>
      </c>
      <c r="K1016" s="26">
        <f>SUMIF('data-from-invoicing'!D:D,eslam.data!AR1016,'data-from-invoicing'!F:F)</f>
        <v>1246695.2535000001</v>
      </c>
      <c r="L1016" s="2">
        <f t="shared" si="151"/>
        <v>-96360.346499999985</v>
      </c>
      <c r="M1016" s="2"/>
      <c r="Q1016" s="23"/>
      <c r="R1016" s="2">
        <v>1407211.96</v>
      </c>
      <c r="S1016" s="1">
        <v>43921</v>
      </c>
      <c r="T1016" s="1">
        <v>43944</v>
      </c>
      <c r="U1016" s="1">
        <v>43944</v>
      </c>
      <c r="V1016">
        <v>40</v>
      </c>
      <c r="W1016" s="1">
        <v>43984</v>
      </c>
      <c r="X1016" s="1">
        <v>43955</v>
      </c>
      <c r="Y1016" s="2">
        <v>37175879.914285712</v>
      </c>
      <c r="Z1016" s="2">
        <v>1005027.63</v>
      </c>
      <c r="AF1016" s="2">
        <v>712181.29</v>
      </c>
      <c r="AG1016" s="14">
        <f>SUMIF('consultant-gross'!D:D,eslam.data!AQ1016,'consultant-gross'!F:F)</f>
        <v>0</v>
      </c>
      <c r="AH1016" s="14">
        <f>SUMIF('consultant-gross'!D:D,eslam.data!AQ1016,'consultant-gross'!G:G)</f>
        <v>0</v>
      </c>
      <c r="AI1016" s="14">
        <f>SUMIF('consultant-net'!D:D,eslam.data!AQ1016,'consultant-net'!F:F)</f>
        <v>0</v>
      </c>
      <c r="AJ1016" s="2" t="str">
        <f>VLOOKUP(A1016,'eslam-to-invoicing'!A:B,2,0)</f>
        <v>EMAAR-PKG# 101-UPTOWN</v>
      </c>
      <c r="AQ1016" s="2" t="str">
        <f t="shared" si="152"/>
        <v>PKG#10113</v>
      </c>
      <c r="AR1016" s="2" t="str">
        <f t="shared" si="153"/>
        <v>EMAAR-PKG# 101-UPTOWN13</v>
      </c>
    </row>
    <row r="1017" spans="1:44" hidden="1" x14ac:dyDescent="0.3">
      <c r="A1017" s="6" t="s">
        <v>33</v>
      </c>
      <c r="B1017" s="34">
        <f>VLOOKUP(A1017,operation!A:B,2,0)</f>
        <v>1</v>
      </c>
      <c r="C1017" s="6">
        <v>14</v>
      </c>
      <c r="D1017" s="25"/>
      <c r="E1017" s="2">
        <v>4659441.8571428582</v>
      </c>
      <c r="F1017" s="26">
        <f>_xlfn.MAXIFS('data-from-invoicing'!E:E,'data-from-invoicing'!D:D,eslam.data!AR1017)</f>
        <v>2596223.7200000002</v>
      </c>
      <c r="G1017" s="2">
        <f t="shared" si="150"/>
        <v>-2063218.137142858</v>
      </c>
      <c r="H1017" s="2"/>
      <c r="I1017" s="23"/>
      <c r="J1017" s="2">
        <f>SUMIF('collection only'!D:D,eslam.data!AQ1017,'collection only'!E:E)</f>
        <v>191421.72</v>
      </c>
      <c r="K1017" s="26">
        <f>SUMIF('data-from-invoicing'!D:D,eslam.data!AR1017,'data-from-invoicing'!F:F)</f>
        <v>1459609.6259999999</v>
      </c>
      <c r="L1017" s="2">
        <f t="shared" si="151"/>
        <v>1268187.906</v>
      </c>
      <c r="M1017" s="2"/>
      <c r="Q1017" s="23"/>
      <c r="R1017" s="2">
        <v>191421.72</v>
      </c>
      <c r="S1017" s="1">
        <v>44012</v>
      </c>
      <c r="T1017" s="1">
        <v>44012</v>
      </c>
      <c r="U1017" s="1">
        <v>44024</v>
      </c>
      <c r="V1017">
        <v>40</v>
      </c>
      <c r="W1017" s="1">
        <v>44064</v>
      </c>
      <c r="X1017" s="1">
        <v>44083</v>
      </c>
      <c r="Y1017" s="2">
        <v>41835321.77142857</v>
      </c>
      <c r="AF1017" s="2">
        <v>763224.31</v>
      </c>
      <c r="AG1017" s="14">
        <f>SUMIF('consultant-gross'!D:D,eslam.data!AQ1017,'consultant-gross'!F:F)</f>
        <v>0</v>
      </c>
      <c r="AH1017" s="14">
        <f>SUMIF('consultant-gross'!D:D,eslam.data!AQ1017,'consultant-gross'!G:G)</f>
        <v>0</v>
      </c>
      <c r="AI1017" s="14">
        <f>SUMIF('consultant-net'!D:D,eslam.data!AQ1017,'consultant-net'!F:F)</f>
        <v>0</v>
      </c>
      <c r="AJ1017" s="2" t="str">
        <f>VLOOKUP(A1017,'eslam-to-invoicing'!A:B,2,0)</f>
        <v>EMAAR-PKG# 101-UPTOWN</v>
      </c>
      <c r="AQ1017" s="2" t="str">
        <f t="shared" si="152"/>
        <v>PKG#10114</v>
      </c>
      <c r="AR1017" s="2" t="str">
        <f t="shared" si="153"/>
        <v>EMAAR-PKG# 101-UPTOWN14</v>
      </c>
    </row>
    <row r="1018" spans="1:44" hidden="1" x14ac:dyDescent="0.3">
      <c r="A1018" s="6" t="s">
        <v>33</v>
      </c>
      <c r="B1018" s="34">
        <f>VLOOKUP(A1018,operation!A:B,2,0)</f>
        <v>1</v>
      </c>
      <c r="C1018" s="6">
        <v>15</v>
      </c>
      <c r="D1018" s="25"/>
      <c r="E1018" s="2">
        <v>181866.47619047019</v>
      </c>
      <c r="F1018" s="26">
        <f>_xlfn.MAXIFS('data-from-invoicing'!E:E,'data-from-invoicing'!D:D,eslam.data!AR1018)</f>
        <v>4658928.78</v>
      </c>
      <c r="G1018" s="2">
        <f t="shared" si="150"/>
        <v>4477062.3038095301</v>
      </c>
      <c r="H1018" s="2"/>
      <c r="I1018" s="23"/>
      <c r="J1018" s="2">
        <f>SUMIF('collection only'!D:D,eslam.data!AQ1018,'collection only'!E:E)</f>
        <v>303853.8</v>
      </c>
      <c r="K1018" s="26">
        <f>SUMIF('data-from-invoicing'!D:D,eslam.data!AR1018,'data-from-invoicing'!F:F)</f>
        <v>1268535.189</v>
      </c>
      <c r="L1018" s="2">
        <f t="shared" si="151"/>
        <v>964681.38899999997</v>
      </c>
      <c r="M1018" s="2"/>
      <c r="Q1018" s="23"/>
      <c r="R1018" s="2">
        <v>303853.8</v>
      </c>
      <c r="S1018" s="1">
        <v>44104</v>
      </c>
      <c r="T1018" s="1">
        <v>44055</v>
      </c>
      <c r="U1018" s="1">
        <v>44174</v>
      </c>
      <c r="V1018">
        <v>40</v>
      </c>
      <c r="W1018" s="1">
        <v>44214</v>
      </c>
      <c r="X1018" s="1">
        <v>44216</v>
      </c>
      <c r="Y1018" s="2">
        <v>42017188.24761904</v>
      </c>
      <c r="AF1018" s="2">
        <v>174031.17</v>
      </c>
      <c r="AG1018" s="14">
        <f>SUMIF('consultant-gross'!D:D,eslam.data!AQ1018,'consultant-gross'!F:F)</f>
        <v>440607.31547599286</v>
      </c>
      <c r="AH1018" s="14">
        <f>SUMIF('consultant-gross'!D:D,eslam.data!AQ1018,'consultant-gross'!G:G)</f>
        <v>42275929.086904563</v>
      </c>
      <c r="AI1018" s="14">
        <f>SUMIF('consultant-net'!D:D,eslam.data!AQ1018,'consultant-net'!F:F)</f>
        <v>1392185.4447908048</v>
      </c>
      <c r="AJ1018" s="2" t="str">
        <f>VLOOKUP(A1018,'eslam-to-invoicing'!A:B,2,0)</f>
        <v>EMAAR-PKG# 101-UPTOWN</v>
      </c>
      <c r="AQ1018" s="2" t="str">
        <f t="shared" si="152"/>
        <v>PKG#10115</v>
      </c>
      <c r="AR1018" s="2" t="str">
        <f t="shared" si="153"/>
        <v>EMAAR-PKG# 101-UPTOWN15</v>
      </c>
    </row>
    <row r="1019" spans="1:44" hidden="1" x14ac:dyDescent="0.3">
      <c r="A1019" s="6" t="s">
        <v>33</v>
      </c>
      <c r="B1019" s="34">
        <f>VLOOKUP(A1019,operation!A:B,2,0)</f>
        <v>1</v>
      </c>
      <c r="C1019" s="6">
        <v>16</v>
      </c>
      <c r="D1019" s="25"/>
      <c r="E1019" s="2">
        <v>1E-3</v>
      </c>
      <c r="F1019" s="26">
        <f>_xlfn.MAXIFS('data-from-invoicing'!E:E,'data-from-invoicing'!D:D,eslam.data!AR1019)</f>
        <v>181866.48</v>
      </c>
      <c r="G1019" s="2">
        <f t="shared" si="150"/>
        <v>181866.47900000002</v>
      </c>
      <c r="H1019" s="2"/>
      <c r="I1019" s="23"/>
      <c r="J1019" s="2">
        <f>SUMIF('collection only'!D:D,eslam.data!AQ1019,'collection only'!E:E)</f>
        <v>866491</v>
      </c>
      <c r="K1019" s="26">
        <f>SUMIF('data-from-invoicing'!D:D,eslam.data!AR1019,'data-from-invoicing'!F:F)</f>
        <v>1873125.774</v>
      </c>
      <c r="L1019" s="2">
        <f t="shared" si="151"/>
        <v>1006634.774</v>
      </c>
      <c r="M1019" s="2"/>
      <c r="Q1019" s="23"/>
      <c r="R1019" s="2">
        <v>866491.01</v>
      </c>
      <c r="S1019" s="1">
        <v>44104</v>
      </c>
      <c r="T1019" s="1">
        <v>44104</v>
      </c>
      <c r="U1019" s="1">
        <v>44234</v>
      </c>
      <c r="V1019">
        <v>40</v>
      </c>
      <c r="W1019" s="1">
        <v>44274</v>
      </c>
      <c r="X1019" s="1">
        <v>44242</v>
      </c>
      <c r="Y1019" s="2">
        <v>42017188.24761904</v>
      </c>
      <c r="AF1019" s="2">
        <v>0</v>
      </c>
      <c r="AG1019" s="14">
        <f>SUMIF('consultant-gross'!D:D,eslam.data!AQ1019,'consultant-gross'!F:F)</f>
        <v>0</v>
      </c>
      <c r="AH1019" s="14">
        <f>SUMIF('consultant-gross'!D:D,eslam.data!AQ1019,'consultant-gross'!G:G)</f>
        <v>0</v>
      </c>
      <c r="AI1019" s="14">
        <f>SUMIF('consultant-net'!D:D,eslam.data!AQ1019,'consultant-net'!F:F)</f>
        <v>0</v>
      </c>
      <c r="AJ1019" s="2" t="str">
        <f>VLOOKUP(A1019,'eslam-to-invoicing'!A:B,2,0)</f>
        <v>EMAAR-PKG# 101-UPTOWN</v>
      </c>
      <c r="AQ1019" s="2" t="str">
        <f t="shared" si="152"/>
        <v>PKG#10116</v>
      </c>
      <c r="AR1019" s="2" t="str">
        <f t="shared" si="153"/>
        <v>EMAAR-PKG# 101-UPTOWN16</v>
      </c>
    </row>
    <row r="1020" spans="1:44" hidden="1" x14ac:dyDescent="0.3">
      <c r="A1020" s="6" t="s">
        <v>33</v>
      </c>
      <c r="B1020" s="6">
        <f>VLOOKUP(A1020,operation!A:B,2,0)</f>
        <v>1</v>
      </c>
      <c r="C1020" s="6">
        <v>17</v>
      </c>
      <c r="D1020" s="25"/>
      <c r="E1020" s="2">
        <v>1E-3</v>
      </c>
      <c r="F1020" s="26">
        <f>_xlfn.MAXIFS('data-from-invoicing'!E:E,'data-from-invoicing'!D:D,eslam.data!AR1020)</f>
        <v>0</v>
      </c>
      <c r="G1020" s="2">
        <f t="shared" si="150"/>
        <v>-1E-3</v>
      </c>
      <c r="H1020" s="2"/>
      <c r="I1020" s="23"/>
      <c r="J1020" s="2">
        <f>SUMIF('collection only'!D:D,eslam.data!AQ1020,'collection only'!E:E)</f>
        <v>3321316.23</v>
      </c>
      <c r="K1020" s="26">
        <f>SUMIF('data-from-invoicing'!D:D,eslam.data!AR1020,'data-from-invoicing'!F:F)</f>
        <v>0</v>
      </c>
      <c r="L1020" s="2">
        <f t="shared" si="151"/>
        <v>-3321316.23</v>
      </c>
      <c r="M1020" s="2"/>
      <c r="Q1020" s="23"/>
      <c r="R1020" s="2">
        <v>3321316.23</v>
      </c>
      <c r="S1020" s="1">
        <v>44286</v>
      </c>
      <c r="T1020" s="1">
        <v>44291</v>
      </c>
      <c r="U1020" s="1">
        <v>44299</v>
      </c>
      <c r="V1020">
        <v>40</v>
      </c>
      <c r="W1020" s="1">
        <v>44339</v>
      </c>
      <c r="X1020" s="1">
        <v>44312</v>
      </c>
      <c r="Y1020" s="2">
        <v>42017188.24761904</v>
      </c>
      <c r="AF1020" s="2">
        <v>270662.92</v>
      </c>
      <c r="AG1020" s="14">
        <f>SUMIF('consultant-gross'!D:D,eslam.data!AQ1020,'consultant-gross'!F:F)</f>
        <v>0</v>
      </c>
      <c r="AH1020" s="14">
        <f>SUMIF('consultant-gross'!D:D,eslam.data!AQ1020,'consultant-gross'!G:G)</f>
        <v>0</v>
      </c>
      <c r="AI1020" s="14">
        <f>SUMIF('consultant-net'!D:D,eslam.data!AQ1020,'consultant-net'!F:F)</f>
        <v>0</v>
      </c>
      <c r="AJ1020" s="2" t="str">
        <f>VLOOKUP(A1020,'eslam-to-invoicing'!A:B,2,0)</f>
        <v>EMAAR-PKG# 101-UPTOWN</v>
      </c>
      <c r="AQ1020" s="2" t="str">
        <f t="shared" si="152"/>
        <v>PKG#10117</v>
      </c>
      <c r="AR1020" s="2" t="str">
        <f t="shared" si="153"/>
        <v>EMAAR-PKG# 101-UPTOWN17</v>
      </c>
    </row>
    <row r="1021" spans="1:44" hidden="1" x14ac:dyDescent="0.3">
      <c r="A1021" s="6" t="s">
        <v>33</v>
      </c>
      <c r="B1021" s="34">
        <f>VLOOKUP(A1021,operation!A:B,2,0)</f>
        <v>1</v>
      </c>
      <c r="C1021" s="6">
        <v>18</v>
      </c>
      <c r="D1021" s="25"/>
      <c r="E1021" s="2">
        <v>1071378.1714285761</v>
      </c>
      <c r="F1021" s="26">
        <f>_xlfn.MAXIFS('data-from-invoicing'!E:E,'data-from-invoicing'!D:D,eslam.data!AR1021)</f>
        <v>0</v>
      </c>
      <c r="G1021" s="2">
        <f t="shared" si="150"/>
        <v>-1071378.1714285761</v>
      </c>
      <c r="H1021" s="2"/>
      <c r="I1021" s="23"/>
      <c r="J1021" s="2">
        <f>SUMIF('collection only'!D:D,eslam.data!AQ1021,'collection only'!E:E)</f>
        <v>1192690.23</v>
      </c>
      <c r="K1021" s="26">
        <f>SUMIF('data-from-invoicing'!D:D,eslam.data!AR1021,'data-from-invoicing'!F:F)</f>
        <v>0</v>
      </c>
      <c r="L1021" s="2">
        <f t="shared" si="151"/>
        <v>-1192690.23</v>
      </c>
      <c r="M1021" s="2"/>
      <c r="Q1021" s="23"/>
      <c r="R1021" s="2">
        <v>1192690.23</v>
      </c>
      <c r="S1021" s="1">
        <v>44316</v>
      </c>
      <c r="T1021" s="1">
        <v>44291</v>
      </c>
      <c r="U1021" s="1">
        <v>44311</v>
      </c>
      <c r="V1021">
        <v>40</v>
      </c>
      <c r="W1021" s="1">
        <v>44351</v>
      </c>
      <c r="X1021" s="1">
        <v>44321</v>
      </c>
      <c r="Y1021" s="2">
        <v>43088566.419047616</v>
      </c>
      <c r="Z1021" s="2">
        <v>949450.54</v>
      </c>
      <c r="AF1021" s="2">
        <v>275887.92</v>
      </c>
      <c r="AG1021" s="14">
        <f>SUMIF('consultant-gross'!D:D,eslam.data!AQ1021,'consultant-gross'!F:F)</f>
        <v>0</v>
      </c>
      <c r="AH1021" s="14">
        <f>SUMIF('consultant-gross'!D:D,eslam.data!AQ1021,'consultant-gross'!G:G)</f>
        <v>0</v>
      </c>
      <c r="AI1021" s="14">
        <f>SUMIF('consultant-net'!D:D,eslam.data!AQ1021,'consultant-net'!F:F)</f>
        <v>0</v>
      </c>
      <c r="AJ1021" s="2" t="str">
        <f>VLOOKUP(A1021,'eslam-to-invoicing'!A:B,2,0)</f>
        <v>EMAAR-PKG# 101-UPTOWN</v>
      </c>
      <c r="AQ1021" s="2" t="str">
        <f t="shared" si="152"/>
        <v>PKG#10118</v>
      </c>
      <c r="AR1021" s="2" t="str">
        <f t="shared" si="153"/>
        <v>EMAAR-PKG# 101-UPTOWN18</v>
      </c>
    </row>
    <row r="1022" spans="1:44" hidden="1" x14ac:dyDescent="0.3">
      <c r="A1022" s="6" t="s">
        <v>33</v>
      </c>
      <c r="B1022" s="34">
        <f>VLOOKUP(A1022,operation!A:B,2,0)</f>
        <v>1</v>
      </c>
      <c r="C1022" s="6">
        <v>19</v>
      </c>
      <c r="D1022" s="25"/>
      <c r="E1022" s="2">
        <v>1322361.8352380921</v>
      </c>
      <c r="F1022" s="26">
        <f>_xlfn.MAXIFS('data-from-invoicing'!E:E,'data-from-invoicing'!D:D,eslam.data!AR1022)</f>
        <v>1071378.1599999999</v>
      </c>
      <c r="G1022" s="2">
        <f t="shared" si="150"/>
        <v>-250983.6752380922</v>
      </c>
      <c r="H1022" s="2"/>
      <c r="I1022" s="23"/>
      <c r="J1022" s="2">
        <f>SUMIF('collection only'!D:D,eslam.data!AQ1022,'collection only'!E:E)</f>
        <v>596242.89</v>
      </c>
      <c r="K1022" s="26">
        <f>SUMIF('data-from-invoicing'!D:D,eslam.data!AR1022,'data-from-invoicing'!F:F)</f>
        <v>1296410.108</v>
      </c>
      <c r="L1022" s="2">
        <f t="shared" si="151"/>
        <v>700167.21799999999</v>
      </c>
      <c r="M1022" s="2"/>
      <c r="Q1022" s="23"/>
      <c r="R1022" s="2">
        <v>596242.89</v>
      </c>
      <c r="S1022" s="1">
        <v>44316</v>
      </c>
      <c r="T1022" s="1">
        <v>44321</v>
      </c>
      <c r="U1022" s="1">
        <v>44333</v>
      </c>
      <c r="V1022">
        <v>40</v>
      </c>
      <c r="W1022" s="1">
        <v>44373</v>
      </c>
      <c r="X1022" s="1">
        <v>44350</v>
      </c>
      <c r="Y1022" s="2">
        <v>44410928.254285708</v>
      </c>
      <c r="Z1022" s="2">
        <v>615651.13300000003</v>
      </c>
      <c r="AF1022" s="2">
        <v>288697.92</v>
      </c>
      <c r="AG1022" s="14">
        <f>SUMIF('consultant-gross'!D:D,eslam.data!AQ1022,'consultant-gross'!F:F)</f>
        <v>0</v>
      </c>
      <c r="AH1022" s="14">
        <f>SUMIF('consultant-gross'!D:D,eslam.data!AQ1022,'consultant-gross'!G:G)</f>
        <v>0</v>
      </c>
      <c r="AI1022" s="14">
        <f>SUMIF('consultant-net'!D:D,eslam.data!AQ1022,'consultant-net'!F:F)</f>
        <v>0</v>
      </c>
      <c r="AJ1022" s="2" t="str">
        <f>VLOOKUP(A1022,'eslam-to-invoicing'!A:B,2,0)</f>
        <v>EMAAR-PKG# 101-UPTOWN</v>
      </c>
      <c r="AQ1022" s="2" t="str">
        <f t="shared" si="152"/>
        <v>PKG#10119</v>
      </c>
      <c r="AR1022" s="2" t="str">
        <f t="shared" si="153"/>
        <v>EMAAR-PKG# 101-UPTOWN19</v>
      </c>
    </row>
    <row r="1023" spans="1:44" hidden="1" x14ac:dyDescent="0.3">
      <c r="A1023" s="6" t="s">
        <v>33</v>
      </c>
      <c r="B1023" s="34">
        <f>VLOOKUP(A1023,operation!A:B,2,0)</f>
        <v>1</v>
      </c>
      <c r="C1023" s="6">
        <v>20</v>
      </c>
      <c r="D1023" s="25"/>
      <c r="E1023" s="2">
        <v>952923.88857143372</v>
      </c>
      <c r="F1023" s="26">
        <f>_xlfn.MAXIFS('data-from-invoicing'!E:E,'data-from-invoicing'!D:D,eslam.data!AR1023)</f>
        <v>1322361.6499999999</v>
      </c>
      <c r="G1023" s="2">
        <f t="shared" si="150"/>
        <v>369437.76142856618</v>
      </c>
      <c r="H1023" s="2"/>
      <c r="I1023" s="23"/>
      <c r="J1023" s="2">
        <f>SUMIF('collection only'!D:D,eslam.data!AQ1023,'collection only'!E:E)</f>
        <v>759353.32</v>
      </c>
      <c r="K1023" s="26">
        <f>SUMIF('data-from-invoicing'!D:D,eslam.data!AR1023,'data-from-invoicing'!F:F)</f>
        <v>648976.90250000008</v>
      </c>
      <c r="L1023" s="2">
        <f t="shared" si="151"/>
        <v>-110376.41749999986</v>
      </c>
      <c r="M1023" s="2"/>
      <c r="Q1023" s="23"/>
      <c r="R1023" s="2">
        <v>759353.31</v>
      </c>
      <c r="S1023" s="1">
        <v>44347</v>
      </c>
      <c r="T1023" s="1">
        <v>44352</v>
      </c>
      <c r="U1023" s="1">
        <v>44357</v>
      </c>
      <c r="V1023">
        <v>40</v>
      </c>
      <c r="W1023" s="1">
        <v>44397</v>
      </c>
      <c r="X1023" s="1">
        <v>44374</v>
      </c>
      <c r="Y1023" s="2">
        <v>45363852.142857142</v>
      </c>
      <c r="Z1023" s="2">
        <v>505736.36</v>
      </c>
      <c r="AF1023" s="2">
        <v>238697.92</v>
      </c>
      <c r="AG1023" s="14">
        <f>SUMIF('consultant-gross'!D:D,eslam.data!AQ1023,'consultant-gross'!F:F)</f>
        <v>0</v>
      </c>
      <c r="AH1023" s="14">
        <f>SUMIF('consultant-gross'!D:D,eslam.data!AQ1023,'consultant-gross'!G:G)</f>
        <v>0</v>
      </c>
      <c r="AI1023" s="14">
        <f>SUMIF('consultant-net'!D:D,eslam.data!AQ1023,'consultant-net'!F:F)</f>
        <v>0</v>
      </c>
      <c r="AJ1023" s="2" t="str">
        <f>VLOOKUP(A1023,'eslam-to-invoicing'!A:B,2,0)</f>
        <v>EMAAR-PKG# 101-UPTOWN</v>
      </c>
      <c r="AQ1023" s="2" t="str">
        <f t="shared" si="152"/>
        <v>PKG#10120</v>
      </c>
      <c r="AR1023" s="2" t="str">
        <f t="shared" si="153"/>
        <v>EMAAR-PKG# 101-UPTOWN20</v>
      </c>
    </row>
    <row r="1024" spans="1:44" hidden="1" x14ac:dyDescent="0.3">
      <c r="A1024" s="6" t="s">
        <v>33</v>
      </c>
      <c r="B1024" s="34">
        <f>VLOOKUP(A1024,operation!A:B,2,0)</f>
        <v>1</v>
      </c>
      <c r="C1024" s="6">
        <v>21</v>
      </c>
      <c r="D1024" s="25"/>
      <c r="E1024" s="2">
        <v>2547253.704761907</v>
      </c>
      <c r="F1024" s="26">
        <f>_xlfn.MAXIFS('data-from-invoicing'!E:E,'data-from-invoicing'!D:D,eslam.data!AR1024)</f>
        <v>952924.08</v>
      </c>
      <c r="G1024" s="2">
        <f t="shared" si="150"/>
        <v>-1594329.6247619069</v>
      </c>
      <c r="H1024" s="2"/>
      <c r="I1024" s="23"/>
      <c r="J1024" s="2">
        <f>SUMIF('collection only'!D:D,eslam.data!AQ1024,'collection only'!E:E)</f>
        <v>1584188.58</v>
      </c>
      <c r="K1024" s="26">
        <f>SUMIF('data-from-invoicing'!D:D,eslam.data!AR1024,'data-from-invoicing'!F:F)</f>
        <v>803886.08510000003</v>
      </c>
      <c r="L1024" s="2">
        <f t="shared" si="151"/>
        <v>-780302.49490000005</v>
      </c>
      <c r="M1024" s="2"/>
      <c r="Q1024" s="23"/>
      <c r="R1024" s="2">
        <v>1584188.57</v>
      </c>
      <c r="S1024" s="1">
        <v>44377</v>
      </c>
      <c r="T1024" s="1">
        <v>44385</v>
      </c>
      <c r="U1024" s="1">
        <v>44388</v>
      </c>
      <c r="V1024">
        <v>40</v>
      </c>
      <c r="W1024" s="1">
        <v>44428</v>
      </c>
      <c r="X1024" s="1">
        <v>44417</v>
      </c>
      <c r="Y1024" s="2">
        <v>47911105.847619049</v>
      </c>
      <c r="Z1024" s="2">
        <v>618555.37</v>
      </c>
      <c r="AF1024" s="2">
        <v>264186.92</v>
      </c>
      <c r="AG1024" s="14">
        <f>SUMIF('consultant-gross'!D:D,eslam.data!AQ1024,'consultant-gross'!F:F)</f>
        <v>0</v>
      </c>
      <c r="AH1024" s="14">
        <f>SUMIF('consultant-gross'!D:D,eslam.data!AQ1024,'consultant-gross'!G:G)</f>
        <v>0</v>
      </c>
      <c r="AI1024" s="14">
        <f>SUMIF('consultant-net'!D:D,eslam.data!AQ1024,'consultant-net'!F:F)</f>
        <v>0</v>
      </c>
      <c r="AJ1024" s="2" t="str">
        <f>VLOOKUP(A1024,'eslam-to-invoicing'!A:B,2,0)</f>
        <v>EMAAR-PKG# 101-UPTOWN</v>
      </c>
      <c r="AQ1024" s="2" t="str">
        <f t="shared" si="152"/>
        <v>PKG#10121</v>
      </c>
      <c r="AR1024" s="2" t="str">
        <f t="shared" si="153"/>
        <v>EMAAR-PKG# 101-UPTOWN21</v>
      </c>
    </row>
    <row r="1025" spans="1:44" hidden="1" x14ac:dyDescent="0.3">
      <c r="A1025" s="6" t="s">
        <v>33</v>
      </c>
      <c r="B1025" s="34">
        <f>VLOOKUP(A1025,operation!A:B,2,0)</f>
        <v>1</v>
      </c>
      <c r="C1025" s="6">
        <v>22</v>
      </c>
      <c r="D1025" s="25"/>
      <c r="E1025" s="2">
        <v>2544618.2857142841</v>
      </c>
      <c r="F1025" s="26">
        <f>_xlfn.MAXIFS('data-from-invoicing'!E:E,'data-from-invoicing'!D:D,eslam.data!AR1025)</f>
        <v>2547253.71</v>
      </c>
      <c r="G1025" s="2">
        <f t="shared" si="150"/>
        <v>2635.4242857159115</v>
      </c>
      <c r="H1025" s="2"/>
      <c r="I1025" s="23"/>
      <c r="J1025" s="2">
        <f>SUMIF('collection only'!D:D,eslam.data!AQ1025,'collection only'!E:E)</f>
        <v>594123.31999999995</v>
      </c>
      <c r="K1025" s="26">
        <f>SUMIF('data-from-invoicing'!D:D,eslam.data!AR1025,'data-from-invoicing'!F:F)</f>
        <v>1912651.7855</v>
      </c>
      <c r="L1025" s="2">
        <f t="shared" si="151"/>
        <v>1318528.4654999999</v>
      </c>
      <c r="M1025" s="2"/>
      <c r="Q1025" s="23"/>
      <c r="R1025" s="2">
        <v>594122.92000000004</v>
      </c>
      <c r="S1025" s="1">
        <v>44439</v>
      </c>
      <c r="T1025" s="1">
        <v>44423</v>
      </c>
      <c r="U1025" s="1">
        <v>44459</v>
      </c>
      <c r="V1025">
        <v>40</v>
      </c>
      <c r="W1025" s="1">
        <v>44499</v>
      </c>
      <c r="X1025" s="1">
        <v>44481</v>
      </c>
      <c r="Y1025" s="2">
        <v>50455724.133333333</v>
      </c>
      <c r="Z1025" s="2">
        <v>0</v>
      </c>
      <c r="AF1025" s="2">
        <v>299725.92</v>
      </c>
      <c r="AG1025" s="14">
        <f>SUMIF('consultant-gross'!D:D,eslam.data!AQ1025,'consultant-gross'!F:F)</f>
        <v>0</v>
      </c>
      <c r="AH1025" s="14">
        <f>SUMIF('consultant-gross'!D:D,eslam.data!AQ1025,'consultant-gross'!G:G)</f>
        <v>0</v>
      </c>
      <c r="AI1025" s="14">
        <f>SUMIF('consultant-net'!D:D,eslam.data!AQ1025,'consultant-net'!F:F)</f>
        <v>0</v>
      </c>
      <c r="AJ1025" s="2" t="str">
        <f>VLOOKUP(A1025,'eslam-to-invoicing'!A:B,2,0)</f>
        <v>EMAAR-PKG# 101-UPTOWN</v>
      </c>
      <c r="AQ1025" s="2" t="str">
        <f t="shared" si="152"/>
        <v>PKG#10122</v>
      </c>
      <c r="AR1025" s="2" t="str">
        <f t="shared" si="153"/>
        <v>EMAAR-PKG# 101-UPTOWN22</v>
      </c>
    </row>
    <row r="1026" spans="1:44" hidden="1" x14ac:dyDescent="0.3">
      <c r="A1026" s="6" t="s">
        <v>33</v>
      </c>
      <c r="B1026" s="34">
        <f>VLOOKUP(A1026,operation!A:B,2,0)</f>
        <v>1</v>
      </c>
      <c r="C1026" s="6">
        <v>23</v>
      </c>
      <c r="D1026" s="25"/>
      <c r="F1026" s="26">
        <f>_xlfn.MAXIFS('data-from-invoicing'!E:E,'data-from-invoicing'!D:D,eslam.data!AR1026)</f>
        <v>2544618.2999999998</v>
      </c>
      <c r="G1026" s="2">
        <f t="shared" si="150"/>
        <v>2544618.2999999998</v>
      </c>
      <c r="H1026" s="2"/>
      <c r="I1026" s="23"/>
      <c r="J1026" s="2">
        <f>SUMIF('collection only'!D:D,eslam.data!AQ1026,'collection only'!E:E)</f>
        <v>189091.52</v>
      </c>
      <c r="K1026" s="26">
        <f>SUMIF('data-from-invoicing'!D:D,eslam.data!AR1026,'data-from-invoicing'!F:F)</f>
        <v>594123.33499999996</v>
      </c>
      <c r="L1026" s="2">
        <f t="shared" si="151"/>
        <v>405031.81499999994</v>
      </c>
      <c r="M1026" s="2"/>
      <c r="Q1026" s="23"/>
      <c r="S1026" s="1">
        <v>44681</v>
      </c>
      <c r="T1026" s="1">
        <v>44661</v>
      </c>
      <c r="U1026" s="1">
        <v>44672</v>
      </c>
      <c r="V1026">
        <v>40</v>
      </c>
      <c r="W1026" s="1">
        <v>44712</v>
      </c>
      <c r="AF1026" s="2">
        <v>0</v>
      </c>
      <c r="AG1026" s="14">
        <f>SUMIF('consultant-gross'!D:D,eslam.data!AQ1026,'consultant-gross'!F:F)</f>
        <v>0</v>
      </c>
      <c r="AH1026" s="14">
        <f>SUMIF('consultant-gross'!D:D,eslam.data!AQ1026,'consultant-gross'!G:G)</f>
        <v>0</v>
      </c>
      <c r="AI1026" s="14">
        <f>SUMIF('consultant-net'!D:D,eslam.data!AQ1026,'consultant-net'!F:F)</f>
        <v>0</v>
      </c>
      <c r="AJ1026" s="2" t="str">
        <f>VLOOKUP(A1026,'eslam-to-invoicing'!A:B,2,0)</f>
        <v>EMAAR-PKG# 101-UPTOWN</v>
      </c>
      <c r="AQ1026" s="2" t="str">
        <f t="shared" si="152"/>
        <v>PKG#10123</v>
      </c>
      <c r="AR1026" s="2" t="str">
        <f t="shared" si="153"/>
        <v>EMAAR-PKG# 101-UPTOWN23</v>
      </c>
    </row>
    <row r="1027" spans="1:44" hidden="1" x14ac:dyDescent="0.3">
      <c r="A1027" s="6" t="s">
        <v>33</v>
      </c>
      <c r="B1027" s="34">
        <f>VLOOKUP(A1027,operation!A:B,2,0)</f>
        <v>1</v>
      </c>
      <c r="C1027" s="6">
        <v>24</v>
      </c>
      <c r="D1027" s="25"/>
      <c r="F1027" s="26">
        <f>_xlfn.MAXIFS('data-from-invoicing'!E:E,'data-from-invoicing'!D:D,eslam.data!AR1027)</f>
        <v>270197.08</v>
      </c>
      <c r="G1027" s="2">
        <f t="shared" si="150"/>
        <v>270197.08</v>
      </c>
      <c r="H1027" s="2"/>
      <c r="I1027" s="23"/>
      <c r="J1027" s="2">
        <f>SUMIF('collection only'!D:D,eslam.data!AQ1027,'collection only'!E:E)</f>
        <v>546994.62</v>
      </c>
      <c r="K1027" s="26">
        <f>SUMIF('data-from-invoicing'!D:D,eslam.data!AR1027,'data-from-invoicing'!F:F)</f>
        <v>546994.61399999994</v>
      </c>
      <c r="L1027" s="2">
        <f t="shared" si="151"/>
        <v>-6.0000000521540642E-3</v>
      </c>
      <c r="M1027" s="2"/>
      <c r="Q1027" s="23"/>
      <c r="S1027" s="1">
        <v>44681</v>
      </c>
      <c r="T1027" s="1">
        <v>44661</v>
      </c>
      <c r="U1027" s="1">
        <v>45012</v>
      </c>
      <c r="V1027">
        <v>40</v>
      </c>
      <c r="W1027" s="1">
        <v>45052</v>
      </c>
      <c r="AF1027" s="2">
        <v>0</v>
      </c>
      <c r="AG1027" s="14">
        <f>SUMIF('consultant-gross'!D:D,eslam.data!AQ1027,'consultant-gross'!F:F)</f>
        <v>0</v>
      </c>
      <c r="AH1027" s="14">
        <f>SUMIF('consultant-gross'!D:D,eslam.data!AQ1027,'consultant-gross'!G:G)</f>
        <v>0</v>
      </c>
      <c r="AI1027" s="14">
        <f>SUMIF('consultant-net'!D:D,eslam.data!AQ1027,'consultant-net'!F:F)</f>
        <v>0</v>
      </c>
      <c r="AJ1027" s="2" t="str">
        <f>VLOOKUP(A1027,'eslam-to-invoicing'!A:B,2,0)</f>
        <v>EMAAR-PKG# 101-UPTOWN</v>
      </c>
      <c r="AQ1027" s="2" t="str">
        <f t="shared" si="152"/>
        <v>PKG#10124</v>
      </c>
      <c r="AR1027" s="2" t="str">
        <f t="shared" si="153"/>
        <v>EMAAR-PKG# 101-UPTOWN24</v>
      </c>
    </row>
    <row r="1028" spans="1:44" hidden="1" x14ac:dyDescent="0.3">
      <c r="A1028" s="6" t="s">
        <v>29</v>
      </c>
      <c r="B1028" s="6">
        <f>VLOOKUP(A1028,operation!A:B,2,0)</f>
        <v>1</v>
      </c>
      <c r="C1028" s="6">
        <v>2</v>
      </c>
      <c r="D1028" s="25"/>
      <c r="E1028" s="2">
        <v>4125990.87</v>
      </c>
      <c r="F1028" s="26">
        <f>_xlfn.MAXIFS('data-from-invoicing'!E:E,'data-from-invoicing'!D:D,eslam.data!AR1028)</f>
        <v>4125990.87</v>
      </c>
      <c r="G1028" s="2">
        <f t="shared" si="150"/>
        <v>0</v>
      </c>
      <c r="H1028" s="2"/>
      <c r="I1028" s="23"/>
      <c r="J1028" s="2">
        <f>SUMIF('collection only'!D:D,eslam.data!AQ1028,'collection only'!E:E)</f>
        <v>2532120.6</v>
      </c>
      <c r="K1028" s="26">
        <f>SUMIF('data-from-invoicing'!D:D,eslam.data!AR1028,'data-from-invoicing'!F:F)</f>
        <v>2748735.1235000002</v>
      </c>
      <c r="L1028" s="2">
        <f t="shared" si="151"/>
        <v>216614.52350000013</v>
      </c>
      <c r="M1028" s="2"/>
      <c r="Q1028" s="23"/>
      <c r="R1028" s="2">
        <v>2532120.6</v>
      </c>
      <c r="S1028" s="1">
        <v>43465</v>
      </c>
      <c r="T1028" s="1">
        <v>43460</v>
      </c>
      <c r="U1028" s="1">
        <v>43460</v>
      </c>
      <c r="V1028">
        <v>30</v>
      </c>
      <c r="W1028" s="1">
        <v>43490</v>
      </c>
      <c r="X1028" s="1">
        <v>43485</v>
      </c>
      <c r="Y1028" s="2">
        <v>4125990.87</v>
      </c>
      <c r="AF1028" s="2">
        <v>25993.74</v>
      </c>
      <c r="AG1028" s="14">
        <f>SUMIF('consultant-gross'!D:D,eslam.data!AQ1028,'consultant-gross'!F:F)</f>
        <v>4125990.87</v>
      </c>
      <c r="AH1028" s="14">
        <f>SUMIF('consultant-gross'!D:D,eslam.data!AQ1028,'consultant-gross'!G:G)</f>
        <v>4125990.87</v>
      </c>
      <c r="AI1028" s="14">
        <f>SUMIF('consultant-net'!D:D,eslam.data!AQ1028,'consultant-net'!F:F)</f>
        <v>2532120.6</v>
      </c>
      <c r="AJ1028" s="2" t="str">
        <f>VLOOKUP(A1028,'eslam-to-invoicing'!A:B,2,0)</f>
        <v>EMAAR-PKG# 144, Marassi</v>
      </c>
      <c r="AQ1028" s="2" t="str">
        <f t="shared" si="152"/>
        <v>PKG#1442</v>
      </c>
      <c r="AR1028" s="2" t="str">
        <f t="shared" si="153"/>
        <v>EMAAR-PKG# 144, Marassi2</v>
      </c>
    </row>
    <row r="1029" spans="1:44" hidden="1" x14ac:dyDescent="0.3">
      <c r="A1029" s="6" t="s">
        <v>29</v>
      </c>
      <c r="B1029" s="6">
        <f>VLOOKUP(A1029,operation!A:B,2,0)</f>
        <v>1</v>
      </c>
      <c r="C1029" s="6">
        <v>3</v>
      </c>
      <c r="D1029" s="25"/>
      <c r="E1029" s="2">
        <v>6872046.1299999999</v>
      </c>
      <c r="F1029" s="26">
        <f>_xlfn.MAXIFS('data-from-invoicing'!E:E,'data-from-invoicing'!D:D,eslam.data!AR1029)</f>
        <v>6872046.6299999999</v>
      </c>
      <c r="G1029" s="2">
        <f t="shared" si="150"/>
        <v>0.5</v>
      </c>
      <c r="H1029" s="2"/>
      <c r="I1029" s="23"/>
      <c r="J1029" s="2">
        <f>SUMIF('collection only'!D:D,eslam.data!AQ1029,'collection only'!E:E)</f>
        <v>6189125.0499999998</v>
      </c>
      <c r="K1029" s="26">
        <f>SUMIF('data-from-invoicing'!D:D,eslam.data!AR1029,'data-from-invoicing'!F:F)</f>
        <v>6189125.0415000003</v>
      </c>
      <c r="L1029" s="2">
        <f t="shared" si="151"/>
        <v>-8.4999995306134224E-3</v>
      </c>
      <c r="M1029" s="2"/>
      <c r="Q1029" s="23"/>
      <c r="R1029" s="2">
        <v>6190737.9900000002</v>
      </c>
      <c r="S1029" s="1">
        <v>43496</v>
      </c>
      <c r="T1029" s="1">
        <v>43495</v>
      </c>
      <c r="U1029" s="1">
        <v>43496</v>
      </c>
      <c r="V1029">
        <v>30</v>
      </c>
      <c r="W1029" s="1">
        <v>43526</v>
      </c>
      <c r="X1029" s="1">
        <v>43516</v>
      </c>
      <c r="Y1029" s="2">
        <v>10998037</v>
      </c>
      <c r="Z1029" s="2">
        <v>3387217.5</v>
      </c>
      <c r="AF1029" s="2">
        <v>95995.941219999993</v>
      </c>
      <c r="AG1029" s="14">
        <f>SUMIF('consultant-gross'!D:D,eslam.data!AQ1029,'consultant-gross'!F:F)</f>
        <v>0</v>
      </c>
      <c r="AH1029" s="14">
        <f>SUMIF('consultant-gross'!D:D,eslam.data!AQ1029,'consultant-gross'!G:G)</f>
        <v>0</v>
      </c>
      <c r="AI1029" s="14">
        <f>SUMIF('consultant-net'!D:D,eslam.data!AQ1029,'consultant-net'!F:F)</f>
        <v>0</v>
      </c>
      <c r="AJ1029" s="2" t="str">
        <f>VLOOKUP(A1029,'eslam-to-invoicing'!A:B,2,0)</f>
        <v>EMAAR-PKG# 144, Marassi</v>
      </c>
      <c r="AQ1029" s="2" t="str">
        <f t="shared" si="152"/>
        <v>PKG#1443</v>
      </c>
      <c r="AR1029" s="2" t="str">
        <f t="shared" si="153"/>
        <v>EMAAR-PKG# 144, Marassi3</v>
      </c>
    </row>
    <row r="1030" spans="1:44" hidden="1" x14ac:dyDescent="0.3">
      <c r="A1030" s="6" t="s">
        <v>29</v>
      </c>
      <c r="B1030" s="34">
        <f>VLOOKUP(A1030,operation!A:B,2,0)</f>
        <v>1</v>
      </c>
      <c r="C1030" s="6">
        <v>4</v>
      </c>
      <c r="D1030" s="25"/>
      <c r="E1030" s="2">
        <v>11224614.67</v>
      </c>
      <c r="F1030" s="26">
        <f>_xlfn.MAXIFS('data-from-invoicing'!E:E,'data-from-invoicing'!D:D,eslam.data!AR1030)</f>
        <v>11222644.640000001</v>
      </c>
      <c r="G1030" s="2">
        <f t="shared" si="150"/>
        <v>-1970.0299999993294</v>
      </c>
      <c r="H1030" s="2"/>
      <c r="I1030" s="23"/>
      <c r="J1030" s="2">
        <f>SUMIF('collection only'!D:D,eslam.data!AQ1030,'collection only'!E:E)</f>
        <v>6887337.0099999998</v>
      </c>
      <c r="K1030" s="26">
        <f>SUMIF('data-from-invoicing'!D:D,eslam.data!AR1030,'data-from-invoicing'!F:F)</f>
        <v>6887337.0219999999</v>
      </c>
      <c r="L1030" s="2">
        <f t="shared" si="151"/>
        <v>1.2000000104308128E-2</v>
      </c>
      <c r="M1030" s="2"/>
      <c r="Q1030" s="23"/>
      <c r="R1030" s="2">
        <v>6888545.7199999997</v>
      </c>
      <c r="S1030" s="1">
        <v>43524</v>
      </c>
      <c r="T1030" s="1">
        <v>43523</v>
      </c>
      <c r="U1030" s="1">
        <v>43523</v>
      </c>
      <c r="V1030">
        <v>30</v>
      </c>
      <c r="W1030" s="1">
        <v>43553</v>
      </c>
      <c r="X1030" s="1">
        <v>43535</v>
      </c>
      <c r="Y1030" s="2">
        <v>22222651.670000002</v>
      </c>
      <c r="Z1030" s="2">
        <v>3387217.5</v>
      </c>
      <c r="AF1030" s="2">
        <v>166711.01</v>
      </c>
      <c r="AG1030" s="14">
        <f>SUMIF('consultant-gross'!D:D,eslam.data!AQ1030,'consultant-gross'!F:F)</f>
        <v>0</v>
      </c>
      <c r="AH1030" s="14">
        <f>SUMIF('consultant-gross'!D:D,eslam.data!AQ1030,'consultant-gross'!G:G)</f>
        <v>0</v>
      </c>
      <c r="AI1030" s="14">
        <f>SUMIF('consultant-net'!D:D,eslam.data!AQ1030,'consultant-net'!F:F)</f>
        <v>0</v>
      </c>
      <c r="AJ1030" s="2" t="str">
        <f>VLOOKUP(A1030,'eslam-to-invoicing'!A:B,2,0)</f>
        <v>EMAAR-PKG# 144, Marassi</v>
      </c>
      <c r="AQ1030" s="2" t="str">
        <f t="shared" si="152"/>
        <v>PKG#1444</v>
      </c>
      <c r="AR1030" s="2" t="str">
        <f t="shared" si="153"/>
        <v>EMAAR-PKG# 144, Marassi4</v>
      </c>
    </row>
    <row r="1031" spans="1:44" hidden="1" x14ac:dyDescent="0.3">
      <c r="A1031" s="6" t="s">
        <v>29</v>
      </c>
      <c r="B1031" s="6">
        <f>VLOOKUP(A1031,operation!A:B,2,0)</f>
        <v>1</v>
      </c>
      <c r="C1031" s="6">
        <v>5</v>
      </c>
      <c r="D1031" s="25"/>
      <c r="E1031" s="2">
        <v>0</v>
      </c>
      <c r="F1031" s="26">
        <f>_xlfn.MAXIFS('data-from-invoicing'!E:E,'data-from-invoicing'!D:D,eslam.data!AR1031)</f>
        <v>0</v>
      </c>
      <c r="G1031" s="2">
        <f t="shared" si="150"/>
        <v>0</v>
      </c>
      <c r="H1031" s="2"/>
      <c r="I1031" s="23"/>
      <c r="J1031" s="2">
        <f>SUMIF('collection only'!D:D,eslam.data!AQ1031,'collection only'!E:E)</f>
        <v>7206339.7300000004</v>
      </c>
      <c r="K1031" s="26">
        <f>SUMIF('data-from-invoicing'!D:D,eslam.data!AR1031,'data-from-invoicing'!F:F)</f>
        <v>0</v>
      </c>
      <c r="L1031" s="2">
        <f t="shared" si="151"/>
        <v>-7206339.7300000004</v>
      </c>
      <c r="M1031" s="2"/>
      <c r="Q1031" s="23"/>
      <c r="R1031" s="2">
        <v>7206339.7300000004</v>
      </c>
      <c r="S1031" s="1">
        <v>43524</v>
      </c>
      <c r="T1031" s="1">
        <v>43535</v>
      </c>
      <c r="U1031" s="1">
        <v>43535</v>
      </c>
      <c r="V1031">
        <v>30</v>
      </c>
      <c r="W1031" s="1">
        <v>43565</v>
      </c>
      <c r="X1031" s="1">
        <v>43535</v>
      </c>
      <c r="Y1031" s="2">
        <v>22222651.670000002</v>
      </c>
      <c r="Z1031" s="2">
        <v>3387217.5</v>
      </c>
      <c r="AF1031" s="2">
        <v>166711.64000000001</v>
      </c>
      <c r="AG1031" s="14">
        <f>SUMIF('consultant-gross'!D:D,eslam.data!AQ1031,'consultant-gross'!F:F)</f>
        <v>0</v>
      </c>
      <c r="AH1031" s="14">
        <f>SUMIF('consultant-gross'!D:D,eslam.data!AQ1031,'consultant-gross'!G:G)</f>
        <v>0</v>
      </c>
      <c r="AI1031" s="14">
        <f>SUMIF('consultant-net'!D:D,eslam.data!AQ1031,'consultant-net'!F:F)</f>
        <v>0</v>
      </c>
      <c r="AJ1031" s="2" t="str">
        <f>VLOOKUP(A1031,'eslam-to-invoicing'!A:B,2,0)</f>
        <v>EMAAR-PKG# 144, Marassi</v>
      </c>
      <c r="AQ1031" s="2" t="str">
        <f t="shared" si="152"/>
        <v>PKG#1445</v>
      </c>
      <c r="AR1031" s="2" t="str">
        <f t="shared" si="153"/>
        <v>EMAAR-PKG# 144, Marassi5</v>
      </c>
    </row>
    <row r="1032" spans="1:44" hidden="1" x14ac:dyDescent="0.3">
      <c r="A1032" s="6" t="s">
        <v>29</v>
      </c>
      <c r="B1032" s="34">
        <f>VLOOKUP(A1032,operation!A:B,2,0)</f>
        <v>1</v>
      </c>
      <c r="C1032" s="6">
        <v>6</v>
      </c>
      <c r="D1032" s="25"/>
      <c r="E1032" s="2">
        <v>24444079.390000001</v>
      </c>
      <c r="F1032" s="26">
        <f>_xlfn.MAXIFS('data-from-invoicing'!E:E,'data-from-invoicing'!D:D,eslam.data!AR1032)</f>
        <v>24446048.93</v>
      </c>
      <c r="G1032" s="2">
        <f t="shared" si="150"/>
        <v>1969.5399999991059</v>
      </c>
      <c r="H1032" s="2"/>
      <c r="I1032" s="23"/>
      <c r="J1032" s="2">
        <f>SUMIF('collection only'!D:D,eslam.data!AQ1032,'collection only'!E:E)</f>
        <v>14929468.439999999</v>
      </c>
      <c r="K1032" s="26">
        <f>SUMIF('data-from-invoicing'!D:D,eslam.data!AR1032,'data-from-invoicing'!F:F)</f>
        <v>14929446.3565</v>
      </c>
      <c r="L1032" s="2">
        <f t="shared" si="151"/>
        <v>-22.083499999716878</v>
      </c>
      <c r="M1032" s="2"/>
      <c r="Q1032" s="23"/>
      <c r="R1032" s="2">
        <v>14801921.82</v>
      </c>
      <c r="S1032" s="1">
        <v>43555</v>
      </c>
      <c r="T1032" s="1">
        <v>43538</v>
      </c>
      <c r="U1032" s="1">
        <v>43538</v>
      </c>
      <c r="V1032">
        <v>30</v>
      </c>
      <c r="W1032" s="1">
        <v>43568</v>
      </c>
      <c r="X1032" s="1">
        <v>43545</v>
      </c>
      <c r="Y1032" s="2">
        <v>46666731.060000002</v>
      </c>
      <c r="Z1032" s="2">
        <v>3262056.75</v>
      </c>
      <c r="AF1032" s="2">
        <v>319957.75</v>
      </c>
      <c r="AG1032" s="14">
        <f>SUMIF('consultant-gross'!D:D,eslam.data!AQ1032,'consultant-gross'!F:F)</f>
        <v>0</v>
      </c>
      <c r="AH1032" s="14">
        <f>SUMIF('consultant-gross'!D:D,eslam.data!AQ1032,'consultant-gross'!G:G)</f>
        <v>0</v>
      </c>
      <c r="AI1032" s="14">
        <f>SUMIF('consultant-net'!D:D,eslam.data!AQ1032,'consultant-net'!F:F)</f>
        <v>0</v>
      </c>
      <c r="AJ1032" s="2" t="str">
        <f>VLOOKUP(A1032,'eslam-to-invoicing'!A:B,2,0)</f>
        <v>EMAAR-PKG# 144, Marassi</v>
      </c>
      <c r="AQ1032" s="2" t="str">
        <f t="shared" si="152"/>
        <v>PKG#1446</v>
      </c>
      <c r="AR1032" s="2" t="str">
        <f t="shared" si="153"/>
        <v>EMAAR-PKG# 144, Marassi6</v>
      </c>
    </row>
    <row r="1033" spans="1:44" hidden="1" x14ac:dyDescent="0.3">
      <c r="A1033" s="6" t="s">
        <v>29</v>
      </c>
      <c r="B1033" s="6">
        <f>VLOOKUP(A1033,operation!A:B,2,0)</f>
        <v>1</v>
      </c>
      <c r="C1033" s="6">
        <v>7</v>
      </c>
      <c r="D1033" s="25"/>
      <c r="E1033" s="2">
        <v>20465525.622785721</v>
      </c>
      <c r="F1033" s="26">
        <f>_xlfn.MAXIFS('data-from-invoicing'!E:E,'data-from-invoicing'!D:D,eslam.data!AR1033)</f>
        <v>20465525.620000001</v>
      </c>
      <c r="G1033" s="2">
        <f t="shared" si="150"/>
        <v>-2.7857199311256409E-3</v>
      </c>
      <c r="H1033" s="2"/>
      <c r="I1033" s="23"/>
      <c r="J1033" s="2">
        <f>SUMIF('collection only'!D:D,eslam.data!AQ1033,'collection only'!E:E)</f>
        <v>12477244.23</v>
      </c>
      <c r="K1033" s="26">
        <f>SUMIF('data-from-invoicing'!D:D,eslam.data!AR1033,'data-from-invoicing'!F:F)</f>
        <v>12627238.511</v>
      </c>
      <c r="L1033" s="2">
        <f t="shared" si="151"/>
        <v>149994.28099999949</v>
      </c>
      <c r="M1033" s="2"/>
      <c r="Q1033" s="23"/>
      <c r="R1033" s="2">
        <v>12603636.3289316</v>
      </c>
      <c r="S1033" s="1">
        <v>43555</v>
      </c>
      <c r="T1033" s="1">
        <v>43554</v>
      </c>
      <c r="U1033" s="1">
        <v>43554</v>
      </c>
      <c r="V1033">
        <v>30</v>
      </c>
      <c r="W1033" s="1">
        <v>43584</v>
      </c>
      <c r="X1033" s="1">
        <v>43566</v>
      </c>
      <c r="Y1033" s="2">
        <v>67132256.68278572</v>
      </c>
      <c r="Z1033" s="2">
        <v>3501000</v>
      </c>
      <c r="AF1033" s="2">
        <v>672293.82565232506</v>
      </c>
      <c r="AG1033" s="14">
        <f>SUMIF('consultant-gross'!D:D,eslam.data!AQ1033,'consultant-gross'!F:F)</f>
        <v>0</v>
      </c>
      <c r="AH1033" s="14">
        <f>SUMIF('consultant-gross'!D:D,eslam.data!AQ1033,'consultant-gross'!G:G)</f>
        <v>0</v>
      </c>
      <c r="AI1033" s="14">
        <f>SUMIF('consultant-net'!D:D,eslam.data!AQ1033,'consultant-net'!F:F)</f>
        <v>0</v>
      </c>
      <c r="AJ1033" s="2" t="str">
        <f>VLOOKUP(A1033,'eslam-to-invoicing'!A:B,2,0)</f>
        <v>EMAAR-PKG# 144, Marassi</v>
      </c>
      <c r="AQ1033" s="2" t="str">
        <f t="shared" si="152"/>
        <v>PKG#1447</v>
      </c>
      <c r="AR1033" s="2" t="str">
        <f t="shared" si="153"/>
        <v>EMAAR-PKG# 144, Marassi7</v>
      </c>
    </row>
    <row r="1034" spans="1:44" hidden="1" x14ac:dyDescent="0.3">
      <c r="A1034" s="6" t="s">
        <v>29</v>
      </c>
      <c r="B1034" s="34">
        <f>VLOOKUP(A1034,operation!A:B,2,0)</f>
        <v>1</v>
      </c>
      <c r="C1034" s="6">
        <v>8</v>
      </c>
      <c r="D1034" s="25"/>
      <c r="E1034" s="2">
        <v>16379645.037214279</v>
      </c>
      <c r="F1034" s="26">
        <f>_xlfn.MAXIFS('data-from-invoicing'!E:E,'data-from-invoicing'!D:D,eslam.data!AR1034)</f>
        <v>16360599.32</v>
      </c>
      <c r="G1034" s="2">
        <f t="shared" si="150"/>
        <v>-19045.717214278877</v>
      </c>
      <c r="H1034" s="2"/>
      <c r="I1034" s="23"/>
      <c r="J1034" s="2">
        <f>SUMIF('collection only'!D:D,eslam.data!AQ1034,'collection only'!E:E)</f>
        <v>8906660.6300000008</v>
      </c>
      <c r="K1034" s="26">
        <f>SUMIF('data-from-invoicing'!D:D,eslam.data!AR1034,'data-from-invoicing'!F:F)</f>
        <v>8934848.8960000016</v>
      </c>
      <c r="L1034" s="2">
        <f t="shared" si="151"/>
        <v>28188.26600000076</v>
      </c>
      <c r="M1034" s="2"/>
      <c r="Q1034" s="23"/>
      <c r="R1034" s="2">
        <v>8909777.6400000006</v>
      </c>
      <c r="S1034" s="1">
        <v>43585</v>
      </c>
      <c r="T1034" s="1">
        <v>43570</v>
      </c>
      <c r="U1034" s="1">
        <v>43570</v>
      </c>
      <c r="V1034">
        <v>30</v>
      </c>
      <c r="W1034" s="1">
        <v>43600</v>
      </c>
      <c r="X1034" s="1">
        <v>43589</v>
      </c>
      <c r="Y1034" s="2">
        <v>83511901.719999999</v>
      </c>
      <c r="Z1034" s="2">
        <v>0</v>
      </c>
      <c r="AF1034" s="2">
        <v>795592.47</v>
      </c>
      <c r="AG1034" s="14">
        <f>SUMIF('consultant-gross'!D:D,eslam.data!AQ1034,'consultant-gross'!F:F)</f>
        <v>0</v>
      </c>
      <c r="AH1034" s="14">
        <f>SUMIF('consultant-gross'!D:D,eslam.data!AQ1034,'consultant-gross'!G:G)</f>
        <v>0</v>
      </c>
      <c r="AI1034" s="14">
        <f>SUMIF('consultant-net'!D:D,eslam.data!AQ1034,'consultant-net'!F:F)</f>
        <v>0</v>
      </c>
      <c r="AJ1034" s="2" t="str">
        <f>VLOOKUP(A1034,'eslam-to-invoicing'!A:B,2,0)</f>
        <v>EMAAR-PKG# 144, Marassi</v>
      </c>
      <c r="AQ1034" s="2" t="str">
        <f t="shared" si="152"/>
        <v>PKG#1448</v>
      </c>
      <c r="AR1034" s="2" t="str">
        <f t="shared" si="153"/>
        <v>EMAAR-PKG# 144, Marassi8</v>
      </c>
    </row>
    <row r="1035" spans="1:44" hidden="1" x14ac:dyDescent="0.3">
      <c r="A1035" s="6" t="s">
        <v>29</v>
      </c>
      <c r="B1035" s="34">
        <f>VLOOKUP(A1035,operation!A:B,2,0)</f>
        <v>1</v>
      </c>
      <c r="C1035" s="6">
        <v>9</v>
      </c>
      <c r="D1035" s="25"/>
      <c r="E1035" s="2">
        <v>10281327.20571558</v>
      </c>
      <c r="F1035" s="26">
        <f>_xlfn.MAXIFS('data-from-invoicing'!E:E,'data-from-invoicing'!D:D,eslam.data!AR1035)</f>
        <v>10299181.310000001</v>
      </c>
      <c r="G1035" s="2">
        <f t="shared" si="150"/>
        <v>17854.104284420609</v>
      </c>
      <c r="H1035" s="2"/>
      <c r="I1035" s="23"/>
      <c r="J1035" s="2">
        <f>SUMIF('collection only'!D:D,eslam.data!AQ1035,'collection only'!E:E)</f>
        <v>9782161.3399999999</v>
      </c>
      <c r="K1035" s="26">
        <f>SUMIF('data-from-invoicing'!D:D,eslam.data!AR1035,'data-from-invoicing'!F:F)</f>
        <v>9830068.4254999999</v>
      </c>
      <c r="L1035" s="2">
        <f t="shared" si="151"/>
        <v>47907.085500000045</v>
      </c>
      <c r="M1035" s="2"/>
      <c r="Q1035" s="23"/>
      <c r="R1035" s="2">
        <v>9777923.5505824834</v>
      </c>
      <c r="S1035" s="1">
        <v>43585</v>
      </c>
      <c r="T1035" s="1">
        <v>43585</v>
      </c>
      <c r="U1035" s="1">
        <v>43590</v>
      </c>
      <c r="V1035">
        <v>30</v>
      </c>
      <c r="W1035" s="1">
        <v>43620</v>
      </c>
      <c r="X1035" s="1">
        <v>43600</v>
      </c>
      <c r="Y1035" s="2">
        <v>93793228.925715581</v>
      </c>
      <c r="Z1035" s="2">
        <v>816900</v>
      </c>
      <c r="AF1035" s="2">
        <v>900089.7716771781</v>
      </c>
      <c r="AG1035" s="14">
        <f>SUMIF('consultant-gross'!D:D,eslam.data!AQ1035,'consultant-gross'!F:F)</f>
        <v>0</v>
      </c>
      <c r="AH1035" s="14">
        <f>SUMIF('consultant-gross'!D:D,eslam.data!AQ1035,'consultant-gross'!G:G)</f>
        <v>0</v>
      </c>
      <c r="AI1035" s="14">
        <f>SUMIF('consultant-net'!D:D,eslam.data!AQ1035,'consultant-net'!F:F)</f>
        <v>0</v>
      </c>
      <c r="AJ1035" s="2" t="str">
        <f>VLOOKUP(A1035,'eslam-to-invoicing'!A:B,2,0)</f>
        <v>EMAAR-PKG# 144, Marassi</v>
      </c>
      <c r="AQ1035" s="2" t="str">
        <f t="shared" si="152"/>
        <v>PKG#1449</v>
      </c>
      <c r="AR1035" s="2" t="str">
        <f t="shared" si="153"/>
        <v>EMAAR-PKG# 144, Marassi9</v>
      </c>
    </row>
    <row r="1036" spans="1:44" hidden="1" x14ac:dyDescent="0.3">
      <c r="A1036" s="6" t="s">
        <v>29</v>
      </c>
      <c r="B1036" s="34">
        <f>VLOOKUP(A1036,operation!A:B,2,0)</f>
        <v>1</v>
      </c>
      <c r="C1036" s="6">
        <v>10</v>
      </c>
      <c r="D1036" s="25"/>
      <c r="E1036" s="2">
        <v>13881511.534284409</v>
      </c>
      <c r="F1036" s="26">
        <f>_xlfn.MAXIFS('data-from-invoicing'!E:E,'data-from-invoicing'!D:D,eslam.data!AR1036)</f>
        <v>13884342.32</v>
      </c>
      <c r="G1036" s="2">
        <f t="shared" si="150"/>
        <v>2830.7857155911624</v>
      </c>
      <c r="H1036" s="2"/>
      <c r="I1036" s="23"/>
      <c r="J1036" s="2">
        <f>SUMIF('collection only'!D:D,eslam.data!AQ1036,'collection only'!E:E)</f>
        <v>11074114.43</v>
      </c>
      <c r="K1036" s="26">
        <f>SUMIF('data-from-invoicing'!D:D,eslam.data!AR1036,'data-from-invoicing'!F:F)</f>
        <v>11330349.466</v>
      </c>
      <c r="L1036" s="2">
        <f t="shared" si="151"/>
        <v>256235.03600000031</v>
      </c>
      <c r="M1036" s="2"/>
      <c r="Q1036" s="23"/>
      <c r="R1036" s="2">
        <v>11184527.720000001</v>
      </c>
      <c r="S1036" s="1">
        <v>43616</v>
      </c>
      <c r="T1036" s="1">
        <v>43605</v>
      </c>
      <c r="U1036" s="1">
        <v>43605</v>
      </c>
      <c r="V1036">
        <v>30</v>
      </c>
      <c r="W1036" s="1">
        <v>43635</v>
      </c>
      <c r="X1036" s="1">
        <v>43615</v>
      </c>
      <c r="Y1036" s="2">
        <v>107674740.45999999</v>
      </c>
      <c r="AF1036" s="2">
        <v>1113537.73</v>
      </c>
      <c r="AG1036" s="14">
        <f>SUMIF('consultant-gross'!D:D,eslam.data!AQ1036,'consultant-gross'!F:F)</f>
        <v>0</v>
      </c>
      <c r="AH1036" s="14">
        <f>SUMIF('consultant-gross'!D:D,eslam.data!AQ1036,'consultant-gross'!G:G)</f>
        <v>0</v>
      </c>
      <c r="AI1036" s="14">
        <f>SUMIF('consultant-net'!D:D,eslam.data!AQ1036,'consultant-net'!F:F)</f>
        <v>0</v>
      </c>
      <c r="AJ1036" s="2" t="str">
        <f>VLOOKUP(A1036,'eslam-to-invoicing'!A:B,2,0)</f>
        <v>EMAAR-PKG# 144, Marassi</v>
      </c>
      <c r="AQ1036" s="2" t="str">
        <f t="shared" si="152"/>
        <v>PKG#14410</v>
      </c>
      <c r="AR1036" s="2" t="str">
        <f t="shared" si="153"/>
        <v>EMAAR-PKG# 144, Marassi10</v>
      </c>
    </row>
    <row r="1037" spans="1:44" hidden="1" x14ac:dyDescent="0.3">
      <c r="A1037" s="6" t="s">
        <v>29</v>
      </c>
      <c r="B1037" s="34">
        <f>VLOOKUP(A1037,operation!A:B,2,0)</f>
        <v>1</v>
      </c>
      <c r="C1037" s="6">
        <v>11</v>
      </c>
      <c r="D1037" s="25"/>
      <c r="E1037" s="2">
        <v>9087190.4600000083</v>
      </c>
      <c r="F1037" s="26">
        <f>_xlfn.MAXIFS('data-from-invoicing'!E:E,'data-from-invoicing'!D:D,eslam.data!AR1037)</f>
        <v>8979474.5099999998</v>
      </c>
      <c r="G1037" s="2">
        <f t="shared" si="150"/>
        <v>-107715.95000000857</v>
      </c>
      <c r="H1037" s="2"/>
      <c r="I1037" s="23"/>
      <c r="J1037" s="2">
        <f>SUMIF('collection only'!D:D,eslam.data!AQ1037,'collection only'!E:E)</f>
        <v>7386054.9500000002</v>
      </c>
      <c r="K1037" s="26">
        <f>SUMIF('data-from-invoicing'!D:D,eslam.data!AR1037,'data-from-invoicing'!F:F)</f>
        <v>7386054.9500000002</v>
      </c>
      <c r="L1037" s="2">
        <f t="shared" si="151"/>
        <v>0</v>
      </c>
      <c r="M1037" s="2"/>
      <c r="Q1037" s="23"/>
      <c r="R1037" s="2">
        <v>7486833.9699999997</v>
      </c>
      <c r="S1037" s="1">
        <v>43646</v>
      </c>
      <c r="T1037" s="1">
        <v>43636</v>
      </c>
      <c r="U1037" s="1">
        <v>43634</v>
      </c>
      <c r="V1037">
        <v>30</v>
      </c>
      <c r="W1037" s="1">
        <v>43664</v>
      </c>
      <c r="X1037" s="1">
        <v>43657</v>
      </c>
      <c r="Y1037" s="2">
        <v>116761930.92</v>
      </c>
      <c r="Z1037" s="2">
        <v>0</v>
      </c>
      <c r="AF1037" s="2">
        <v>1199420.77</v>
      </c>
      <c r="AG1037" s="14">
        <f>SUMIF('consultant-gross'!D:D,eslam.data!AQ1037,'consultant-gross'!F:F)</f>
        <v>0</v>
      </c>
      <c r="AH1037" s="14">
        <f>SUMIF('consultant-gross'!D:D,eslam.data!AQ1037,'consultant-gross'!G:G)</f>
        <v>0</v>
      </c>
      <c r="AI1037" s="14">
        <f>SUMIF('consultant-net'!D:D,eslam.data!AQ1037,'consultant-net'!F:F)</f>
        <v>0</v>
      </c>
      <c r="AJ1037" s="2" t="str">
        <f>VLOOKUP(A1037,'eslam-to-invoicing'!A:B,2,0)</f>
        <v>EMAAR-PKG# 144, Marassi</v>
      </c>
      <c r="AQ1037" s="2" t="str">
        <f t="shared" si="152"/>
        <v>PKG#14411</v>
      </c>
      <c r="AR1037" s="2" t="str">
        <f t="shared" si="153"/>
        <v>EMAAR-PKG# 144, Marassi11</v>
      </c>
    </row>
    <row r="1038" spans="1:44" hidden="1" x14ac:dyDescent="0.3">
      <c r="A1038" s="6" t="s">
        <v>29</v>
      </c>
      <c r="B1038" s="34">
        <f>VLOOKUP(A1038,operation!A:B,2,0)</f>
        <v>1</v>
      </c>
      <c r="C1038" s="6">
        <v>12</v>
      </c>
      <c r="D1038" s="25"/>
      <c r="E1038" s="2">
        <v>34717376.420000002</v>
      </c>
      <c r="F1038" s="26">
        <f>_xlfn.MAXIFS('data-from-invoicing'!E:E,'data-from-invoicing'!D:D,eslam.data!AR1038)</f>
        <v>34831219.060000002</v>
      </c>
      <c r="G1038" s="2">
        <f t="shared" si="150"/>
        <v>113842.6400000006</v>
      </c>
      <c r="H1038" s="2"/>
      <c r="I1038" s="23"/>
      <c r="J1038" s="2">
        <f>SUMIF('collection only'!D:D,eslam.data!AQ1038,'collection only'!E:E)</f>
        <v>21073691.309999999</v>
      </c>
      <c r="K1038" s="26">
        <f>SUMIF('data-from-invoicing'!D:D,eslam.data!AR1038,'data-from-invoicing'!F:F)</f>
        <v>32281831.282499995</v>
      </c>
      <c r="L1038" s="2">
        <f t="shared" si="151"/>
        <v>11208139.972499996</v>
      </c>
      <c r="M1038" s="2"/>
      <c r="Q1038" s="23"/>
      <c r="R1038" s="2">
        <v>22411649.359999999</v>
      </c>
      <c r="S1038" s="1">
        <v>43708</v>
      </c>
      <c r="T1038" s="1">
        <v>43713</v>
      </c>
      <c r="U1038" s="1">
        <v>43712</v>
      </c>
      <c r="V1038">
        <v>30</v>
      </c>
      <c r="W1038" s="1">
        <v>43742</v>
      </c>
      <c r="X1038" s="1">
        <v>43741</v>
      </c>
      <c r="Y1038" s="2">
        <v>151479307.34</v>
      </c>
      <c r="AF1038" s="2">
        <v>8633180.8900000006</v>
      </c>
      <c r="AG1038" s="14">
        <f>SUMIF('consultant-gross'!D:D,eslam.data!AQ1038,'consultant-gross'!F:F)</f>
        <v>34717376.420000002</v>
      </c>
      <c r="AH1038" s="14">
        <f>SUMIF('consultant-gross'!D:D,eslam.data!AQ1038,'consultant-gross'!G:G)</f>
        <v>151479307.34</v>
      </c>
      <c r="AI1038" s="14">
        <f>SUMIF('consultant-net'!D:D,eslam.data!AQ1038,'consultant-net'!F:F)</f>
        <v>22411649.359999999</v>
      </c>
      <c r="AJ1038" s="2" t="str">
        <f>VLOOKUP(A1038,'eslam-to-invoicing'!A:B,2,0)</f>
        <v>EMAAR-PKG# 144, Marassi</v>
      </c>
      <c r="AQ1038" s="2" t="str">
        <f t="shared" si="152"/>
        <v>PKG#14412</v>
      </c>
      <c r="AR1038" s="2" t="str">
        <f t="shared" si="153"/>
        <v>EMAAR-PKG# 144, Marassi12</v>
      </c>
    </row>
    <row r="1039" spans="1:44" hidden="1" x14ac:dyDescent="0.3">
      <c r="A1039" s="6" t="s">
        <v>29</v>
      </c>
      <c r="B1039" s="34">
        <f>VLOOKUP(A1039,operation!A:B,2,0)</f>
        <v>1</v>
      </c>
      <c r="C1039" s="6">
        <v>13</v>
      </c>
      <c r="D1039" s="25"/>
      <c r="E1039" s="2">
        <v>11410387.229999989</v>
      </c>
      <c r="F1039" s="26">
        <f>_xlfn.MAXIFS('data-from-invoicing'!E:E,'data-from-invoicing'!D:D,eslam.data!AR1039)</f>
        <v>0</v>
      </c>
      <c r="G1039" s="2">
        <f t="shared" si="150"/>
        <v>-11410387.229999989</v>
      </c>
      <c r="H1039" s="2"/>
      <c r="I1039" s="23"/>
      <c r="J1039" s="2">
        <f>SUMIF('collection only'!D:D,eslam.data!AQ1039,'collection only'!E:E)</f>
        <v>14000000</v>
      </c>
      <c r="K1039" s="26">
        <f>SUMIF('data-from-invoicing'!D:D,eslam.data!AR1039,'data-from-invoicing'!F:F)</f>
        <v>0</v>
      </c>
      <c r="L1039" s="2">
        <f t="shared" si="151"/>
        <v>-14000000</v>
      </c>
      <c r="M1039" s="2"/>
      <c r="Q1039" s="23"/>
      <c r="R1039" s="2">
        <v>14635108.890000001</v>
      </c>
      <c r="S1039" s="1">
        <v>43830</v>
      </c>
      <c r="T1039" s="1">
        <v>43824</v>
      </c>
      <c r="U1039" s="1">
        <v>43824</v>
      </c>
      <c r="V1039">
        <v>30</v>
      </c>
      <c r="W1039" s="1">
        <v>43854</v>
      </c>
      <c r="X1039" s="1">
        <v>43852</v>
      </c>
      <c r="Y1039" s="2">
        <v>162889694.56999999</v>
      </c>
      <c r="AF1039" s="2">
        <v>9246101.9299999997</v>
      </c>
      <c r="AG1039" s="14">
        <f>SUMIF('consultant-gross'!D:D,eslam.data!AQ1039,'consultant-gross'!F:F)</f>
        <v>0</v>
      </c>
      <c r="AH1039" s="14">
        <f>SUMIF('consultant-gross'!D:D,eslam.data!AQ1039,'consultant-gross'!G:G)</f>
        <v>0</v>
      </c>
      <c r="AI1039" s="14">
        <f>SUMIF('consultant-net'!D:D,eslam.data!AQ1039,'consultant-net'!F:F)</f>
        <v>0</v>
      </c>
      <c r="AJ1039" s="2" t="str">
        <f>VLOOKUP(A1039,'eslam-to-invoicing'!A:B,2,0)</f>
        <v>EMAAR-PKG# 144, Marassi</v>
      </c>
      <c r="AQ1039" s="2" t="str">
        <f t="shared" si="152"/>
        <v>PKG#14413</v>
      </c>
      <c r="AR1039" s="2" t="str">
        <f t="shared" si="153"/>
        <v>EMAAR-PKG# 144, Marassi13</v>
      </c>
    </row>
    <row r="1040" spans="1:44" hidden="1" x14ac:dyDescent="0.3">
      <c r="A1040" s="6" t="s">
        <v>29</v>
      </c>
      <c r="B1040" s="6">
        <f>VLOOKUP(A1040,operation!A:B,2,0)</f>
        <v>1</v>
      </c>
      <c r="C1040" s="6">
        <v>14</v>
      </c>
      <c r="D1040" s="25"/>
      <c r="E1040" s="2">
        <v>10733689.11313856</v>
      </c>
      <c r="F1040" s="26">
        <f>_xlfn.MAXIFS('data-from-invoicing'!E:E,'data-from-invoicing'!D:D,eslam.data!AR1040)</f>
        <v>10733689.109999999</v>
      </c>
      <c r="G1040" s="2">
        <f t="shared" si="150"/>
        <v>-3.1385608017444611E-3</v>
      </c>
      <c r="H1040" s="2"/>
      <c r="I1040" s="23"/>
      <c r="J1040" s="2">
        <f>SUMIF('collection only'!D:D,eslam.data!AQ1040,'collection only'!E:E)</f>
        <v>10173240.83</v>
      </c>
      <c r="K1040" s="26">
        <f>SUMIF('data-from-invoicing'!D:D,eslam.data!AR1040,'data-from-invoicing'!F:F)</f>
        <v>10786798.0055</v>
      </c>
      <c r="L1040" s="2">
        <f t="shared" si="151"/>
        <v>613557.1754999999</v>
      </c>
      <c r="M1040" s="2"/>
      <c r="Q1040" s="23"/>
      <c r="R1040" s="2">
        <v>10377806.91916758</v>
      </c>
      <c r="S1040" s="1">
        <v>43861</v>
      </c>
      <c r="T1040" s="1">
        <v>43864</v>
      </c>
      <c r="U1040" s="1">
        <v>43864</v>
      </c>
      <c r="V1040">
        <v>30</v>
      </c>
      <c r="W1040" s="1">
        <v>43894</v>
      </c>
      <c r="X1040" s="1">
        <v>43880</v>
      </c>
      <c r="Y1040" s="2">
        <v>173623383.68313849</v>
      </c>
      <c r="AF1040" s="2">
        <v>8262612.08332361</v>
      </c>
      <c r="AG1040" s="14">
        <f>SUMIF('consultant-gross'!D:D,eslam.data!AQ1040,'consultant-gross'!F:F)</f>
        <v>0</v>
      </c>
      <c r="AH1040" s="14">
        <f>SUMIF('consultant-gross'!D:D,eslam.data!AQ1040,'consultant-gross'!G:G)</f>
        <v>0</v>
      </c>
      <c r="AI1040" s="14">
        <f>SUMIF('consultant-net'!D:D,eslam.data!AQ1040,'consultant-net'!F:F)</f>
        <v>0</v>
      </c>
      <c r="AJ1040" s="2" t="str">
        <f>VLOOKUP(A1040,'eslam-to-invoicing'!A:B,2,0)</f>
        <v>EMAAR-PKG# 144, Marassi</v>
      </c>
      <c r="AQ1040" s="2" t="str">
        <f t="shared" si="152"/>
        <v>PKG#14414</v>
      </c>
      <c r="AR1040" s="2" t="str">
        <f t="shared" si="153"/>
        <v>EMAAR-PKG# 144, Marassi14</v>
      </c>
    </row>
    <row r="1041" spans="1:44" hidden="1" x14ac:dyDescent="0.3">
      <c r="A1041" s="6" t="s">
        <v>29</v>
      </c>
      <c r="B1041" s="6">
        <f>VLOOKUP(A1041,operation!A:B,2,0)</f>
        <v>1</v>
      </c>
      <c r="C1041" s="6">
        <v>15</v>
      </c>
      <c r="D1041" s="25"/>
      <c r="E1041" s="2">
        <v>2638692.2968614399</v>
      </c>
      <c r="F1041" s="26">
        <f>_xlfn.MAXIFS('data-from-invoicing'!E:E,'data-from-invoicing'!D:D,eslam.data!AR1041)</f>
        <v>2638692.38</v>
      </c>
      <c r="G1041" s="2">
        <f t="shared" ref="G1041:G1104" si="154">F1041-E1041</f>
        <v>8.3138559944927692E-2</v>
      </c>
      <c r="H1041" s="2"/>
      <c r="I1041" s="23"/>
      <c r="J1041" s="2">
        <f>SUMIF('collection only'!D:D,eslam.data!AQ1041,'collection only'!E:E)</f>
        <v>9960243.2699999996</v>
      </c>
      <c r="K1041" s="26">
        <f>SUMIF('data-from-invoicing'!D:D,eslam.data!AR1041,'data-from-invoicing'!F:F)</f>
        <v>5968624.2390000001</v>
      </c>
      <c r="L1041" s="2">
        <f t="shared" ref="L1041:L1104" si="155">K1041-J1041</f>
        <v>-3991619.0309999995</v>
      </c>
      <c r="M1041" s="2"/>
      <c r="Q1041" s="23"/>
      <c r="R1041" s="2">
        <v>10405304.529999999</v>
      </c>
      <c r="S1041" s="1">
        <v>44074</v>
      </c>
      <c r="T1041" s="1">
        <v>44063</v>
      </c>
      <c r="U1041" s="1">
        <v>44178</v>
      </c>
      <c r="V1041">
        <v>30</v>
      </c>
      <c r="W1041" s="1">
        <v>44208</v>
      </c>
      <c r="X1041" s="1">
        <v>44178</v>
      </c>
      <c r="Y1041" s="2">
        <v>176262075.97999999</v>
      </c>
      <c r="AF1041" s="2">
        <v>2614017.44</v>
      </c>
      <c r="AG1041" s="14">
        <f>SUMIF('consultant-gross'!D:D,eslam.data!AQ1041,'consultant-gross'!F:F)</f>
        <v>0</v>
      </c>
      <c r="AH1041" s="14">
        <f>SUMIF('consultant-gross'!D:D,eslam.data!AQ1041,'consultant-gross'!G:G)</f>
        <v>0</v>
      </c>
      <c r="AI1041" s="14">
        <f>SUMIF('consultant-net'!D:D,eslam.data!AQ1041,'consultant-net'!F:F)</f>
        <v>0</v>
      </c>
      <c r="AJ1041" s="2" t="str">
        <f>VLOOKUP(A1041,'eslam-to-invoicing'!A:B,2,0)</f>
        <v>EMAAR-PKG# 144, Marassi</v>
      </c>
      <c r="AQ1041" s="2" t="str">
        <f t="shared" ref="AQ1041:AQ1104" si="156">A1041&amp;C1041</f>
        <v>PKG#14415</v>
      </c>
      <c r="AR1041" s="2" t="str">
        <f t="shared" ref="AR1041:AR1104" si="157">AJ1041&amp;C1041</f>
        <v>EMAAR-PKG# 144, Marassi15</v>
      </c>
    </row>
    <row r="1042" spans="1:44" hidden="1" x14ac:dyDescent="0.3">
      <c r="A1042" s="6" t="s">
        <v>29</v>
      </c>
      <c r="B1042" s="34">
        <f>VLOOKUP(A1042,operation!A:B,2,0)</f>
        <v>1</v>
      </c>
      <c r="C1042" s="6">
        <v>16</v>
      </c>
      <c r="D1042" s="25"/>
      <c r="E1042" s="2">
        <v>150533.34000000361</v>
      </c>
      <c r="F1042" s="26">
        <f>_xlfn.MAXIFS('data-from-invoicing'!E:E,'data-from-invoicing'!D:D,eslam.data!AR1042)</f>
        <v>0</v>
      </c>
      <c r="G1042" s="2">
        <f t="shared" si="154"/>
        <v>-150533.34000000361</v>
      </c>
      <c r="H1042" s="2"/>
      <c r="I1042" s="23"/>
      <c r="J1042" s="2">
        <f>SUMIF('collection only'!D:D,eslam.data!AQ1042,'collection only'!E:E)</f>
        <v>1116473.97</v>
      </c>
      <c r="K1042" s="26">
        <f>SUMIF('data-from-invoicing'!D:D,eslam.data!AR1042,'data-from-invoicing'!F:F)</f>
        <v>0</v>
      </c>
      <c r="L1042" s="2">
        <f t="shared" si="155"/>
        <v>-1116473.97</v>
      </c>
      <c r="M1042" s="2"/>
      <c r="Q1042" s="23"/>
      <c r="R1042" s="2">
        <v>1132971.99</v>
      </c>
      <c r="S1042" s="1">
        <v>44227</v>
      </c>
      <c r="T1042" s="1">
        <v>44216</v>
      </c>
      <c r="U1042" s="1">
        <v>44217</v>
      </c>
      <c r="V1042">
        <v>30</v>
      </c>
      <c r="W1042" s="1">
        <v>44247</v>
      </c>
      <c r="X1042" s="1">
        <v>44280</v>
      </c>
      <c r="Y1042" s="2">
        <v>176412609.31999999</v>
      </c>
      <c r="AF1042" s="2">
        <v>2496617.44</v>
      </c>
      <c r="AG1042" s="14">
        <f>SUMIF('consultant-gross'!D:D,eslam.data!AQ1042,'consultant-gross'!F:F)</f>
        <v>150533.34000000358</v>
      </c>
      <c r="AH1042" s="14">
        <f>SUMIF('consultant-gross'!D:D,eslam.data!AQ1042,'consultant-gross'!G:G)</f>
        <v>176412609.31999999</v>
      </c>
      <c r="AI1042" s="14">
        <f>SUMIF('consultant-net'!D:D,eslam.data!AQ1042,'consultant-net'!F:F)</f>
        <v>1132971.99</v>
      </c>
      <c r="AJ1042" s="2" t="str">
        <f>VLOOKUP(A1042,'eslam-to-invoicing'!A:B,2,0)</f>
        <v>EMAAR-PKG# 144, Marassi</v>
      </c>
      <c r="AQ1042" s="2" t="str">
        <f t="shared" si="156"/>
        <v>PKG#14416</v>
      </c>
      <c r="AR1042" s="2" t="str">
        <f t="shared" si="157"/>
        <v>EMAAR-PKG# 144, Marassi16</v>
      </c>
    </row>
    <row r="1043" spans="1:44" hidden="1" x14ac:dyDescent="0.3">
      <c r="A1043" s="6" t="s">
        <v>54</v>
      </c>
      <c r="B1043" s="6">
        <f>VLOOKUP(A1043,operation!A:B,2,0)</f>
        <v>1</v>
      </c>
      <c r="C1043" s="6">
        <v>2</v>
      </c>
      <c r="D1043" s="25"/>
      <c r="E1043" s="2">
        <v>8785941.9900000002</v>
      </c>
      <c r="F1043" s="26">
        <f>_xlfn.MAXIFS('data-from-invoicing'!E:E,'data-from-invoicing'!D:D,eslam.data!AR1043)</f>
        <v>8785942</v>
      </c>
      <c r="G1043" s="2">
        <f t="shared" si="154"/>
        <v>9.9999997764825821E-3</v>
      </c>
      <c r="H1043" s="2"/>
      <c r="I1043" s="23"/>
      <c r="J1043" s="2">
        <f>SUMIF('collection only'!D:D,eslam.data!AQ1043,'collection only'!E:E)</f>
        <v>7794726.5199999996</v>
      </c>
      <c r="K1043" s="26">
        <f>SUMIF('data-from-invoicing'!D:D,eslam.data!AR1043,'data-from-invoicing'!F:F)</f>
        <v>17974031.281499997</v>
      </c>
      <c r="L1043" s="2">
        <f t="shared" si="155"/>
        <v>10179304.761499997</v>
      </c>
      <c r="M1043" s="2"/>
      <c r="Q1043" s="23"/>
      <c r="R1043" s="2">
        <v>7794726.5199999996</v>
      </c>
      <c r="S1043" s="1">
        <v>43890</v>
      </c>
      <c r="T1043" s="1">
        <v>43890</v>
      </c>
      <c r="U1043" s="1">
        <v>43895</v>
      </c>
      <c r="V1043">
        <v>40</v>
      </c>
      <c r="W1043" s="1">
        <v>43935</v>
      </c>
      <c r="X1043" s="1">
        <v>43912</v>
      </c>
      <c r="Y1043" s="2">
        <v>8785941.9900000002</v>
      </c>
      <c r="Z1043" s="2">
        <v>749579.79</v>
      </c>
      <c r="AF1043" s="2">
        <v>0</v>
      </c>
      <c r="AG1043" s="14">
        <f>SUMIF('consultant-gross'!D:D,eslam.data!AQ1043,'consultant-gross'!F:F)</f>
        <v>0</v>
      </c>
      <c r="AH1043" s="14">
        <f>SUMIF('consultant-gross'!D:D,eslam.data!AQ1043,'consultant-gross'!G:G)</f>
        <v>0</v>
      </c>
      <c r="AI1043" s="14">
        <f>SUMIF('consultant-net'!D:D,eslam.data!AQ1043,'consultant-net'!F:F)</f>
        <v>0</v>
      </c>
      <c r="AJ1043" s="2" t="str">
        <f>VLOOKUP(A1043,'eslam-to-invoicing'!A:B,2,0)</f>
        <v>EMAAR-Pkg#162/163- Marassi</v>
      </c>
      <c r="AQ1043" s="2" t="str">
        <f t="shared" si="156"/>
        <v>PKG#1622</v>
      </c>
      <c r="AR1043" s="2" t="str">
        <f t="shared" si="157"/>
        <v>EMAAR-Pkg#162/163- Marassi2</v>
      </c>
    </row>
    <row r="1044" spans="1:44" hidden="1" x14ac:dyDescent="0.3">
      <c r="A1044" s="6" t="s">
        <v>54</v>
      </c>
      <c r="B1044" s="6">
        <f>VLOOKUP(A1044,operation!A:B,2,0)</f>
        <v>1</v>
      </c>
      <c r="C1044" s="6">
        <v>3</v>
      </c>
      <c r="D1044" s="25"/>
      <c r="E1044" s="2">
        <v>6446622.3599999994</v>
      </c>
      <c r="F1044" s="26">
        <f>_xlfn.MAXIFS('data-from-invoicing'!E:E,'data-from-invoicing'!D:D,eslam.data!AR1044)</f>
        <v>6446622.3399999999</v>
      </c>
      <c r="G1044" s="2">
        <f t="shared" si="154"/>
        <v>-1.9999999552965164E-2</v>
      </c>
      <c r="H1044" s="2"/>
      <c r="I1044" s="23"/>
      <c r="J1044" s="2">
        <f>SUMIF('collection only'!D:D,eslam.data!AQ1044,'collection only'!E:E)</f>
        <v>5119599.34</v>
      </c>
      <c r="K1044" s="26">
        <f>SUMIF('data-from-invoicing'!D:D,eslam.data!AR1044,'data-from-invoicing'!F:F)</f>
        <v>16268974.4395</v>
      </c>
      <c r="L1044" s="2">
        <f t="shared" si="155"/>
        <v>11149375.0995</v>
      </c>
      <c r="M1044" s="2"/>
      <c r="Q1044" s="23"/>
      <c r="R1044" s="2">
        <v>5119599.3499999996</v>
      </c>
      <c r="S1044" s="1">
        <v>43921</v>
      </c>
      <c r="T1044" s="1">
        <v>43908</v>
      </c>
      <c r="U1044" s="1">
        <v>43911</v>
      </c>
      <c r="V1044">
        <v>40</v>
      </c>
      <c r="W1044" s="1">
        <v>43951</v>
      </c>
      <c r="X1044" s="1">
        <v>43920</v>
      </c>
      <c r="Y1044" s="2">
        <v>15232564.35</v>
      </c>
      <c r="Z1044" s="2">
        <v>531683.98</v>
      </c>
      <c r="AF1044" s="2">
        <v>0</v>
      </c>
      <c r="AG1044" s="14">
        <f>SUMIF('consultant-gross'!D:D,eslam.data!AQ1044,'consultant-gross'!F:F)</f>
        <v>0</v>
      </c>
      <c r="AH1044" s="14">
        <f>SUMIF('consultant-gross'!D:D,eslam.data!AQ1044,'consultant-gross'!G:G)</f>
        <v>0</v>
      </c>
      <c r="AI1044" s="14">
        <f>SUMIF('consultant-net'!D:D,eslam.data!AQ1044,'consultant-net'!F:F)</f>
        <v>0</v>
      </c>
      <c r="AJ1044" s="2" t="str">
        <f>VLOOKUP(A1044,'eslam-to-invoicing'!A:B,2,0)</f>
        <v>EMAAR-Pkg#162/163- Marassi</v>
      </c>
      <c r="AQ1044" s="2" t="str">
        <f t="shared" si="156"/>
        <v>PKG#1623</v>
      </c>
      <c r="AR1044" s="2" t="str">
        <f t="shared" si="157"/>
        <v>EMAAR-Pkg#162/163- Marassi3</v>
      </c>
    </row>
    <row r="1045" spans="1:44" hidden="1" x14ac:dyDescent="0.3">
      <c r="A1045" s="6" t="s">
        <v>54</v>
      </c>
      <c r="B1045" s="6">
        <f>VLOOKUP(A1045,operation!A:B,2,0)</f>
        <v>1</v>
      </c>
      <c r="C1045" s="6">
        <v>4</v>
      </c>
      <c r="D1045" s="25"/>
      <c r="E1045" s="2">
        <v>7314177.6399999987</v>
      </c>
      <c r="F1045" s="26">
        <f>_xlfn.MAXIFS('data-from-invoicing'!E:E,'data-from-invoicing'!D:D,eslam.data!AR1045)</f>
        <v>7314175.6500000013</v>
      </c>
      <c r="G1045" s="2">
        <f t="shared" si="154"/>
        <v>-1.9899999974295497</v>
      </c>
      <c r="H1045" s="2"/>
      <c r="I1045" s="23"/>
      <c r="J1045" s="2">
        <f>SUMIF('collection only'!D:D,eslam.data!AQ1045,'collection only'!E:E)</f>
        <v>6336538.2300000004</v>
      </c>
      <c r="K1045" s="26">
        <f>SUMIF('data-from-invoicing'!D:D,eslam.data!AR1045,'data-from-invoicing'!F:F)</f>
        <v>17742432.848499998</v>
      </c>
      <c r="L1045" s="2">
        <f t="shared" si="155"/>
        <v>11405894.618499998</v>
      </c>
      <c r="M1045" s="2"/>
      <c r="Q1045" s="23"/>
      <c r="R1045" s="2">
        <v>6336538.2300000004</v>
      </c>
      <c r="S1045" s="1">
        <v>43921</v>
      </c>
      <c r="T1045" s="1">
        <v>43927</v>
      </c>
      <c r="U1045" s="1">
        <v>43927</v>
      </c>
      <c r="V1045">
        <v>40</v>
      </c>
      <c r="W1045" s="1">
        <v>43967</v>
      </c>
      <c r="X1045" s="1">
        <v>43943</v>
      </c>
      <c r="Y1045" s="2">
        <v>22546741.989999998</v>
      </c>
      <c r="Z1045" s="2">
        <v>1033463.45</v>
      </c>
      <c r="AF1045" s="2">
        <v>57000</v>
      </c>
      <c r="AG1045" s="14">
        <f>SUMIF('consultant-gross'!D:D,eslam.data!AQ1045,'consultant-gross'!F:F)</f>
        <v>0</v>
      </c>
      <c r="AH1045" s="14">
        <f>SUMIF('consultant-gross'!D:D,eslam.data!AQ1045,'consultant-gross'!G:G)</f>
        <v>0</v>
      </c>
      <c r="AI1045" s="14">
        <f>SUMIF('consultant-net'!D:D,eslam.data!AQ1045,'consultant-net'!F:F)</f>
        <v>0</v>
      </c>
      <c r="AJ1045" s="2" t="str">
        <f>VLOOKUP(A1045,'eslam-to-invoicing'!A:B,2,0)</f>
        <v>EMAAR-Pkg#162/163- Marassi</v>
      </c>
      <c r="AQ1045" s="2" t="str">
        <f t="shared" si="156"/>
        <v>PKG#1624</v>
      </c>
      <c r="AR1045" s="2" t="str">
        <f t="shared" si="157"/>
        <v>EMAAR-Pkg#162/163- Marassi4</v>
      </c>
    </row>
    <row r="1046" spans="1:44" hidden="1" x14ac:dyDescent="0.3">
      <c r="A1046" s="6" t="s">
        <v>54</v>
      </c>
      <c r="B1046" s="6">
        <f>VLOOKUP(A1046,operation!A:B,2,0)</f>
        <v>1</v>
      </c>
      <c r="C1046" s="6">
        <v>5</v>
      </c>
      <c r="D1046" s="25"/>
      <c r="E1046" s="2">
        <v>8006098.5700000003</v>
      </c>
      <c r="F1046" s="26">
        <f>_xlfn.MAXIFS('data-from-invoicing'!E:E,'data-from-invoicing'!D:D,eslam.data!AR1046)</f>
        <v>8006098.5700000003</v>
      </c>
      <c r="G1046" s="2">
        <f t="shared" si="154"/>
        <v>0</v>
      </c>
      <c r="H1046" s="2"/>
      <c r="I1046" s="23"/>
      <c r="J1046" s="2">
        <f>SUMIF('collection only'!D:D,eslam.data!AQ1046,'collection only'!E:E)</f>
        <v>6124877.6900000004</v>
      </c>
      <c r="K1046" s="26">
        <f>SUMIF('data-from-invoicing'!D:D,eslam.data!AR1046,'data-from-invoicing'!F:F)</f>
        <v>7958142.0484999996</v>
      </c>
      <c r="L1046" s="2">
        <f t="shared" si="155"/>
        <v>1833264.3584999992</v>
      </c>
      <c r="M1046" s="2"/>
      <c r="Q1046" s="23"/>
      <c r="R1046" s="2">
        <v>6124877.6900000004</v>
      </c>
      <c r="S1046" s="1">
        <v>43951</v>
      </c>
      <c r="T1046" s="1">
        <v>43956</v>
      </c>
      <c r="U1046" s="1">
        <v>43955</v>
      </c>
      <c r="V1046">
        <v>40</v>
      </c>
      <c r="W1046" s="1">
        <v>43995</v>
      </c>
      <c r="X1046" s="1">
        <v>43964</v>
      </c>
      <c r="Y1046" s="2">
        <v>30552840.559999999</v>
      </c>
      <c r="Z1046" s="2">
        <v>592328.38</v>
      </c>
      <c r="AF1046" s="2">
        <v>157000</v>
      </c>
      <c r="AG1046" s="14">
        <f>SUMIF('consultant-gross'!D:D,eslam.data!AQ1046,'consultant-gross'!F:F)</f>
        <v>0</v>
      </c>
      <c r="AH1046" s="14">
        <f>SUMIF('consultant-gross'!D:D,eslam.data!AQ1046,'consultant-gross'!G:G)</f>
        <v>0</v>
      </c>
      <c r="AI1046" s="14">
        <f>SUMIF('consultant-net'!D:D,eslam.data!AQ1046,'consultant-net'!F:F)</f>
        <v>0</v>
      </c>
      <c r="AJ1046" s="2" t="str">
        <f>VLOOKUP(A1046,'eslam-to-invoicing'!A:B,2,0)</f>
        <v>EMAAR-Pkg#162/163- Marassi</v>
      </c>
      <c r="AQ1046" s="2" t="str">
        <f t="shared" si="156"/>
        <v>PKG#1625</v>
      </c>
      <c r="AR1046" s="2" t="str">
        <f t="shared" si="157"/>
        <v>EMAAR-Pkg#162/163- Marassi5</v>
      </c>
    </row>
    <row r="1047" spans="1:44" hidden="1" x14ac:dyDescent="0.3">
      <c r="A1047" s="6" t="s">
        <v>54</v>
      </c>
      <c r="B1047" s="34">
        <f>VLOOKUP(A1047,operation!A:B,2,0)</f>
        <v>1</v>
      </c>
      <c r="C1047" s="6">
        <v>6</v>
      </c>
      <c r="D1047" s="25"/>
      <c r="E1047" s="2">
        <v>5990865.4962759577</v>
      </c>
      <c r="F1047" s="26">
        <f>_xlfn.MAXIFS('data-from-invoicing'!E:E,'data-from-invoicing'!D:D,eslam.data!AR1047)</f>
        <v>8631951.7100000009</v>
      </c>
      <c r="G1047" s="2">
        <f t="shared" si="154"/>
        <v>2641086.2137240432</v>
      </c>
      <c r="H1047" s="2"/>
      <c r="I1047" s="23"/>
      <c r="J1047" s="2">
        <f>SUMIF('collection only'!D:D,eslam.data!AQ1047,'collection only'!E:E)</f>
        <v>4824045.3899999997</v>
      </c>
      <c r="K1047" s="26">
        <f>SUMIF('data-from-invoicing'!D:D,eslam.data!AR1047,'data-from-invoicing'!F:F)</f>
        <v>13427541.4454</v>
      </c>
      <c r="L1047" s="2">
        <f t="shared" si="155"/>
        <v>8603496.055399999</v>
      </c>
      <c r="M1047" s="2"/>
      <c r="Q1047" s="23"/>
      <c r="R1047" s="2">
        <v>4824045.3809996992</v>
      </c>
      <c r="S1047" s="1">
        <v>43982</v>
      </c>
      <c r="T1047" s="1">
        <v>43988</v>
      </c>
      <c r="U1047" s="1">
        <v>43992</v>
      </c>
      <c r="V1047">
        <v>40</v>
      </c>
      <c r="W1047" s="1">
        <v>44032</v>
      </c>
      <c r="X1047" s="1">
        <v>44008</v>
      </c>
      <c r="Y1047" s="2">
        <v>36543706.056275956</v>
      </c>
      <c r="Z1047" s="2">
        <v>474838.875</v>
      </c>
      <c r="AF1047" s="2">
        <v>157000</v>
      </c>
      <c r="AG1047" s="14">
        <f>SUMIF('consultant-gross'!D:D,eslam.data!AQ1047,'consultant-gross'!F:F)</f>
        <v>0</v>
      </c>
      <c r="AH1047" s="14">
        <f>SUMIF('consultant-gross'!D:D,eslam.data!AQ1047,'consultant-gross'!G:G)</f>
        <v>0</v>
      </c>
      <c r="AI1047" s="14">
        <f>SUMIF('consultant-net'!D:D,eslam.data!AQ1047,'consultant-net'!F:F)</f>
        <v>0</v>
      </c>
      <c r="AJ1047" s="2" t="str">
        <f>VLOOKUP(A1047,'eslam-to-invoicing'!A:B,2,0)</f>
        <v>EMAAR-Pkg#162/163- Marassi</v>
      </c>
      <c r="AQ1047" s="2" t="str">
        <f t="shared" si="156"/>
        <v>PKG#1626</v>
      </c>
      <c r="AR1047" s="2" t="str">
        <f t="shared" si="157"/>
        <v>EMAAR-Pkg#162/163- Marassi6</v>
      </c>
    </row>
    <row r="1048" spans="1:44" hidden="1" x14ac:dyDescent="0.3">
      <c r="A1048" s="6" t="s">
        <v>54</v>
      </c>
      <c r="B1048" s="6">
        <f>VLOOKUP(A1048,operation!A:B,2,0)</f>
        <v>1</v>
      </c>
      <c r="C1048" s="6">
        <v>7</v>
      </c>
      <c r="D1048" s="25"/>
      <c r="E1048" s="2">
        <v>8577628.8703730404</v>
      </c>
      <c r="F1048" s="26">
        <f>_xlfn.MAXIFS('data-from-invoicing'!E:E,'data-from-invoicing'!D:D,eslam.data!AR1048)</f>
        <v>8577630.8300000001</v>
      </c>
      <c r="G1048" s="2">
        <f t="shared" si="154"/>
        <v>1.9596269596368074</v>
      </c>
      <c r="H1048" s="2"/>
      <c r="I1048" s="23"/>
      <c r="J1048" s="2">
        <f>SUMIF('collection only'!D:D,eslam.data!AQ1048,'collection only'!E:E)</f>
        <v>7215874.2120845988</v>
      </c>
      <c r="K1048" s="26">
        <f>SUMIF('data-from-invoicing'!D:D,eslam.data!AR1048,'data-from-invoicing'!F:F)</f>
        <v>12964361.537700001</v>
      </c>
      <c r="L1048" s="2">
        <f t="shared" si="155"/>
        <v>5748487.3256154023</v>
      </c>
      <c r="M1048" s="2"/>
      <c r="Q1048" s="23"/>
      <c r="R1048" s="2">
        <v>7215874.2120845988</v>
      </c>
      <c r="S1048" s="1">
        <v>44012</v>
      </c>
      <c r="T1048" s="1">
        <v>44018</v>
      </c>
      <c r="U1048" s="1">
        <v>44018</v>
      </c>
      <c r="V1048">
        <v>40</v>
      </c>
      <c r="W1048" s="1">
        <v>44058</v>
      </c>
      <c r="X1048" s="1">
        <v>44041</v>
      </c>
      <c r="Y1048" s="2">
        <v>45121334.926648997</v>
      </c>
      <c r="Z1048" s="2">
        <v>834531.375</v>
      </c>
      <c r="AF1048" s="2">
        <v>260419</v>
      </c>
      <c r="AG1048" s="14">
        <f>SUMIF('consultant-gross'!D:D,eslam.data!AQ1048,'consultant-gross'!F:F)</f>
        <v>0</v>
      </c>
      <c r="AH1048" s="14">
        <f>SUMIF('consultant-gross'!D:D,eslam.data!AQ1048,'consultant-gross'!G:G)</f>
        <v>0</v>
      </c>
      <c r="AI1048" s="14">
        <f>SUMIF('consultant-net'!D:D,eslam.data!AQ1048,'consultant-net'!F:F)</f>
        <v>0</v>
      </c>
      <c r="AJ1048" s="2" t="str">
        <f>VLOOKUP(A1048,'eslam-to-invoicing'!A:B,2,0)</f>
        <v>EMAAR-Pkg#162/163- Marassi</v>
      </c>
      <c r="AQ1048" s="2" t="str">
        <f t="shared" si="156"/>
        <v>PKG#1627</v>
      </c>
      <c r="AR1048" s="2" t="str">
        <f t="shared" si="157"/>
        <v>EMAAR-Pkg#162/163- Marassi7</v>
      </c>
    </row>
    <row r="1049" spans="1:44" hidden="1" x14ac:dyDescent="0.3">
      <c r="A1049" s="6" t="s">
        <v>54</v>
      </c>
      <c r="B1049" s="6">
        <f>VLOOKUP(A1049,operation!A:B,2,0)</f>
        <v>1</v>
      </c>
      <c r="C1049" s="6">
        <v>8</v>
      </c>
      <c r="D1049" s="25"/>
      <c r="E1049" s="2">
        <v>12161063.38589588</v>
      </c>
      <c r="F1049" s="26">
        <f>_xlfn.MAXIFS('data-from-invoicing'!E:E,'data-from-invoicing'!D:D,eslam.data!AR1049)</f>
        <v>12161063.390000001</v>
      </c>
      <c r="G1049" s="2">
        <f t="shared" si="154"/>
        <v>4.1041206568479538E-3</v>
      </c>
      <c r="H1049" s="2"/>
      <c r="I1049" s="23"/>
      <c r="J1049" s="2">
        <f>SUMIF('collection only'!D:D,eslam.data!AQ1049,'collection only'!E:E)</f>
        <v>9432027.7200000007</v>
      </c>
      <c r="K1049" s="26">
        <f>SUMIF('data-from-invoicing'!D:D,eslam.data!AR1049,'data-from-invoicing'!F:F)</f>
        <v>22259454.995999999</v>
      </c>
      <c r="L1049" s="2">
        <f t="shared" si="155"/>
        <v>12827427.275999999</v>
      </c>
      <c r="M1049" s="2"/>
      <c r="Q1049" s="23"/>
      <c r="R1049" s="2">
        <v>9432027.7176718637</v>
      </c>
      <c r="S1049" s="1">
        <v>44043</v>
      </c>
      <c r="T1049" s="1">
        <v>44053</v>
      </c>
      <c r="U1049" s="1">
        <v>44059</v>
      </c>
      <c r="V1049">
        <v>40</v>
      </c>
      <c r="W1049" s="1">
        <v>44099</v>
      </c>
      <c r="X1049" s="1">
        <v>44077</v>
      </c>
      <c r="Y1049" s="2">
        <v>57282398.312544867</v>
      </c>
      <c r="Z1049" s="2">
        <v>136265.25</v>
      </c>
      <c r="AF1049" s="2">
        <v>261806</v>
      </c>
      <c r="AG1049" s="14">
        <f>SUMIF('consultant-gross'!D:D,eslam.data!AQ1049,'consultant-gross'!F:F)</f>
        <v>0</v>
      </c>
      <c r="AH1049" s="14">
        <f>SUMIF('consultant-gross'!D:D,eslam.data!AQ1049,'consultant-gross'!G:G)</f>
        <v>0</v>
      </c>
      <c r="AI1049" s="14">
        <f>SUMIF('consultant-net'!D:D,eslam.data!AQ1049,'consultant-net'!F:F)</f>
        <v>0</v>
      </c>
      <c r="AJ1049" s="2" t="str">
        <f>VLOOKUP(A1049,'eslam-to-invoicing'!A:B,2,0)</f>
        <v>EMAAR-Pkg#162/163- Marassi</v>
      </c>
      <c r="AQ1049" s="2" t="str">
        <f t="shared" si="156"/>
        <v>PKG#1628</v>
      </c>
      <c r="AR1049" s="2" t="str">
        <f t="shared" si="157"/>
        <v>EMAAR-Pkg#162/163- Marassi8</v>
      </c>
    </row>
    <row r="1050" spans="1:44" hidden="1" x14ac:dyDescent="0.3">
      <c r="A1050" s="6" t="s">
        <v>54</v>
      </c>
      <c r="B1050" s="34">
        <f>VLOOKUP(A1050,operation!A:B,2,0)</f>
        <v>1</v>
      </c>
      <c r="C1050" s="6">
        <v>9</v>
      </c>
      <c r="D1050" s="25"/>
      <c r="E1050" s="2">
        <v>10973106.501690891</v>
      </c>
      <c r="F1050" s="26">
        <f>_xlfn.MAXIFS('data-from-invoicing'!E:E,'data-from-invoicing'!D:D,eslam.data!AR1050)</f>
        <v>10891648.49</v>
      </c>
      <c r="G1050" s="2">
        <f t="shared" si="154"/>
        <v>-81458.011690890417</v>
      </c>
      <c r="H1050" s="2"/>
      <c r="I1050" s="23"/>
      <c r="J1050" s="2">
        <f>SUMIF('collection only'!D:D,eslam.data!AQ1050,'collection only'!E:E)</f>
        <v>9889305</v>
      </c>
      <c r="K1050" s="26">
        <f>SUMIF('data-from-invoicing'!D:D,eslam.data!AR1050,'data-from-invoicing'!F:F)</f>
        <v>20607532.603099998</v>
      </c>
      <c r="L1050" s="2">
        <f t="shared" si="155"/>
        <v>10718227.603099998</v>
      </c>
      <c r="M1050" s="2"/>
      <c r="Q1050" s="23"/>
      <c r="R1050" s="2">
        <v>9889305.1265791208</v>
      </c>
      <c r="S1050" s="1">
        <v>44074</v>
      </c>
      <c r="T1050" s="1">
        <v>44079</v>
      </c>
      <c r="U1050" s="1">
        <v>44083</v>
      </c>
      <c r="V1050">
        <v>40</v>
      </c>
      <c r="W1050" s="1">
        <v>44123</v>
      </c>
      <c r="X1050" s="1">
        <v>44102</v>
      </c>
      <c r="Y1050" s="2">
        <v>68255504.814235762</v>
      </c>
      <c r="Z1050" s="2">
        <v>1100385</v>
      </c>
      <c r="AF1050" s="2">
        <v>61806</v>
      </c>
      <c r="AG1050" s="14">
        <f>SUMIF('consultant-gross'!D:D,eslam.data!AQ1050,'consultant-gross'!F:F)</f>
        <v>0</v>
      </c>
      <c r="AH1050" s="14">
        <f>SUMIF('consultant-gross'!D:D,eslam.data!AQ1050,'consultant-gross'!G:G)</f>
        <v>0</v>
      </c>
      <c r="AI1050" s="14">
        <f>SUMIF('consultant-net'!D:D,eslam.data!AQ1050,'consultant-net'!F:F)</f>
        <v>0</v>
      </c>
      <c r="AJ1050" s="2" t="str">
        <f>VLOOKUP(A1050,'eslam-to-invoicing'!A:B,2,0)</f>
        <v>EMAAR-Pkg#162/163- Marassi</v>
      </c>
      <c r="AQ1050" s="2" t="str">
        <f t="shared" si="156"/>
        <v>PKG#1629</v>
      </c>
      <c r="AR1050" s="2" t="str">
        <f t="shared" si="157"/>
        <v>EMAAR-Pkg#162/163- Marassi9</v>
      </c>
    </row>
    <row r="1051" spans="1:44" hidden="1" x14ac:dyDescent="0.3">
      <c r="A1051" s="6" t="s">
        <v>54</v>
      </c>
      <c r="B1051" s="34">
        <f>VLOOKUP(A1051,operation!A:B,2,0)</f>
        <v>1</v>
      </c>
      <c r="C1051" s="6">
        <v>10</v>
      </c>
      <c r="D1051" s="25"/>
      <c r="E1051" s="2">
        <v>14493217.0374198</v>
      </c>
      <c r="F1051" s="26">
        <f>_xlfn.MAXIFS('data-from-invoicing'!E:E,'data-from-invoicing'!D:D,eslam.data!AR1051)</f>
        <v>14574675.039999999</v>
      </c>
      <c r="G1051" s="2">
        <f t="shared" si="154"/>
        <v>81458.002580199391</v>
      </c>
      <c r="H1051" s="2"/>
      <c r="I1051" s="23"/>
      <c r="J1051" s="2">
        <f>SUMIF('collection only'!D:D,eslam.data!AQ1051,'collection only'!E:E)</f>
        <v>13282474.210811481</v>
      </c>
      <c r="K1051" s="26">
        <f>SUMIF('data-from-invoicing'!D:D,eslam.data!AR1051,'data-from-invoicing'!F:F)</f>
        <v>18192775.480100002</v>
      </c>
      <c r="L1051" s="2">
        <f t="shared" si="155"/>
        <v>4910301.2692885213</v>
      </c>
      <c r="M1051" s="2"/>
      <c r="Q1051" s="23"/>
      <c r="R1051" s="2">
        <v>13282474.210811481</v>
      </c>
      <c r="S1051" s="1">
        <v>44104</v>
      </c>
      <c r="T1051" s="1">
        <v>44109</v>
      </c>
      <c r="U1051" s="1">
        <v>44111</v>
      </c>
      <c r="V1051">
        <v>40</v>
      </c>
      <c r="W1051" s="1">
        <v>44151</v>
      </c>
      <c r="X1051" s="1">
        <v>44138</v>
      </c>
      <c r="Y1051" s="2">
        <v>82748721.851655558</v>
      </c>
      <c r="Z1051" s="2">
        <v>1005156.4395</v>
      </c>
      <c r="AF1051" s="2">
        <v>61806</v>
      </c>
      <c r="AG1051" s="14">
        <f>SUMIF('consultant-gross'!D:D,eslam.data!AQ1051,'consultant-gross'!F:F)</f>
        <v>0</v>
      </c>
      <c r="AH1051" s="14">
        <f>SUMIF('consultant-gross'!D:D,eslam.data!AQ1051,'consultant-gross'!G:G)</f>
        <v>0</v>
      </c>
      <c r="AI1051" s="14">
        <f>SUMIF('consultant-net'!D:D,eslam.data!AQ1051,'consultant-net'!F:F)</f>
        <v>0</v>
      </c>
      <c r="AJ1051" s="2" t="str">
        <f>VLOOKUP(A1051,'eslam-to-invoicing'!A:B,2,0)</f>
        <v>EMAAR-Pkg#162/163- Marassi</v>
      </c>
      <c r="AQ1051" s="2" t="str">
        <f t="shared" si="156"/>
        <v>PKG#16210</v>
      </c>
      <c r="AR1051" s="2" t="str">
        <f t="shared" si="157"/>
        <v>EMAAR-Pkg#162/163- Marassi10</v>
      </c>
    </row>
    <row r="1052" spans="1:44" hidden="1" x14ac:dyDescent="0.3">
      <c r="A1052" s="6" t="s">
        <v>54</v>
      </c>
      <c r="B1052" s="6">
        <f>VLOOKUP(A1052,operation!A:B,2,0)</f>
        <v>1</v>
      </c>
      <c r="C1052" s="6">
        <v>11</v>
      </c>
      <c r="D1052" s="25"/>
      <c r="E1052" s="2">
        <v>9303551.5201999396</v>
      </c>
      <c r="F1052" s="26">
        <f>_xlfn.MAXIFS('data-from-invoicing'!E:E,'data-from-invoicing'!D:D,eslam.data!AR1052)</f>
        <v>9303551.5199999996</v>
      </c>
      <c r="G1052" s="2">
        <f t="shared" si="154"/>
        <v>-1.9994005560874939E-4</v>
      </c>
      <c r="H1052" s="2"/>
      <c r="I1052" s="23"/>
      <c r="J1052" s="2">
        <f>SUMIF('collection only'!D:D,eslam.data!AQ1052,'collection only'!E:E)</f>
        <v>7840185.4800000004</v>
      </c>
      <c r="K1052" s="26">
        <f>SUMIF('data-from-invoicing'!D:D,eslam.data!AR1052,'data-from-invoicing'!F:F)</f>
        <v>13368148.5779</v>
      </c>
      <c r="L1052" s="2">
        <f t="shared" si="155"/>
        <v>5527963.0978999995</v>
      </c>
      <c r="M1052" s="2"/>
      <c r="Q1052" s="23"/>
      <c r="R1052" s="2">
        <v>7840185.4912798256</v>
      </c>
      <c r="S1052" s="1">
        <v>44135</v>
      </c>
      <c r="T1052" s="1">
        <v>44140</v>
      </c>
      <c r="U1052" s="1">
        <v>44140</v>
      </c>
      <c r="V1052">
        <v>40</v>
      </c>
      <c r="W1052" s="1">
        <v>44180</v>
      </c>
      <c r="X1052" s="1">
        <v>44167</v>
      </c>
      <c r="Y1052" s="2">
        <v>92052273.371855497</v>
      </c>
      <c r="AF1052" s="2">
        <v>93807</v>
      </c>
      <c r="AG1052" s="14">
        <f>SUMIF('consultant-gross'!D:D,eslam.data!AQ1052,'consultant-gross'!F:F)</f>
        <v>0</v>
      </c>
      <c r="AH1052" s="14">
        <f>SUMIF('consultant-gross'!D:D,eslam.data!AQ1052,'consultant-gross'!G:G)</f>
        <v>0</v>
      </c>
      <c r="AI1052" s="14">
        <f>SUMIF('consultant-net'!D:D,eslam.data!AQ1052,'consultant-net'!F:F)</f>
        <v>0</v>
      </c>
      <c r="AJ1052" s="2" t="str">
        <f>VLOOKUP(A1052,'eslam-to-invoicing'!A:B,2,0)</f>
        <v>EMAAR-Pkg#162/163- Marassi</v>
      </c>
      <c r="AQ1052" s="2" t="str">
        <f t="shared" si="156"/>
        <v>PKG#16211</v>
      </c>
      <c r="AR1052" s="2" t="str">
        <f t="shared" si="157"/>
        <v>EMAAR-Pkg#162/163- Marassi11</v>
      </c>
    </row>
    <row r="1053" spans="1:44" hidden="1" x14ac:dyDescent="0.3">
      <c r="A1053" s="6" t="s">
        <v>54</v>
      </c>
      <c r="B1053" s="34">
        <f>VLOOKUP(A1053,operation!A:B,2,0)</f>
        <v>1</v>
      </c>
      <c r="C1053" s="6">
        <v>12</v>
      </c>
      <c r="D1053" s="25"/>
      <c r="E1053" s="2">
        <v>7499598.7681445032</v>
      </c>
      <c r="F1053" s="26">
        <f>_xlfn.MAXIFS('data-from-invoicing'!E:E,'data-from-invoicing'!D:D,eslam.data!AR1053)</f>
        <v>17538268.489999998</v>
      </c>
      <c r="G1053" s="2">
        <f t="shared" si="154"/>
        <v>10038669.721855495</v>
      </c>
      <c r="H1053" s="2"/>
      <c r="I1053" s="23"/>
      <c r="J1053" s="2">
        <f>SUMIF('collection only'!D:D,eslam.data!AQ1053,'collection only'!E:E)</f>
        <v>4608392</v>
      </c>
      <c r="K1053" s="26">
        <f>SUMIF('data-from-invoicing'!D:D,eslam.data!AR1053,'data-from-invoicing'!F:F)</f>
        <v>21347264.777399998</v>
      </c>
      <c r="L1053" s="2">
        <f t="shared" si="155"/>
        <v>16738872.777399998</v>
      </c>
      <c r="M1053" s="2"/>
      <c r="Q1053" s="23"/>
      <c r="R1053" s="2">
        <v>4608392</v>
      </c>
      <c r="S1053" s="1">
        <v>44165</v>
      </c>
      <c r="T1053" s="1">
        <v>44166</v>
      </c>
      <c r="U1053" s="1">
        <v>44178</v>
      </c>
      <c r="V1053">
        <v>40</v>
      </c>
      <c r="W1053" s="1">
        <v>44218</v>
      </c>
      <c r="X1053" s="1">
        <v>44229</v>
      </c>
      <c r="Y1053" s="2">
        <v>99551872.140000001</v>
      </c>
      <c r="Z1053" s="2">
        <v>0</v>
      </c>
      <c r="AF1053" s="2">
        <v>2426668.64</v>
      </c>
      <c r="AG1053" s="14">
        <f>SUMIF('consultant-gross'!D:D,eslam.data!AQ1053,'consultant-gross'!F:F)</f>
        <v>0</v>
      </c>
      <c r="AH1053" s="14">
        <f>SUMIF('consultant-gross'!D:D,eslam.data!AQ1053,'consultant-gross'!G:G)</f>
        <v>0</v>
      </c>
      <c r="AI1053" s="14">
        <f>SUMIF('consultant-net'!D:D,eslam.data!AQ1053,'consultant-net'!F:F)</f>
        <v>0</v>
      </c>
      <c r="AJ1053" s="2" t="str">
        <f>VLOOKUP(A1053,'eslam-to-invoicing'!A:B,2,0)</f>
        <v>EMAAR-Pkg#162/163- Marassi</v>
      </c>
      <c r="AQ1053" s="2" t="str">
        <f t="shared" si="156"/>
        <v>PKG#16212</v>
      </c>
      <c r="AR1053" s="2" t="str">
        <f t="shared" si="157"/>
        <v>EMAAR-Pkg#162/163- Marassi12</v>
      </c>
    </row>
    <row r="1054" spans="1:44" hidden="1" x14ac:dyDescent="0.3">
      <c r="A1054" s="6" t="s">
        <v>54</v>
      </c>
      <c r="B1054" s="34">
        <f>VLOOKUP(A1054,operation!A:B,2,0)</f>
        <v>1</v>
      </c>
      <c r="C1054" s="6">
        <v>13</v>
      </c>
      <c r="D1054" s="25"/>
      <c r="E1054" s="2">
        <v>709528.81405501068</v>
      </c>
      <c r="F1054" s="26">
        <f>_xlfn.MAXIFS('data-from-invoicing'!E:E,'data-from-invoicing'!D:D,eslam.data!AR1054)</f>
        <v>6375780.4500000002</v>
      </c>
      <c r="G1054" s="2">
        <f t="shared" si="154"/>
        <v>5666251.6359449895</v>
      </c>
      <c r="H1054" s="2"/>
      <c r="I1054" s="23"/>
      <c r="J1054" s="2">
        <f>SUMIF('collection only'!D:D,eslam.data!AQ1054,'collection only'!E:E)</f>
        <v>3429815.2460429072</v>
      </c>
      <c r="K1054" s="26">
        <f>SUMIF('data-from-invoicing'!D:D,eslam.data!AR1054,'data-from-invoicing'!F:F)</f>
        <v>16955957.473999999</v>
      </c>
      <c r="L1054" s="2">
        <f t="shared" si="155"/>
        <v>13526142.227957092</v>
      </c>
      <c r="M1054" s="2"/>
      <c r="Q1054" s="23"/>
      <c r="R1054" s="2">
        <v>3429815.2460429068</v>
      </c>
      <c r="S1054" s="1">
        <v>44196</v>
      </c>
      <c r="T1054" s="1">
        <v>44197</v>
      </c>
      <c r="U1054" s="1">
        <v>44201</v>
      </c>
      <c r="V1054">
        <v>40</v>
      </c>
      <c r="W1054" s="1">
        <v>44241</v>
      </c>
      <c r="X1054" s="1">
        <v>44236</v>
      </c>
      <c r="Y1054" s="2">
        <v>100261400.954055</v>
      </c>
      <c r="AF1054" s="2">
        <v>2376668.64</v>
      </c>
      <c r="AG1054" s="14">
        <f>SUMIF('consultant-gross'!D:D,eslam.data!AQ1054,'consultant-gross'!F:F)</f>
        <v>0</v>
      </c>
      <c r="AH1054" s="14">
        <f>SUMIF('consultant-gross'!D:D,eslam.data!AQ1054,'consultant-gross'!G:G)</f>
        <v>0</v>
      </c>
      <c r="AI1054" s="14">
        <f>SUMIF('consultant-net'!D:D,eslam.data!AQ1054,'consultant-net'!F:F)</f>
        <v>0</v>
      </c>
      <c r="AJ1054" s="2" t="str">
        <f>VLOOKUP(A1054,'eslam-to-invoicing'!A:B,2,0)</f>
        <v>EMAAR-Pkg#162/163- Marassi</v>
      </c>
      <c r="AQ1054" s="2" t="str">
        <f t="shared" si="156"/>
        <v>PKG#16213</v>
      </c>
      <c r="AR1054" s="2" t="str">
        <f t="shared" si="157"/>
        <v>EMAAR-Pkg#162/163- Marassi13</v>
      </c>
    </row>
    <row r="1055" spans="1:44" hidden="1" x14ac:dyDescent="0.3">
      <c r="A1055" s="6" t="s">
        <v>54</v>
      </c>
      <c r="B1055" s="34">
        <f>VLOOKUP(A1055,operation!A:B,2,0)</f>
        <v>1</v>
      </c>
      <c r="C1055" s="6">
        <v>14</v>
      </c>
      <c r="D1055" s="25"/>
      <c r="E1055" s="2">
        <v>-4.0550082921981812E-3</v>
      </c>
      <c r="F1055" s="26">
        <f>_xlfn.MAXIFS('data-from-invoicing'!E:E,'data-from-invoicing'!D:D,eslam.data!AR1055)</f>
        <v>13281620.939999999</v>
      </c>
      <c r="G1055" s="2">
        <f t="shared" si="154"/>
        <v>13281620.944055008</v>
      </c>
      <c r="H1055" s="2"/>
      <c r="I1055" s="23"/>
      <c r="J1055" s="2">
        <f>SUMIF('collection only'!D:D,eslam.data!AQ1055,'collection only'!E:E)</f>
        <v>502581.43</v>
      </c>
      <c r="K1055" s="26">
        <f>SUMIF('data-from-invoicing'!D:D,eslam.data!AR1055,'data-from-invoicing'!F:F)</f>
        <v>15373453.507999999</v>
      </c>
      <c r="L1055" s="2">
        <f t="shared" si="155"/>
        <v>14870872.078</v>
      </c>
      <c r="M1055" s="2"/>
      <c r="Q1055" s="23"/>
      <c r="R1055" s="2">
        <v>502581.44</v>
      </c>
      <c r="S1055" s="1">
        <v>44227</v>
      </c>
      <c r="T1055" s="1">
        <v>44228</v>
      </c>
      <c r="U1055" s="1">
        <v>44230</v>
      </c>
      <c r="V1055">
        <v>40</v>
      </c>
      <c r="W1055" s="1">
        <v>44270</v>
      </c>
      <c r="X1055" s="1">
        <v>44251</v>
      </c>
      <c r="Y1055" s="2">
        <v>100261400.95</v>
      </c>
      <c r="AF1055" s="2">
        <v>1926668.64</v>
      </c>
      <c r="AG1055" s="14">
        <f>SUMIF('consultant-gross'!D:D,eslam.data!AQ1055,'consultant-gross'!F:F)</f>
        <v>0</v>
      </c>
      <c r="AH1055" s="14">
        <f>SUMIF('consultant-gross'!D:D,eslam.data!AQ1055,'consultant-gross'!G:G)</f>
        <v>0</v>
      </c>
      <c r="AI1055" s="14">
        <f>SUMIF('consultant-net'!D:D,eslam.data!AQ1055,'consultant-net'!F:F)</f>
        <v>0</v>
      </c>
      <c r="AJ1055" s="2" t="str">
        <f>VLOOKUP(A1055,'eslam-to-invoicing'!A:B,2,0)</f>
        <v>EMAAR-Pkg#162/163- Marassi</v>
      </c>
      <c r="AQ1055" s="2" t="str">
        <f t="shared" si="156"/>
        <v>PKG#16214</v>
      </c>
      <c r="AR1055" s="2" t="str">
        <f t="shared" si="157"/>
        <v>EMAAR-Pkg#162/163- Marassi14</v>
      </c>
    </row>
    <row r="1056" spans="1:44" hidden="1" x14ac:dyDescent="0.3">
      <c r="A1056" s="6" t="s">
        <v>54</v>
      </c>
      <c r="B1056" s="34">
        <f>VLOOKUP(A1056,operation!A:B,2,0)</f>
        <v>1</v>
      </c>
      <c r="C1056" s="6">
        <v>15</v>
      </c>
      <c r="D1056" s="25"/>
      <c r="E1056" s="2">
        <v>4.9999997019767761E-2</v>
      </c>
      <c r="F1056" s="26">
        <f>_xlfn.MAXIFS('data-from-invoicing'!E:E,'data-from-invoicing'!D:D,eslam.data!AR1056)</f>
        <v>7388288.7000000002</v>
      </c>
      <c r="G1056" s="2">
        <f t="shared" si="154"/>
        <v>7388288.6500000032</v>
      </c>
      <c r="H1056" s="2"/>
      <c r="I1056" s="23"/>
      <c r="J1056" s="2">
        <f>SUMIF('collection only'!D:D,eslam.data!AQ1056,'collection only'!E:E)</f>
        <v>3999402.59</v>
      </c>
      <c r="K1056" s="26">
        <f>SUMIF('data-from-invoicing'!D:D,eslam.data!AR1056,'data-from-invoicing'!F:F)</f>
        <v>4317541.5650000004</v>
      </c>
      <c r="L1056" s="2">
        <f t="shared" si="155"/>
        <v>318138.97500000056</v>
      </c>
      <c r="M1056" s="2"/>
      <c r="Q1056" s="23"/>
      <c r="R1056" s="2">
        <v>3683579.28</v>
      </c>
      <c r="S1056" s="1">
        <v>44227</v>
      </c>
      <c r="T1056" s="1">
        <v>44228</v>
      </c>
      <c r="U1056" s="1">
        <v>44518</v>
      </c>
      <c r="V1056">
        <v>40</v>
      </c>
      <c r="W1056" s="1">
        <v>44558</v>
      </c>
      <c r="X1056" s="1">
        <v>44627</v>
      </c>
      <c r="Y1056" s="2">
        <v>100261401</v>
      </c>
      <c r="AF1056" s="2">
        <v>926668</v>
      </c>
      <c r="AG1056" s="14">
        <f>SUMIF('consultant-gross'!D:D,eslam.data!AQ1056,'consultant-gross'!F:F)</f>
        <v>9.9999904632568359E-3</v>
      </c>
      <c r="AH1056" s="14">
        <f>SUMIF('consultant-gross'!D:D,eslam.data!AQ1056,'consultant-gross'!G:G)</f>
        <v>100261400.95999999</v>
      </c>
      <c r="AI1056" s="14">
        <f>SUMIF('consultant-net'!D:D,eslam.data!AQ1056,'consultant-net'!F:F)</f>
        <v>3683579.28</v>
      </c>
      <c r="AJ1056" s="2" t="str">
        <f>VLOOKUP(A1056,'eslam-to-invoicing'!A:B,2,0)</f>
        <v>EMAAR-Pkg#162/163- Marassi</v>
      </c>
      <c r="AQ1056" s="2" t="str">
        <f t="shared" si="156"/>
        <v>PKG#16215</v>
      </c>
      <c r="AR1056" s="2" t="str">
        <f t="shared" si="157"/>
        <v>EMAAR-Pkg#162/163- Marassi15</v>
      </c>
    </row>
    <row r="1057" spans="1:44" hidden="1" x14ac:dyDescent="0.3">
      <c r="A1057" s="6" t="s">
        <v>57</v>
      </c>
      <c r="B1057" s="34">
        <f>VLOOKUP(A1057,operation!A:B,2,0)</f>
        <v>1</v>
      </c>
      <c r="C1057" s="6">
        <v>2</v>
      </c>
      <c r="D1057" s="25"/>
      <c r="E1057" s="2">
        <v>167514.1699999999</v>
      </c>
      <c r="F1057" s="26">
        <f>_xlfn.MAXIFS('data-from-invoicing'!E:E,'data-from-invoicing'!D:D,eslam.data!AR1057)</f>
        <v>8785942</v>
      </c>
      <c r="G1057" s="2">
        <f t="shared" si="154"/>
        <v>8618427.8300000001</v>
      </c>
      <c r="H1057" s="2"/>
      <c r="I1057" s="23"/>
      <c r="J1057" s="2">
        <f>SUMIF('collection only'!D:D,eslam.data!AQ1057,'collection only'!E:E)</f>
        <v>1068966.43</v>
      </c>
      <c r="K1057" s="26">
        <f>SUMIF('data-from-invoicing'!D:D,eslam.data!AR1057,'data-from-invoicing'!F:F)</f>
        <v>17974031.281499997</v>
      </c>
      <c r="L1057" s="2">
        <f t="shared" si="155"/>
        <v>16905064.851499997</v>
      </c>
      <c r="M1057" s="2"/>
      <c r="Q1057" s="23"/>
      <c r="R1057" s="2">
        <v>1068966.43</v>
      </c>
      <c r="S1057" s="1">
        <v>44012</v>
      </c>
      <c r="T1057" s="1">
        <v>44019</v>
      </c>
      <c r="U1057" s="1">
        <v>44019</v>
      </c>
      <c r="V1057">
        <v>40</v>
      </c>
      <c r="W1057" s="1">
        <v>44059</v>
      </c>
      <c r="X1057" s="1">
        <v>44034</v>
      </c>
      <c r="Y1057" s="2">
        <v>167514.1699999999</v>
      </c>
      <c r="Z1057" s="2">
        <v>1392714.35</v>
      </c>
      <c r="AF1057" s="2">
        <v>0</v>
      </c>
      <c r="AG1057" s="14">
        <f>SUMIF('consultant-gross'!D:D,eslam.data!AQ1057,'consultant-gross'!F:F)</f>
        <v>0</v>
      </c>
      <c r="AH1057" s="14">
        <f>SUMIF('consultant-gross'!D:D,eslam.data!AQ1057,'consultant-gross'!G:G)</f>
        <v>0</v>
      </c>
      <c r="AI1057" s="14">
        <f>SUMIF('consultant-net'!D:D,eslam.data!AQ1057,'consultant-net'!F:F)</f>
        <v>0</v>
      </c>
      <c r="AJ1057" s="2" t="str">
        <f>VLOOKUP(A1057,'eslam-to-invoicing'!A:B,2,0)</f>
        <v>EMAAR-Pkg#162/163- Marassi</v>
      </c>
      <c r="AQ1057" s="2" t="str">
        <f t="shared" si="156"/>
        <v>PKG#1632</v>
      </c>
      <c r="AR1057" s="2" t="str">
        <f t="shared" si="157"/>
        <v>EMAAR-Pkg#162/163- Marassi2</v>
      </c>
    </row>
    <row r="1058" spans="1:44" hidden="1" x14ac:dyDescent="0.3">
      <c r="A1058" s="6" t="s">
        <v>57</v>
      </c>
      <c r="B1058" s="34">
        <f>VLOOKUP(A1058,operation!A:B,2,0)</f>
        <v>1</v>
      </c>
      <c r="C1058" s="6">
        <v>3</v>
      </c>
      <c r="D1058" s="25"/>
      <c r="E1058" s="2">
        <v>1873525.03</v>
      </c>
      <c r="F1058" s="26">
        <f>_xlfn.MAXIFS('data-from-invoicing'!E:E,'data-from-invoicing'!D:D,eslam.data!AR1058)</f>
        <v>6446622.3399999999</v>
      </c>
      <c r="G1058" s="2">
        <f t="shared" si="154"/>
        <v>4573097.3099999996</v>
      </c>
      <c r="H1058" s="2"/>
      <c r="I1058" s="23"/>
      <c r="J1058" s="2">
        <f>SUMIF('collection only'!D:D,eslam.data!AQ1058,'collection only'!E:E)</f>
        <v>2977091.11</v>
      </c>
      <c r="K1058" s="26">
        <f>SUMIF('data-from-invoicing'!D:D,eslam.data!AR1058,'data-from-invoicing'!F:F)</f>
        <v>16268974.4395</v>
      </c>
      <c r="L1058" s="2">
        <f t="shared" si="155"/>
        <v>13291883.329500001</v>
      </c>
      <c r="M1058" s="2"/>
      <c r="Q1058" s="23"/>
      <c r="R1058" s="2">
        <v>2977091.11</v>
      </c>
      <c r="S1058" s="1">
        <v>44043</v>
      </c>
      <c r="T1058" s="1">
        <v>44053</v>
      </c>
      <c r="U1058" s="1">
        <v>44061</v>
      </c>
      <c r="V1058">
        <v>40</v>
      </c>
      <c r="W1058" s="1">
        <v>44101</v>
      </c>
      <c r="X1058" s="1">
        <v>44069</v>
      </c>
      <c r="Y1058" s="2">
        <v>2041039.2</v>
      </c>
      <c r="Z1058" s="2">
        <v>3794104.59</v>
      </c>
      <c r="AF1058" s="2">
        <v>0</v>
      </c>
      <c r="AG1058" s="14">
        <f>SUMIF('consultant-gross'!D:D,eslam.data!AQ1058,'consultant-gross'!F:F)</f>
        <v>0</v>
      </c>
      <c r="AH1058" s="14">
        <f>SUMIF('consultant-gross'!D:D,eslam.data!AQ1058,'consultant-gross'!G:G)</f>
        <v>0</v>
      </c>
      <c r="AI1058" s="14">
        <f>SUMIF('consultant-net'!D:D,eslam.data!AQ1058,'consultant-net'!F:F)</f>
        <v>0</v>
      </c>
      <c r="AJ1058" s="2" t="str">
        <f>VLOOKUP(A1058,'eslam-to-invoicing'!A:B,2,0)</f>
        <v>EMAAR-Pkg#162/163- Marassi</v>
      </c>
      <c r="AQ1058" s="2" t="str">
        <f t="shared" si="156"/>
        <v>PKG#1633</v>
      </c>
      <c r="AR1058" s="2" t="str">
        <f t="shared" si="157"/>
        <v>EMAAR-Pkg#162/163- Marassi3</v>
      </c>
    </row>
    <row r="1059" spans="1:44" hidden="1" x14ac:dyDescent="0.3">
      <c r="A1059" s="6" t="s">
        <v>57</v>
      </c>
      <c r="B1059" s="34">
        <f>VLOOKUP(A1059,operation!A:B,2,0)</f>
        <v>1</v>
      </c>
      <c r="C1059" s="6">
        <v>4</v>
      </c>
      <c r="D1059" s="25"/>
      <c r="E1059" s="2">
        <v>3480646.03</v>
      </c>
      <c r="F1059" s="26">
        <f>_xlfn.MAXIFS('data-from-invoicing'!E:E,'data-from-invoicing'!D:D,eslam.data!AR1059)</f>
        <v>7314175.6500000013</v>
      </c>
      <c r="G1059" s="2">
        <f t="shared" si="154"/>
        <v>3833529.6200000015</v>
      </c>
      <c r="H1059" s="2"/>
      <c r="I1059" s="23"/>
      <c r="J1059" s="2">
        <f>SUMIF('collection only'!D:D,eslam.data!AQ1059,'collection only'!E:E)</f>
        <v>6845695.7699999996</v>
      </c>
      <c r="K1059" s="26">
        <f>SUMIF('data-from-invoicing'!D:D,eslam.data!AR1059,'data-from-invoicing'!F:F)</f>
        <v>17742432.848499998</v>
      </c>
      <c r="L1059" s="2">
        <f t="shared" si="155"/>
        <v>10896737.078499999</v>
      </c>
      <c r="M1059" s="2"/>
      <c r="Q1059" s="23"/>
      <c r="R1059" s="2">
        <v>6845695.7699999996</v>
      </c>
      <c r="S1059" s="1">
        <v>44074</v>
      </c>
      <c r="T1059" s="1">
        <v>44077</v>
      </c>
      <c r="U1059" s="1">
        <v>44077</v>
      </c>
      <c r="V1059">
        <v>40</v>
      </c>
      <c r="W1059" s="1">
        <v>44117</v>
      </c>
      <c r="X1059" s="1">
        <v>44097</v>
      </c>
      <c r="Y1059" s="2">
        <v>5521685.2300000004</v>
      </c>
      <c r="Z1059" s="2">
        <v>10183594.029999999</v>
      </c>
      <c r="AF1059" s="2">
        <v>0</v>
      </c>
      <c r="AG1059" s="14">
        <f>SUMIF('consultant-gross'!D:D,eslam.data!AQ1059,'consultant-gross'!F:F)</f>
        <v>0</v>
      </c>
      <c r="AH1059" s="14">
        <f>SUMIF('consultant-gross'!D:D,eslam.data!AQ1059,'consultant-gross'!G:G)</f>
        <v>0</v>
      </c>
      <c r="AI1059" s="14">
        <f>SUMIF('consultant-net'!D:D,eslam.data!AQ1059,'consultant-net'!F:F)</f>
        <v>0</v>
      </c>
      <c r="AJ1059" s="2" t="str">
        <f>VLOOKUP(A1059,'eslam-to-invoicing'!A:B,2,0)</f>
        <v>EMAAR-Pkg#162/163- Marassi</v>
      </c>
      <c r="AQ1059" s="2" t="str">
        <f t="shared" si="156"/>
        <v>PKG#1634</v>
      </c>
      <c r="AR1059" s="2" t="str">
        <f t="shared" si="157"/>
        <v>EMAAR-Pkg#162/163- Marassi4</v>
      </c>
    </row>
    <row r="1060" spans="1:44" hidden="1" x14ac:dyDescent="0.3">
      <c r="A1060" s="6" t="s">
        <v>57</v>
      </c>
      <c r="B1060" s="34">
        <f>VLOOKUP(A1060,operation!A:B,2,0)</f>
        <v>1</v>
      </c>
      <c r="C1060" s="6">
        <v>5</v>
      </c>
      <c r="D1060" s="25"/>
      <c r="E1060" s="2">
        <v>3896848.6915396578</v>
      </c>
      <c r="F1060" s="26">
        <f>_xlfn.MAXIFS('data-from-invoicing'!E:E,'data-from-invoicing'!D:D,eslam.data!AR1060)</f>
        <v>8006098.5700000003</v>
      </c>
      <c r="G1060" s="2">
        <f t="shared" si="154"/>
        <v>4109249.8784603425</v>
      </c>
      <c r="H1060" s="2"/>
      <c r="I1060" s="23"/>
      <c r="J1060" s="2">
        <f>SUMIF('collection only'!D:D,eslam.data!AQ1060,'collection only'!E:E)</f>
        <v>3782501.29</v>
      </c>
      <c r="K1060" s="26">
        <f>SUMIF('data-from-invoicing'!D:D,eslam.data!AR1060,'data-from-invoicing'!F:F)</f>
        <v>7958142.0484999996</v>
      </c>
      <c r="L1060" s="2">
        <f t="shared" si="155"/>
        <v>4175640.7584999995</v>
      </c>
      <c r="M1060" s="2"/>
      <c r="Q1060" s="23"/>
      <c r="R1060" s="2">
        <v>3782501.2803425118</v>
      </c>
      <c r="S1060" s="1">
        <v>44104</v>
      </c>
      <c r="T1060" s="1">
        <v>44104</v>
      </c>
      <c r="U1060" s="1">
        <v>44104</v>
      </c>
      <c r="V1060">
        <v>40</v>
      </c>
      <c r="W1060" s="1">
        <v>44144</v>
      </c>
      <c r="X1060" s="1">
        <v>44126</v>
      </c>
      <c r="Y1060" s="2">
        <v>9418533.9215396587</v>
      </c>
      <c r="Z1060" s="2">
        <v>11640240.837487999</v>
      </c>
      <c r="AF1060" s="2">
        <v>0</v>
      </c>
      <c r="AG1060" s="14">
        <f>SUMIF('consultant-gross'!D:D,eslam.data!AQ1060,'consultant-gross'!F:F)</f>
        <v>0</v>
      </c>
      <c r="AH1060" s="14">
        <f>SUMIF('consultant-gross'!D:D,eslam.data!AQ1060,'consultant-gross'!G:G)</f>
        <v>0</v>
      </c>
      <c r="AI1060" s="14">
        <f>SUMIF('consultant-net'!D:D,eslam.data!AQ1060,'consultant-net'!F:F)</f>
        <v>0</v>
      </c>
      <c r="AJ1060" s="2" t="str">
        <f>VLOOKUP(A1060,'eslam-to-invoicing'!A:B,2,0)</f>
        <v>EMAAR-Pkg#162/163- Marassi</v>
      </c>
      <c r="AQ1060" s="2" t="str">
        <f t="shared" si="156"/>
        <v>PKG#1635</v>
      </c>
      <c r="AR1060" s="2" t="str">
        <f t="shared" si="157"/>
        <v>EMAAR-Pkg#162/163- Marassi5</v>
      </c>
    </row>
    <row r="1061" spans="1:44" hidden="1" x14ac:dyDescent="0.3">
      <c r="A1061" s="6" t="s">
        <v>57</v>
      </c>
      <c r="B1061" s="34">
        <f>VLOOKUP(A1061,operation!A:B,2,0)</f>
        <v>1</v>
      </c>
      <c r="C1061" s="6">
        <v>6</v>
      </c>
      <c r="D1061" s="25"/>
      <c r="E1061" s="2">
        <v>8635132.0098988991</v>
      </c>
      <c r="F1061" s="26">
        <f>_xlfn.MAXIFS('data-from-invoicing'!E:E,'data-from-invoicing'!D:D,eslam.data!AR1061)</f>
        <v>8631951.7100000009</v>
      </c>
      <c r="G1061" s="2">
        <f t="shared" si="154"/>
        <v>-3180.299898898229</v>
      </c>
      <c r="H1061" s="2"/>
      <c r="I1061" s="23"/>
      <c r="J1061" s="2">
        <f>SUMIF('collection only'!D:D,eslam.data!AQ1061,'collection only'!E:E)</f>
        <v>6255172.1699999999</v>
      </c>
      <c r="K1061" s="26">
        <f>SUMIF('data-from-invoicing'!D:D,eslam.data!AR1061,'data-from-invoicing'!F:F)</f>
        <v>13427541.4454</v>
      </c>
      <c r="L1061" s="2">
        <f t="shared" si="155"/>
        <v>7172369.2753999997</v>
      </c>
      <c r="M1061" s="2"/>
      <c r="Q1061" s="23"/>
      <c r="R1061" s="2">
        <v>6255172.4374663765</v>
      </c>
      <c r="S1061" s="1">
        <v>44135</v>
      </c>
      <c r="T1061" s="1">
        <v>44135</v>
      </c>
      <c r="U1061" s="1">
        <v>44138</v>
      </c>
      <c r="V1061">
        <v>40</v>
      </c>
      <c r="W1061" s="1">
        <v>44178</v>
      </c>
      <c r="X1061" s="1">
        <v>44164</v>
      </c>
      <c r="Y1061" s="2">
        <v>18053665.931438562</v>
      </c>
      <c r="Z1061" s="2">
        <v>11614831.08916753</v>
      </c>
      <c r="AF1061" s="2">
        <v>0</v>
      </c>
      <c r="AG1061" s="14">
        <f>SUMIF('consultant-gross'!D:D,eslam.data!AQ1061,'consultant-gross'!F:F)</f>
        <v>0</v>
      </c>
      <c r="AH1061" s="14">
        <f>SUMIF('consultant-gross'!D:D,eslam.data!AQ1061,'consultant-gross'!G:G)</f>
        <v>0</v>
      </c>
      <c r="AI1061" s="14">
        <f>SUMIF('consultant-net'!D:D,eslam.data!AQ1061,'consultant-net'!F:F)</f>
        <v>0</v>
      </c>
      <c r="AJ1061" s="2" t="str">
        <f>VLOOKUP(A1061,'eslam-to-invoicing'!A:B,2,0)</f>
        <v>EMAAR-Pkg#162/163- Marassi</v>
      </c>
      <c r="AQ1061" s="2" t="str">
        <f t="shared" si="156"/>
        <v>PKG#1636</v>
      </c>
      <c r="AR1061" s="2" t="str">
        <f t="shared" si="157"/>
        <v>EMAAR-Pkg#162/163- Marassi6</v>
      </c>
    </row>
    <row r="1062" spans="1:44" hidden="1" x14ac:dyDescent="0.3">
      <c r="A1062" s="6" t="s">
        <v>57</v>
      </c>
      <c r="B1062" s="34">
        <f>VLOOKUP(A1062,operation!A:B,2,0)</f>
        <v>1</v>
      </c>
      <c r="C1062" s="6">
        <v>7</v>
      </c>
      <c r="D1062" s="25"/>
      <c r="E1062" s="2">
        <v>4420616.8285614401</v>
      </c>
      <c r="F1062" s="26">
        <f>_xlfn.MAXIFS('data-from-invoicing'!E:E,'data-from-invoicing'!D:D,eslam.data!AR1062)</f>
        <v>8577630.8300000001</v>
      </c>
      <c r="G1062" s="2">
        <f t="shared" si="154"/>
        <v>4157014.00143856</v>
      </c>
      <c r="H1062" s="2"/>
      <c r="I1062" s="23"/>
      <c r="J1062" s="2">
        <f>SUMIF('collection only'!D:D,eslam.data!AQ1062,'collection only'!E:E)</f>
        <v>4922193.5</v>
      </c>
      <c r="K1062" s="26">
        <f>SUMIF('data-from-invoicing'!D:D,eslam.data!AR1062,'data-from-invoicing'!F:F)</f>
        <v>12964361.537700001</v>
      </c>
      <c r="L1062" s="2">
        <f t="shared" si="155"/>
        <v>8042168.0377000012</v>
      </c>
      <c r="M1062" s="2"/>
      <c r="Q1062" s="23"/>
      <c r="R1062" s="2">
        <v>4922193.5</v>
      </c>
      <c r="S1062" s="1">
        <v>44165</v>
      </c>
      <c r="T1062" s="1">
        <v>44172</v>
      </c>
      <c r="U1062" s="1">
        <v>44173</v>
      </c>
      <c r="V1062">
        <v>40</v>
      </c>
      <c r="W1062" s="1">
        <v>44213</v>
      </c>
      <c r="X1062" s="1">
        <v>44188</v>
      </c>
      <c r="Y1062" s="2">
        <v>22474282.760000002</v>
      </c>
      <c r="Z1062" s="2">
        <v>14196023.039999999</v>
      </c>
      <c r="AF1062" s="2">
        <v>0</v>
      </c>
      <c r="AG1062" s="14">
        <f>SUMIF('consultant-gross'!D:D,eslam.data!AQ1062,'consultant-gross'!F:F)</f>
        <v>0</v>
      </c>
      <c r="AH1062" s="14">
        <f>SUMIF('consultant-gross'!D:D,eslam.data!AQ1062,'consultant-gross'!G:G)</f>
        <v>0</v>
      </c>
      <c r="AI1062" s="14">
        <f>SUMIF('consultant-net'!D:D,eslam.data!AQ1062,'consultant-net'!F:F)</f>
        <v>0</v>
      </c>
      <c r="AJ1062" s="2" t="str">
        <f>VLOOKUP(A1062,'eslam-to-invoicing'!A:B,2,0)</f>
        <v>EMAAR-Pkg#162/163- Marassi</v>
      </c>
      <c r="AQ1062" s="2" t="str">
        <f t="shared" si="156"/>
        <v>PKG#1637</v>
      </c>
      <c r="AR1062" s="2" t="str">
        <f t="shared" si="157"/>
        <v>EMAAR-Pkg#162/163- Marassi7</v>
      </c>
    </row>
    <row r="1063" spans="1:44" hidden="1" x14ac:dyDescent="0.3">
      <c r="A1063" s="6" t="s">
        <v>57</v>
      </c>
      <c r="B1063" s="34">
        <f>VLOOKUP(A1063,operation!A:B,2,0)</f>
        <v>1</v>
      </c>
      <c r="C1063" s="6">
        <v>8</v>
      </c>
      <c r="D1063" s="25"/>
      <c r="E1063" s="2">
        <v>7415396.3200000003</v>
      </c>
      <c r="F1063" s="26">
        <f>_xlfn.MAXIFS('data-from-invoicing'!E:E,'data-from-invoicing'!D:D,eslam.data!AR1063)</f>
        <v>12161063.390000001</v>
      </c>
      <c r="G1063" s="2">
        <f t="shared" si="154"/>
        <v>4745667.07</v>
      </c>
      <c r="H1063" s="2"/>
      <c r="I1063" s="23"/>
      <c r="J1063" s="2">
        <f>SUMIF('collection only'!D:D,eslam.data!AQ1063,'collection only'!E:E)</f>
        <v>6050639.7699999996</v>
      </c>
      <c r="K1063" s="26">
        <f>SUMIF('data-from-invoicing'!D:D,eslam.data!AR1063,'data-from-invoicing'!F:F)</f>
        <v>22259454.995999999</v>
      </c>
      <c r="L1063" s="2">
        <f t="shared" si="155"/>
        <v>16208815.226</v>
      </c>
      <c r="M1063" s="2"/>
      <c r="Q1063" s="23"/>
      <c r="R1063" s="2">
        <v>6050639.7742085746</v>
      </c>
      <c r="S1063" s="1">
        <v>44196</v>
      </c>
      <c r="T1063" s="1">
        <v>44201</v>
      </c>
      <c r="U1063" s="1">
        <v>44201</v>
      </c>
      <c r="V1063">
        <v>40</v>
      </c>
      <c r="W1063" s="1">
        <v>44241</v>
      </c>
      <c r="X1063" s="1">
        <v>44229</v>
      </c>
      <c r="Y1063" s="2">
        <v>29889679.079999998</v>
      </c>
      <c r="Z1063" s="2">
        <v>15239713.550000001</v>
      </c>
      <c r="AF1063" s="2">
        <v>0</v>
      </c>
      <c r="AG1063" s="14">
        <f>SUMIF('consultant-gross'!D:D,eslam.data!AQ1063,'consultant-gross'!F:F)</f>
        <v>0</v>
      </c>
      <c r="AH1063" s="14">
        <f>SUMIF('consultant-gross'!D:D,eslam.data!AQ1063,'consultant-gross'!G:G)</f>
        <v>0</v>
      </c>
      <c r="AI1063" s="14">
        <f>SUMIF('consultant-net'!D:D,eslam.data!AQ1063,'consultant-net'!F:F)</f>
        <v>0</v>
      </c>
      <c r="AJ1063" s="2" t="str">
        <f>VLOOKUP(A1063,'eslam-to-invoicing'!A:B,2,0)</f>
        <v>EMAAR-Pkg#162/163- Marassi</v>
      </c>
      <c r="AQ1063" s="2" t="str">
        <f t="shared" si="156"/>
        <v>PKG#1638</v>
      </c>
      <c r="AR1063" s="2" t="str">
        <f t="shared" si="157"/>
        <v>EMAAR-Pkg#162/163- Marassi8</v>
      </c>
    </row>
    <row r="1064" spans="1:44" hidden="1" x14ac:dyDescent="0.3">
      <c r="A1064" s="6" t="s">
        <v>57</v>
      </c>
      <c r="B1064" s="34">
        <f>VLOOKUP(A1064,operation!A:B,2,0)</f>
        <v>1</v>
      </c>
      <c r="C1064" s="6">
        <v>9</v>
      </c>
      <c r="D1064" s="25"/>
      <c r="E1064" s="2">
        <v>5020188.6174025834</v>
      </c>
      <c r="F1064" s="26">
        <f>_xlfn.MAXIFS('data-from-invoicing'!E:E,'data-from-invoicing'!D:D,eslam.data!AR1064)</f>
        <v>10891648.49</v>
      </c>
      <c r="G1064" s="2">
        <f t="shared" si="154"/>
        <v>5871459.8725974169</v>
      </c>
      <c r="H1064" s="2"/>
      <c r="I1064" s="23"/>
      <c r="J1064" s="2">
        <f>SUMIF('collection only'!D:D,eslam.data!AQ1064,'collection only'!E:E)</f>
        <v>4602212.16</v>
      </c>
      <c r="K1064" s="26">
        <f>SUMIF('data-from-invoicing'!D:D,eslam.data!AR1064,'data-from-invoicing'!F:F)</f>
        <v>20607532.603099998</v>
      </c>
      <c r="L1064" s="2">
        <f t="shared" si="155"/>
        <v>16005320.443099998</v>
      </c>
      <c r="M1064" s="2"/>
      <c r="Q1064" s="23"/>
      <c r="R1064" s="2">
        <v>4602212.1568600535</v>
      </c>
      <c r="S1064" s="1">
        <v>44227</v>
      </c>
      <c r="T1064" s="1">
        <v>44221</v>
      </c>
      <c r="U1064" s="1">
        <v>44252</v>
      </c>
      <c r="V1064">
        <v>40</v>
      </c>
      <c r="W1064" s="1">
        <v>44292</v>
      </c>
      <c r="X1064" s="1">
        <v>44263</v>
      </c>
      <c r="Y1064" s="2">
        <v>34909867.697402582</v>
      </c>
      <c r="Z1064" s="2">
        <v>16642238.48028747</v>
      </c>
      <c r="AF1064" s="2">
        <v>0</v>
      </c>
      <c r="AG1064" s="14">
        <f>SUMIF('consultant-gross'!D:D,eslam.data!AQ1064,'consultant-gross'!F:F)</f>
        <v>0</v>
      </c>
      <c r="AH1064" s="14">
        <f>SUMIF('consultant-gross'!D:D,eslam.data!AQ1064,'consultant-gross'!G:G)</f>
        <v>0</v>
      </c>
      <c r="AI1064" s="14">
        <f>SUMIF('consultant-net'!D:D,eslam.data!AQ1064,'consultant-net'!F:F)</f>
        <v>0</v>
      </c>
      <c r="AJ1064" s="2" t="str">
        <f>VLOOKUP(A1064,'eslam-to-invoicing'!A:B,2,0)</f>
        <v>EMAAR-Pkg#162/163- Marassi</v>
      </c>
      <c r="AQ1064" s="2" t="str">
        <f t="shared" si="156"/>
        <v>PKG#1639</v>
      </c>
      <c r="AR1064" s="2" t="str">
        <f t="shared" si="157"/>
        <v>EMAAR-Pkg#162/163- Marassi9</v>
      </c>
    </row>
    <row r="1065" spans="1:44" hidden="1" x14ac:dyDescent="0.3">
      <c r="A1065" s="6" t="s">
        <v>57</v>
      </c>
      <c r="B1065" s="34">
        <f>VLOOKUP(A1065,operation!A:B,2,0)</f>
        <v>1</v>
      </c>
      <c r="C1065" s="6">
        <v>10</v>
      </c>
      <c r="D1065" s="25"/>
      <c r="E1065" s="2">
        <v>3812993.5625974159</v>
      </c>
      <c r="F1065" s="26">
        <f>_xlfn.MAXIFS('data-from-invoicing'!E:E,'data-from-invoicing'!D:D,eslam.data!AR1065)</f>
        <v>14574675.039999999</v>
      </c>
      <c r="G1065" s="2">
        <f t="shared" si="154"/>
        <v>10761681.477402583</v>
      </c>
      <c r="H1065" s="2"/>
      <c r="I1065" s="23"/>
      <c r="J1065" s="2">
        <f>SUMIF('collection only'!D:D,eslam.data!AQ1065,'collection only'!E:E)</f>
        <v>2532838.5699999998</v>
      </c>
      <c r="K1065" s="26">
        <f>SUMIF('data-from-invoicing'!D:D,eslam.data!AR1065,'data-from-invoicing'!F:F)</f>
        <v>18192775.480100002</v>
      </c>
      <c r="L1065" s="2">
        <f t="shared" si="155"/>
        <v>15659936.910100002</v>
      </c>
      <c r="M1065" s="2"/>
      <c r="Q1065" s="23"/>
      <c r="R1065" s="2">
        <v>2532838.5699999998</v>
      </c>
      <c r="S1065" s="1">
        <v>44255</v>
      </c>
      <c r="T1065" s="1">
        <v>44252</v>
      </c>
      <c r="U1065" s="1">
        <v>44258</v>
      </c>
      <c r="V1065">
        <v>40</v>
      </c>
      <c r="W1065" s="1">
        <v>44298</v>
      </c>
      <c r="X1065" s="1">
        <v>44492</v>
      </c>
      <c r="Y1065" s="2">
        <v>38722861.259999998</v>
      </c>
      <c r="Z1065" s="2">
        <v>16355289.4</v>
      </c>
      <c r="AF1065" s="2">
        <v>0</v>
      </c>
      <c r="AG1065" s="14">
        <f>SUMIF('consultant-gross'!D:D,eslam.data!AQ1065,'consultant-gross'!F:F)</f>
        <v>0</v>
      </c>
      <c r="AH1065" s="14">
        <f>SUMIF('consultant-gross'!D:D,eslam.data!AQ1065,'consultant-gross'!G:G)</f>
        <v>0</v>
      </c>
      <c r="AI1065" s="14">
        <f>SUMIF('consultant-net'!D:D,eslam.data!AQ1065,'consultant-net'!F:F)</f>
        <v>0</v>
      </c>
      <c r="AJ1065" s="2" t="str">
        <f>VLOOKUP(A1065,'eslam-to-invoicing'!A:B,2,0)</f>
        <v>EMAAR-Pkg#162/163- Marassi</v>
      </c>
      <c r="AQ1065" s="2" t="str">
        <f t="shared" si="156"/>
        <v>PKG#16310</v>
      </c>
      <c r="AR1065" s="2" t="str">
        <f t="shared" si="157"/>
        <v>EMAAR-Pkg#162/163- Marassi10</v>
      </c>
    </row>
    <row r="1066" spans="1:44" hidden="1" x14ac:dyDescent="0.3">
      <c r="A1066" s="6" t="s">
        <v>57</v>
      </c>
      <c r="B1066" s="34">
        <f>VLOOKUP(A1066,operation!A:B,2,0)</f>
        <v>1</v>
      </c>
      <c r="C1066" s="6">
        <v>11</v>
      </c>
      <c r="D1066" s="25"/>
      <c r="E1066" s="2">
        <v>3832626.300000004</v>
      </c>
      <c r="F1066" s="26">
        <f>_xlfn.MAXIFS('data-from-invoicing'!E:E,'data-from-invoicing'!D:D,eslam.data!AR1066)</f>
        <v>9303551.5199999996</v>
      </c>
      <c r="G1066" s="2">
        <f t="shared" si="154"/>
        <v>5470925.2199999951</v>
      </c>
      <c r="H1066" s="2"/>
      <c r="I1066" s="23"/>
      <c r="J1066" s="2">
        <f>SUMIF('collection only'!D:D,eslam.data!AQ1066,'collection only'!E:E)</f>
        <v>3799097.57</v>
      </c>
      <c r="K1066" s="26">
        <f>SUMIF('data-from-invoicing'!D:D,eslam.data!AR1066,'data-from-invoicing'!F:F)</f>
        <v>13368148.5779</v>
      </c>
      <c r="L1066" s="2">
        <f t="shared" si="155"/>
        <v>9569051.0078999996</v>
      </c>
      <c r="M1066" s="2"/>
      <c r="Q1066" s="23"/>
      <c r="R1066" s="2">
        <v>3799097.57</v>
      </c>
      <c r="S1066" s="1">
        <v>44286</v>
      </c>
      <c r="T1066" s="1">
        <v>44280</v>
      </c>
      <c r="U1066" s="1">
        <v>44286</v>
      </c>
      <c r="V1066">
        <v>40</v>
      </c>
      <c r="W1066" s="1">
        <v>44326</v>
      </c>
      <c r="X1066" s="1">
        <v>44311</v>
      </c>
      <c r="Y1066" s="2">
        <v>42555487.560000002</v>
      </c>
      <c r="Z1066" s="2">
        <v>17842244.91</v>
      </c>
      <c r="AF1066" s="2">
        <v>0</v>
      </c>
      <c r="AG1066" s="14">
        <f>SUMIF('consultant-gross'!D:D,eslam.data!AQ1066,'consultant-gross'!F:F)</f>
        <v>0</v>
      </c>
      <c r="AH1066" s="14">
        <f>SUMIF('consultant-gross'!D:D,eslam.data!AQ1066,'consultant-gross'!G:G)</f>
        <v>0</v>
      </c>
      <c r="AI1066" s="14">
        <f>SUMIF('consultant-net'!D:D,eslam.data!AQ1066,'consultant-net'!F:F)</f>
        <v>0</v>
      </c>
      <c r="AJ1066" s="2" t="str">
        <f>VLOOKUP(A1066,'eslam-to-invoicing'!A:B,2,0)</f>
        <v>EMAAR-Pkg#162/163- Marassi</v>
      </c>
      <c r="AQ1066" s="2" t="str">
        <f t="shared" si="156"/>
        <v>PKG#16311</v>
      </c>
      <c r="AR1066" s="2" t="str">
        <f t="shared" si="157"/>
        <v>EMAAR-Pkg#162/163- Marassi11</v>
      </c>
    </row>
    <row r="1067" spans="1:44" hidden="1" x14ac:dyDescent="0.3">
      <c r="A1067" s="6" t="s">
        <v>57</v>
      </c>
      <c r="B1067" s="34">
        <f>VLOOKUP(A1067,operation!A:B,2,0)</f>
        <v>1</v>
      </c>
      <c r="C1067" s="6">
        <v>12</v>
      </c>
      <c r="D1067" s="25"/>
      <c r="E1067" s="2">
        <v>3268183.049999997</v>
      </c>
      <c r="F1067" s="26">
        <f>_xlfn.MAXIFS('data-from-invoicing'!E:E,'data-from-invoicing'!D:D,eslam.data!AR1067)</f>
        <v>17538268.489999998</v>
      </c>
      <c r="G1067" s="2">
        <f t="shared" si="154"/>
        <v>14270085.440000001</v>
      </c>
      <c r="H1067" s="2"/>
      <c r="I1067" s="23"/>
      <c r="J1067" s="2">
        <f>SUMIF('collection only'!D:D,eslam.data!AQ1067,'collection only'!E:E)</f>
        <v>2215480.09</v>
      </c>
      <c r="K1067" s="26">
        <f>SUMIF('data-from-invoicing'!D:D,eslam.data!AR1067,'data-from-invoicing'!F:F)</f>
        <v>21347264.777399998</v>
      </c>
      <c r="L1067" s="2">
        <f t="shared" si="155"/>
        <v>19131784.687399998</v>
      </c>
      <c r="M1067" s="2"/>
      <c r="Q1067" s="23"/>
      <c r="R1067" s="2">
        <v>2215480.09</v>
      </c>
      <c r="S1067" s="1">
        <v>44316</v>
      </c>
      <c r="T1067" s="1">
        <v>44311</v>
      </c>
      <c r="U1067" s="1">
        <v>44320</v>
      </c>
      <c r="V1067">
        <v>40</v>
      </c>
      <c r="W1067" s="1">
        <v>44360</v>
      </c>
      <c r="X1067" s="1">
        <v>44350</v>
      </c>
      <c r="Y1067" s="2">
        <v>45823670.609999999</v>
      </c>
      <c r="Z1067" s="2">
        <v>17661654.170000002</v>
      </c>
      <c r="AF1067" s="2">
        <v>0</v>
      </c>
      <c r="AG1067" s="14">
        <f>SUMIF('consultant-gross'!D:D,eslam.data!AQ1067,'consultant-gross'!F:F)</f>
        <v>0</v>
      </c>
      <c r="AH1067" s="14">
        <f>SUMIF('consultant-gross'!D:D,eslam.data!AQ1067,'consultant-gross'!G:G)</f>
        <v>0</v>
      </c>
      <c r="AI1067" s="14">
        <f>SUMIF('consultant-net'!D:D,eslam.data!AQ1067,'consultant-net'!F:F)</f>
        <v>0</v>
      </c>
      <c r="AJ1067" s="2" t="str">
        <f>VLOOKUP(A1067,'eslam-to-invoicing'!A:B,2,0)</f>
        <v>EMAAR-Pkg#162/163- Marassi</v>
      </c>
      <c r="AQ1067" s="2" t="str">
        <f t="shared" si="156"/>
        <v>PKG#16312</v>
      </c>
      <c r="AR1067" s="2" t="str">
        <f t="shared" si="157"/>
        <v>EMAAR-Pkg#162/163- Marassi12</v>
      </c>
    </row>
    <row r="1068" spans="1:44" hidden="1" x14ac:dyDescent="0.3">
      <c r="A1068" s="6" t="s">
        <v>57</v>
      </c>
      <c r="B1068" s="6">
        <f>VLOOKUP(A1068,operation!A:B,2,0)</f>
        <v>1</v>
      </c>
      <c r="C1068" s="6">
        <v>13</v>
      </c>
      <c r="D1068" s="25"/>
      <c r="E1068" s="2">
        <v>6375780.4399999976</v>
      </c>
      <c r="F1068" s="26">
        <f>_xlfn.MAXIFS('data-from-invoicing'!E:E,'data-from-invoicing'!D:D,eslam.data!AR1068)</f>
        <v>6375780.4500000002</v>
      </c>
      <c r="G1068" s="2">
        <f t="shared" si="154"/>
        <v>1.0000002570450306E-2</v>
      </c>
      <c r="H1068" s="2"/>
      <c r="I1068" s="23"/>
      <c r="J1068" s="2">
        <f>SUMIF('collection only'!D:D,eslam.data!AQ1068,'collection only'!E:E)</f>
        <v>3821253.39</v>
      </c>
      <c r="K1068" s="26">
        <f>SUMIF('data-from-invoicing'!D:D,eslam.data!AR1068,'data-from-invoicing'!F:F)</f>
        <v>16955957.473999999</v>
      </c>
      <c r="L1068" s="2">
        <f t="shared" si="155"/>
        <v>13134704.083999999</v>
      </c>
      <c r="M1068" s="2"/>
      <c r="Q1068" s="23"/>
      <c r="R1068" s="2">
        <v>3821253.39</v>
      </c>
      <c r="S1068" s="1">
        <v>44347</v>
      </c>
      <c r="T1068" s="1">
        <v>44341</v>
      </c>
      <c r="U1068" s="1">
        <v>44347</v>
      </c>
      <c r="V1068">
        <v>40</v>
      </c>
      <c r="W1068" s="1">
        <v>44387</v>
      </c>
      <c r="X1068" s="1">
        <v>44368</v>
      </c>
      <c r="Y1068" s="2">
        <v>52199451.049999997</v>
      </c>
      <c r="Z1068" s="2">
        <v>16405178.949999999</v>
      </c>
      <c r="AF1068" s="2">
        <v>0</v>
      </c>
      <c r="AG1068" s="14">
        <f>SUMIF('consultant-gross'!D:D,eslam.data!AQ1068,'consultant-gross'!F:F)</f>
        <v>0</v>
      </c>
      <c r="AH1068" s="14">
        <f>SUMIF('consultant-gross'!D:D,eslam.data!AQ1068,'consultant-gross'!G:G)</f>
        <v>0</v>
      </c>
      <c r="AI1068" s="14">
        <f>SUMIF('consultant-net'!D:D,eslam.data!AQ1068,'consultant-net'!F:F)</f>
        <v>0</v>
      </c>
      <c r="AJ1068" s="2" t="str">
        <f>VLOOKUP(A1068,'eslam-to-invoicing'!A:B,2,0)</f>
        <v>EMAAR-Pkg#162/163- Marassi</v>
      </c>
      <c r="AQ1068" s="2" t="str">
        <f t="shared" si="156"/>
        <v>PKG#16313</v>
      </c>
      <c r="AR1068" s="2" t="str">
        <f t="shared" si="157"/>
        <v>EMAAR-Pkg#162/163- Marassi13</v>
      </c>
    </row>
    <row r="1069" spans="1:44" hidden="1" x14ac:dyDescent="0.3">
      <c r="A1069" s="6" t="s">
        <v>57</v>
      </c>
      <c r="B1069" s="6">
        <f>VLOOKUP(A1069,operation!A:B,2,0)</f>
        <v>1</v>
      </c>
      <c r="C1069" s="6">
        <v>14</v>
      </c>
      <c r="D1069" s="25"/>
      <c r="E1069" s="2">
        <v>13281620.95000002</v>
      </c>
      <c r="F1069" s="26">
        <f>_xlfn.MAXIFS('data-from-invoicing'!E:E,'data-from-invoicing'!D:D,eslam.data!AR1069)</f>
        <v>13281620.939999999</v>
      </c>
      <c r="G1069" s="2">
        <f t="shared" si="154"/>
        <v>-1.0000020265579224E-2</v>
      </c>
      <c r="H1069" s="2"/>
      <c r="I1069" s="23"/>
      <c r="J1069" s="2">
        <f>SUMIF('collection only'!D:D,eslam.data!AQ1069,'collection only'!E:E)</f>
        <v>10697999.42</v>
      </c>
      <c r="K1069" s="26">
        <f>SUMIF('data-from-invoicing'!D:D,eslam.data!AR1069,'data-from-invoicing'!F:F)</f>
        <v>15373453.507999999</v>
      </c>
      <c r="L1069" s="2">
        <f t="shared" si="155"/>
        <v>4675454.0879999995</v>
      </c>
      <c r="M1069" s="2"/>
      <c r="Q1069" s="23"/>
      <c r="R1069" s="2">
        <v>10697999.42</v>
      </c>
      <c r="S1069" s="1">
        <v>44377</v>
      </c>
      <c r="T1069" s="1">
        <v>44373</v>
      </c>
      <c r="U1069" s="1">
        <v>44378</v>
      </c>
      <c r="V1069">
        <v>40</v>
      </c>
      <c r="W1069" s="1">
        <v>44418</v>
      </c>
      <c r="X1069" s="1">
        <v>44410</v>
      </c>
      <c r="Y1069" s="2">
        <v>65481072.000000007</v>
      </c>
      <c r="Z1069" s="2">
        <v>18157750.16</v>
      </c>
      <c r="AF1069" s="2">
        <v>0</v>
      </c>
      <c r="AG1069" s="14">
        <f>SUMIF('consultant-gross'!D:D,eslam.data!AQ1069,'consultant-gross'!F:F)</f>
        <v>0</v>
      </c>
      <c r="AH1069" s="14">
        <f>SUMIF('consultant-gross'!D:D,eslam.data!AQ1069,'consultant-gross'!G:G)</f>
        <v>0</v>
      </c>
      <c r="AI1069" s="14">
        <f>SUMIF('consultant-net'!D:D,eslam.data!AQ1069,'consultant-net'!F:F)</f>
        <v>0</v>
      </c>
      <c r="AJ1069" s="2" t="str">
        <f>VLOOKUP(A1069,'eslam-to-invoicing'!A:B,2,0)</f>
        <v>EMAAR-Pkg#162/163- Marassi</v>
      </c>
      <c r="AQ1069" s="2" t="str">
        <f t="shared" si="156"/>
        <v>PKG#16314</v>
      </c>
      <c r="AR1069" s="2" t="str">
        <f t="shared" si="157"/>
        <v>EMAAR-Pkg#162/163- Marassi14</v>
      </c>
    </row>
    <row r="1070" spans="1:44" hidden="1" x14ac:dyDescent="0.3">
      <c r="A1070" s="6" t="s">
        <v>57</v>
      </c>
      <c r="B1070" s="6">
        <f>VLOOKUP(A1070,operation!A:B,2,0)</f>
        <v>1</v>
      </c>
      <c r="C1070" s="6">
        <v>15</v>
      </c>
      <c r="D1070" s="25"/>
      <c r="E1070" s="2">
        <v>7388288.6999999881</v>
      </c>
      <c r="F1070" s="26">
        <f>_xlfn.MAXIFS('data-from-invoicing'!E:E,'data-from-invoicing'!D:D,eslam.data!AR1070)</f>
        <v>7388288.7000000002</v>
      </c>
      <c r="G1070" s="2">
        <f t="shared" si="154"/>
        <v>1.2107193470001221E-8</v>
      </c>
      <c r="H1070" s="2"/>
      <c r="I1070" s="23"/>
      <c r="J1070" s="2">
        <f>SUMIF('collection only'!D:D,eslam.data!AQ1070,'collection only'!E:E)</f>
        <v>4024676.65</v>
      </c>
      <c r="K1070" s="26">
        <f>SUMIF('data-from-invoicing'!D:D,eslam.data!AR1070,'data-from-invoicing'!F:F)</f>
        <v>4317541.5650000004</v>
      </c>
      <c r="L1070" s="2">
        <f t="shared" si="155"/>
        <v>292864.9150000005</v>
      </c>
      <c r="M1070" s="2"/>
      <c r="Q1070" s="23"/>
      <c r="R1070" s="2">
        <v>4024675.65</v>
      </c>
      <c r="S1070" s="1">
        <v>44408</v>
      </c>
      <c r="T1070" s="1">
        <v>44402</v>
      </c>
      <c r="U1070" s="1">
        <v>44410</v>
      </c>
      <c r="V1070">
        <v>40</v>
      </c>
      <c r="W1070" s="1">
        <v>44450</v>
      </c>
      <c r="X1070" s="1">
        <v>44434</v>
      </c>
      <c r="Y1070" s="2">
        <v>72869360.700000003</v>
      </c>
      <c r="Z1070" s="2">
        <v>16257345.380000001</v>
      </c>
      <c r="AF1070" s="2">
        <v>0</v>
      </c>
      <c r="AG1070" s="14">
        <f>SUMIF('consultant-gross'!D:D,eslam.data!AQ1070,'consultant-gross'!F:F)</f>
        <v>0</v>
      </c>
      <c r="AH1070" s="14">
        <f>SUMIF('consultant-gross'!D:D,eslam.data!AQ1070,'consultant-gross'!G:G)</f>
        <v>0</v>
      </c>
      <c r="AI1070" s="14">
        <f>SUMIF('consultant-net'!D:D,eslam.data!AQ1070,'consultant-net'!F:F)</f>
        <v>0</v>
      </c>
      <c r="AJ1070" s="2" t="str">
        <f>VLOOKUP(A1070,'eslam-to-invoicing'!A:B,2,0)</f>
        <v>EMAAR-Pkg#162/163- Marassi</v>
      </c>
      <c r="AQ1070" s="2" t="str">
        <f t="shared" si="156"/>
        <v>PKG#16315</v>
      </c>
      <c r="AR1070" s="2" t="str">
        <f t="shared" si="157"/>
        <v>EMAAR-Pkg#162/163- Marassi15</v>
      </c>
    </row>
    <row r="1071" spans="1:44" hidden="1" x14ac:dyDescent="0.3">
      <c r="A1071" s="6" t="s">
        <v>57</v>
      </c>
      <c r="B1071" s="34">
        <f>VLOOKUP(A1071,operation!A:B,2,0)</f>
        <v>1</v>
      </c>
      <c r="C1071" s="6">
        <v>16</v>
      </c>
      <c r="D1071" s="25"/>
      <c r="E1071" s="2">
        <v>6043601.3999999911</v>
      </c>
      <c r="F1071" s="26">
        <f>_xlfn.MAXIFS('data-from-invoicing'!E:E,'data-from-invoicing'!D:D,eslam.data!AR1071)</f>
        <v>49248459.939999998</v>
      </c>
      <c r="G1071" s="2">
        <f t="shared" si="154"/>
        <v>43204858.540000007</v>
      </c>
      <c r="H1071" s="2"/>
      <c r="I1071" s="23"/>
      <c r="J1071" s="2">
        <f>SUMIF('collection only'!D:D,eslam.data!AQ1071,'collection only'!E:E)</f>
        <v>3611195.74</v>
      </c>
      <c r="K1071" s="26">
        <f>SUMIF('data-from-invoicing'!D:D,eslam.data!AR1071,'data-from-invoicing'!F:F)</f>
        <v>15368075.700999999</v>
      </c>
      <c r="L1071" s="2">
        <f t="shared" si="155"/>
        <v>11756879.960999999</v>
      </c>
      <c r="M1071" s="2"/>
      <c r="Q1071" s="23"/>
      <c r="R1071" s="2">
        <v>3611195.73</v>
      </c>
      <c r="S1071" s="1">
        <v>44439</v>
      </c>
      <c r="T1071" s="1">
        <v>44433</v>
      </c>
      <c r="U1071" s="1">
        <v>44445</v>
      </c>
      <c r="V1071">
        <v>40</v>
      </c>
      <c r="W1071" s="1">
        <v>44485</v>
      </c>
      <c r="X1071" s="1">
        <v>44469</v>
      </c>
      <c r="Y1071" s="2">
        <v>78912962.099999994</v>
      </c>
      <c r="Z1071" s="2">
        <v>15138470.41</v>
      </c>
      <c r="AF1071" s="2">
        <v>0</v>
      </c>
      <c r="AG1071" s="14">
        <f>SUMIF('consultant-gross'!D:D,eslam.data!AQ1071,'consultant-gross'!F:F)</f>
        <v>0</v>
      </c>
      <c r="AH1071" s="14">
        <f>SUMIF('consultant-gross'!D:D,eslam.data!AQ1071,'consultant-gross'!G:G)</f>
        <v>0</v>
      </c>
      <c r="AI1071" s="14">
        <f>SUMIF('consultant-net'!D:D,eslam.data!AQ1071,'consultant-net'!F:F)</f>
        <v>0</v>
      </c>
      <c r="AJ1071" s="2" t="str">
        <f>VLOOKUP(A1071,'eslam-to-invoicing'!A:B,2,0)</f>
        <v>EMAAR-Pkg#162/163- Marassi</v>
      </c>
      <c r="AQ1071" s="2" t="str">
        <f t="shared" si="156"/>
        <v>PKG#16316</v>
      </c>
      <c r="AR1071" s="2" t="str">
        <f t="shared" si="157"/>
        <v>EMAAR-Pkg#162/163- Marassi16</v>
      </c>
    </row>
    <row r="1072" spans="1:44" hidden="1" x14ac:dyDescent="0.3">
      <c r="A1072" s="6" t="s">
        <v>57</v>
      </c>
      <c r="B1072" s="6">
        <f>VLOOKUP(A1072,operation!A:B,2,0)</f>
        <v>1</v>
      </c>
      <c r="C1072" s="6">
        <v>17</v>
      </c>
      <c r="D1072" s="25"/>
      <c r="E1072" s="2">
        <v>5496981.8000000119</v>
      </c>
      <c r="F1072" s="26">
        <f>_xlfn.MAXIFS('data-from-invoicing'!E:E,'data-from-invoicing'!D:D,eslam.data!AR1072)</f>
        <v>5496981.7999999998</v>
      </c>
      <c r="G1072" s="2">
        <f t="shared" si="154"/>
        <v>-1.2107193470001221E-8</v>
      </c>
      <c r="H1072" s="2"/>
      <c r="I1072" s="23"/>
      <c r="J1072" s="2">
        <f>SUMIF('collection only'!D:D,eslam.data!AQ1072,'collection only'!E:E)</f>
        <v>2445757.34</v>
      </c>
      <c r="K1072" s="26">
        <f>SUMIF('data-from-invoicing'!D:D,eslam.data!AR1072,'data-from-invoicing'!F:F)</f>
        <v>2956365.1601</v>
      </c>
      <c r="L1072" s="2">
        <f t="shared" si="155"/>
        <v>510607.82010000013</v>
      </c>
      <c r="M1072" s="2"/>
      <c r="Q1072" s="23"/>
      <c r="R1072" s="2">
        <v>2445757.34</v>
      </c>
      <c r="S1072" s="1">
        <v>44469</v>
      </c>
      <c r="T1072" s="1">
        <v>44464</v>
      </c>
      <c r="U1072" s="1">
        <v>44472</v>
      </c>
      <c r="V1072">
        <v>40</v>
      </c>
      <c r="W1072" s="1">
        <v>44512</v>
      </c>
      <c r="X1072" s="1">
        <v>44496</v>
      </c>
      <c r="Y1072" s="2">
        <v>84409943.900000006</v>
      </c>
      <c r="Z1072" s="2">
        <v>12955550.43</v>
      </c>
      <c r="AF1072" s="2">
        <v>0</v>
      </c>
      <c r="AG1072" s="14">
        <f>SUMIF('consultant-gross'!D:D,eslam.data!AQ1072,'consultant-gross'!F:F)</f>
        <v>0</v>
      </c>
      <c r="AH1072" s="14">
        <f>SUMIF('consultant-gross'!D:D,eslam.data!AQ1072,'consultant-gross'!G:G)</f>
        <v>0</v>
      </c>
      <c r="AI1072" s="14">
        <f>SUMIF('consultant-net'!D:D,eslam.data!AQ1072,'consultant-net'!F:F)</f>
        <v>0</v>
      </c>
      <c r="AJ1072" s="2" t="str">
        <f>VLOOKUP(A1072,'eslam-to-invoicing'!A:B,2,0)</f>
        <v>EMAAR-Pkg#162/163- Marassi</v>
      </c>
      <c r="AQ1072" s="2" t="str">
        <f t="shared" si="156"/>
        <v>PKG#16317</v>
      </c>
      <c r="AR1072" s="2" t="str">
        <f t="shared" si="157"/>
        <v>EMAAR-Pkg#162/163- Marassi17</v>
      </c>
    </row>
    <row r="1073" spans="1:44" hidden="1" x14ac:dyDescent="0.3">
      <c r="A1073" s="6" t="s">
        <v>57</v>
      </c>
      <c r="B1073" s="34">
        <f>VLOOKUP(A1073,operation!A:B,2,0)</f>
        <v>1</v>
      </c>
      <c r="C1073" s="6">
        <v>18</v>
      </c>
      <c r="D1073" s="25"/>
      <c r="E1073" s="2">
        <v>3301294.9799999888</v>
      </c>
      <c r="F1073" s="26">
        <f>_xlfn.MAXIFS('data-from-invoicing'!E:E,'data-from-invoicing'!D:D,eslam.data!AR1073)</f>
        <v>12923817.910000002</v>
      </c>
      <c r="G1073" s="2">
        <f t="shared" si="154"/>
        <v>9622522.9300000127</v>
      </c>
      <c r="H1073" s="2"/>
      <c r="I1073" s="23"/>
      <c r="J1073" s="2">
        <f>SUMIF('collection only'!D:D,eslam.data!AQ1073,'collection only'!E:E)</f>
        <v>2445757.34</v>
      </c>
      <c r="K1073" s="26">
        <f>SUMIF('data-from-invoicing'!D:D,eslam.data!AR1073,'data-from-invoicing'!F:F)</f>
        <v>19270685.583500002</v>
      </c>
      <c r="L1073" s="2">
        <f t="shared" si="155"/>
        <v>16824928.243500002</v>
      </c>
      <c r="M1073" s="2"/>
      <c r="Q1073" s="23"/>
      <c r="R1073" s="2">
        <v>3026069.35</v>
      </c>
      <c r="S1073" s="1">
        <v>44500</v>
      </c>
      <c r="T1073" s="1">
        <v>44494</v>
      </c>
      <c r="U1073" s="1">
        <v>44501</v>
      </c>
      <c r="V1073">
        <v>40</v>
      </c>
      <c r="W1073" s="1">
        <v>44541</v>
      </c>
      <c r="X1073" s="1">
        <v>44515</v>
      </c>
      <c r="Y1073" s="2">
        <v>87711238.879999995</v>
      </c>
      <c r="Z1073" s="2">
        <v>13929653.029999999</v>
      </c>
      <c r="AF1073" s="2">
        <v>0</v>
      </c>
      <c r="AG1073" s="14">
        <f>SUMIF('consultant-gross'!D:D,eslam.data!AQ1073,'consultant-gross'!F:F)</f>
        <v>0</v>
      </c>
      <c r="AH1073" s="14">
        <f>SUMIF('consultant-gross'!D:D,eslam.data!AQ1073,'consultant-gross'!G:G)</f>
        <v>0</v>
      </c>
      <c r="AI1073" s="14">
        <f>SUMIF('consultant-net'!D:D,eslam.data!AQ1073,'consultant-net'!F:F)</f>
        <v>0</v>
      </c>
      <c r="AJ1073" s="2" t="str">
        <f>VLOOKUP(A1073,'eslam-to-invoicing'!A:B,2,0)</f>
        <v>EMAAR-Pkg#162/163- Marassi</v>
      </c>
      <c r="AQ1073" s="2" t="str">
        <f t="shared" si="156"/>
        <v>PKG#16318</v>
      </c>
      <c r="AR1073" s="2" t="str">
        <f t="shared" si="157"/>
        <v>EMAAR-Pkg#162/163- Marassi18</v>
      </c>
    </row>
    <row r="1074" spans="1:44" hidden="1" x14ac:dyDescent="0.3">
      <c r="A1074" s="6" t="s">
        <v>57</v>
      </c>
      <c r="B1074" s="6">
        <f>VLOOKUP(A1074,operation!A:B,2,0)</f>
        <v>1</v>
      </c>
      <c r="C1074" s="6">
        <v>19</v>
      </c>
      <c r="D1074" s="25"/>
      <c r="E1074" s="2">
        <v>9320216.4700000137</v>
      </c>
      <c r="F1074" s="26">
        <f>_xlfn.MAXIFS('data-from-invoicing'!E:E,'data-from-invoicing'!D:D,eslam.data!AR1074)</f>
        <v>9320216.4900000002</v>
      </c>
      <c r="G1074" s="2">
        <f t="shared" si="154"/>
        <v>1.999998651444912E-2</v>
      </c>
      <c r="H1074" s="2"/>
      <c r="I1074" s="23"/>
      <c r="J1074" s="2">
        <f>SUMIF('collection only'!D:D,eslam.data!AQ1074,'collection only'!E:E)</f>
        <v>6520369.1399999997</v>
      </c>
      <c r="K1074" s="26">
        <f>SUMIF('data-from-invoicing'!D:D,eslam.data!AR1074,'data-from-invoicing'!F:F)</f>
        <v>15003262.304599999</v>
      </c>
      <c r="L1074" s="2">
        <f t="shared" si="155"/>
        <v>8482893.1645999998</v>
      </c>
      <c r="M1074" s="2"/>
      <c r="Q1074" s="23"/>
      <c r="R1074" s="2">
        <v>7895027.2400000002</v>
      </c>
      <c r="S1074" s="1">
        <v>44530</v>
      </c>
      <c r="T1074" s="1">
        <v>44525</v>
      </c>
      <c r="U1074" s="1">
        <v>44530</v>
      </c>
      <c r="V1074">
        <v>40</v>
      </c>
      <c r="W1074" s="1">
        <v>44570</v>
      </c>
      <c r="X1074" s="1">
        <v>44546</v>
      </c>
      <c r="Y1074" s="2">
        <v>97031455.350000009</v>
      </c>
      <c r="Z1074" s="2">
        <v>15728609.99</v>
      </c>
      <c r="AF1074" s="2">
        <v>0</v>
      </c>
      <c r="AG1074" s="14">
        <f>SUMIF('consultant-gross'!D:D,eslam.data!AQ1074,'consultant-gross'!F:F)</f>
        <v>0</v>
      </c>
      <c r="AH1074" s="14">
        <f>SUMIF('consultant-gross'!D:D,eslam.data!AQ1074,'consultant-gross'!G:G)</f>
        <v>0</v>
      </c>
      <c r="AI1074" s="14">
        <f>SUMIF('consultant-net'!D:D,eslam.data!AQ1074,'consultant-net'!F:F)</f>
        <v>0</v>
      </c>
      <c r="AJ1074" s="2" t="str">
        <f>VLOOKUP(A1074,'eslam-to-invoicing'!A:B,2,0)</f>
        <v>EMAAR-Pkg#162/163- Marassi</v>
      </c>
      <c r="AQ1074" s="2" t="str">
        <f t="shared" si="156"/>
        <v>PKG#16319</v>
      </c>
      <c r="AR1074" s="2" t="str">
        <f t="shared" si="157"/>
        <v>EMAAR-Pkg#162/163- Marassi19</v>
      </c>
    </row>
    <row r="1075" spans="1:44" hidden="1" x14ac:dyDescent="0.3">
      <c r="A1075" s="6" t="s">
        <v>57</v>
      </c>
      <c r="B1075" s="34">
        <f>VLOOKUP(A1075,operation!A:B,2,0)</f>
        <v>1</v>
      </c>
      <c r="C1075" s="6">
        <v>20</v>
      </c>
      <c r="D1075" s="25"/>
      <c r="E1075" s="2">
        <v>4346059.9699999988</v>
      </c>
      <c r="F1075" s="26">
        <f>_xlfn.MAXIFS('data-from-invoicing'!E:E,'data-from-invoicing'!D:D,eslam.data!AR1075)</f>
        <v>10455877.960000001</v>
      </c>
      <c r="G1075" s="2">
        <f t="shared" si="154"/>
        <v>6109817.9900000021</v>
      </c>
      <c r="H1075" s="2"/>
      <c r="I1075" s="23"/>
      <c r="J1075" s="2">
        <f>SUMIF('collection only'!D:D,eslam.data!AQ1075,'collection only'!E:E)</f>
        <v>3715617.2</v>
      </c>
      <c r="K1075" s="26">
        <f>SUMIF('data-from-invoicing'!D:D,eslam.data!AR1075,'data-from-invoicing'!F:F)</f>
        <v>10622091.773</v>
      </c>
      <c r="L1075" s="2">
        <f t="shared" si="155"/>
        <v>6906474.5729999999</v>
      </c>
      <c r="M1075" s="2"/>
      <c r="Q1075" s="23"/>
      <c r="R1075" s="2">
        <v>2340959.11</v>
      </c>
      <c r="S1075" s="1">
        <v>44561</v>
      </c>
      <c r="T1075" s="1">
        <v>44555</v>
      </c>
      <c r="U1075" s="1">
        <v>44563</v>
      </c>
      <c r="V1075">
        <v>40</v>
      </c>
      <c r="W1075" s="1">
        <v>44603</v>
      </c>
      <c r="X1075" s="1">
        <v>44580</v>
      </c>
      <c r="Y1075" s="2">
        <v>101377515.31999999</v>
      </c>
      <c r="Z1075" s="2">
        <v>14609274.92</v>
      </c>
      <c r="AF1075" s="2">
        <v>0</v>
      </c>
      <c r="AG1075" s="14">
        <f>SUMIF('consultant-gross'!D:D,eslam.data!AQ1075,'consultant-gross'!F:F)</f>
        <v>0</v>
      </c>
      <c r="AH1075" s="14">
        <f>SUMIF('consultant-gross'!D:D,eslam.data!AQ1075,'consultant-gross'!G:G)</f>
        <v>0</v>
      </c>
      <c r="AI1075" s="14">
        <f>SUMIF('consultant-net'!D:D,eslam.data!AQ1075,'consultant-net'!F:F)</f>
        <v>0</v>
      </c>
      <c r="AJ1075" s="2" t="str">
        <f>VLOOKUP(A1075,'eslam-to-invoicing'!A:B,2,0)</f>
        <v>EMAAR-Pkg#162/163- Marassi</v>
      </c>
      <c r="AQ1075" s="2" t="str">
        <f t="shared" si="156"/>
        <v>PKG#16320</v>
      </c>
      <c r="AR1075" s="2" t="str">
        <f t="shared" si="157"/>
        <v>EMAAR-Pkg#162/163- Marassi20</v>
      </c>
    </row>
    <row r="1076" spans="1:44" hidden="1" x14ac:dyDescent="0.3">
      <c r="A1076" s="6" t="s">
        <v>57</v>
      </c>
      <c r="B1076" s="34">
        <f>VLOOKUP(A1076,operation!A:B,2,0)</f>
        <v>1</v>
      </c>
      <c r="C1076" s="6">
        <v>21</v>
      </c>
      <c r="D1076" s="25"/>
      <c r="E1076" s="2">
        <v>5919076.7299999744</v>
      </c>
      <c r="F1076" s="26">
        <f>_xlfn.MAXIFS('data-from-invoicing'!E:E,'data-from-invoicing'!D:D,eslam.data!AR1076)</f>
        <v>10986391.5</v>
      </c>
      <c r="G1076" s="2">
        <f t="shared" si="154"/>
        <v>5067314.7700000256</v>
      </c>
      <c r="H1076" s="2"/>
      <c r="I1076" s="23"/>
      <c r="J1076" s="2">
        <f>SUMIF('collection only'!D:D,eslam.data!AQ1076,'collection only'!E:E)</f>
        <v>5322260.63</v>
      </c>
      <c r="K1076" s="26">
        <f>SUMIF('data-from-invoicing'!D:D,eslam.data!AR1076,'data-from-invoicing'!F:F)</f>
        <v>11574799.055500001</v>
      </c>
      <c r="L1076" s="2">
        <f t="shared" si="155"/>
        <v>6252538.4255000008</v>
      </c>
      <c r="M1076" s="2"/>
      <c r="Q1076" s="23"/>
      <c r="R1076" s="2">
        <v>5322260.63</v>
      </c>
      <c r="S1076" s="1">
        <v>44592</v>
      </c>
      <c r="T1076" s="1">
        <v>44592</v>
      </c>
      <c r="U1076" s="1">
        <v>44595</v>
      </c>
      <c r="V1076">
        <v>40</v>
      </c>
      <c r="W1076" s="1">
        <v>44635</v>
      </c>
      <c r="X1076" s="1">
        <v>44637</v>
      </c>
      <c r="Y1076" s="2">
        <v>107296592.05</v>
      </c>
      <c r="Z1076" s="2">
        <v>15284733.68</v>
      </c>
      <c r="AF1076" s="2">
        <v>0</v>
      </c>
      <c r="AG1076" s="14">
        <f>SUMIF('consultant-gross'!D:D,eslam.data!AQ1076,'consultant-gross'!F:F)</f>
        <v>0</v>
      </c>
      <c r="AH1076" s="14">
        <f>SUMIF('consultant-gross'!D:D,eslam.data!AQ1076,'consultant-gross'!G:G)</f>
        <v>0</v>
      </c>
      <c r="AI1076" s="14">
        <f>SUMIF('consultant-net'!D:D,eslam.data!AQ1076,'consultant-net'!F:F)</f>
        <v>0</v>
      </c>
      <c r="AJ1076" s="2" t="str">
        <f>VLOOKUP(A1076,'eslam-to-invoicing'!A:B,2,0)</f>
        <v>EMAAR-Pkg#162/163- Marassi</v>
      </c>
      <c r="AQ1076" s="2" t="str">
        <f t="shared" si="156"/>
        <v>PKG#16321</v>
      </c>
      <c r="AR1076" s="2" t="str">
        <f t="shared" si="157"/>
        <v>EMAAR-Pkg#162/163- Marassi21</v>
      </c>
    </row>
    <row r="1077" spans="1:44" hidden="1" x14ac:dyDescent="0.3">
      <c r="A1077" s="6" t="s">
        <v>57</v>
      </c>
      <c r="B1077" s="34">
        <f>VLOOKUP(A1077,operation!A:B,2,0)</f>
        <v>1</v>
      </c>
      <c r="C1077" s="6">
        <v>22</v>
      </c>
      <c r="D1077" s="25"/>
      <c r="E1077" s="2">
        <v>2632588.6300000101</v>
      </c>
      <c r="F1077" s="26">
        <f>_xlfn.MAXIFS('data-from-invoicing'!E:E,'data-from-invoicing'!D:D,eslam.data!AR1077)</f>
        <v>7589823.4800000004</v>
      </c>
      <c r="G1077" s="2">
        <f t="shared" si="154"/>
        <v>4957234.8499999903</v>
      </c>
      <c r="H1077" s="2"/>
      <c r="I1077" s="23"/>
      <c r="J1077" s="2">
        <f>SUMIF('collection only'!D:D,eslam.data!AQ1077,'collection only'!E:E)</f>
        <v>2261775.79</v>
      </c>
      <c r="K1077" s="26">
        <f>SUMIF('data-from-invoicing'!D:D,eslam.data!AR1077,'data-from-invoicing'!F:F)</f>
        <v>6046552.4979999997</v>
      </c>
      <c r="L1077" s="2">
        <f t="shared" si="155"/>
        <v>3784776.7079999996</v>
      </c>
      <c r="M1077" s="2"/>
      <c r="Q1077" s="23"/>
      <c r="R1077" s="2">
        <v>2261775.79</v>
      </c>
      <c r="S1077" s="1">
        <v>44620</v>
      </c>
      <c r="T1077" s="1">
        <v>44620</v>
      </c>
      <c r="U1077" s="1">
        <v>44621</v>
      </c>
      <c r="V1077">
        <v>40</v>
      </c>
      <c r="W1077" s="1">
        <v>44661</v>
      </c>
      <c r="X1077" s="1">
        <v>44643</v>
      </c>
      <c r="Y1077" s="2">
        <v>109929180.68000001</v>
      </c>
      <c r="Z1077" s="2">
        <v>15087666.619999999</v>
      </c>
      <c r="AD1077" s="2">
        <v>3262202.645</v>
      </c>
      <c r="AE1077" s="2">
        <v>3262202.645</v>
      </c>
      <c r="AF1077" s="2">
        <v>0</v>
      </c>
      <c r="AG1077" s="14">
        <f>SUMIF('consultant-gross'!D:D,eslam.data!AQ1077,'consultant-gross'!F:F)</f>
        <v>0</v>
      </c>
      <c r="AH1077" s="14">
        <f>SUMIF('consultant-gross'!D:D,eslam.data!AQ1077,'consultant-gross'!G:G)</f>
        <v>0</v>
      </c>
      <c r="AI1077" s="14">
        <f>SUMIF('consultant-net'!D:D,eslam.data!AQ1077,'consultant-net'!F:F)</f>
        <v>0</v>
      </c>
      <c r="AJ1077" s="2" t="str">
        <f>VLOOKUP(A1077,'eslam-to-invoicing'!A:B,2,0)</f>
        <v>EMAAR-Pkg#162/163- Marassi</v>
      </c>
      <c r="AQ1077" s="2" t="str">
        <f t="shared" si="156"/>
        <v>PKG#16322</v>
      </c>
      <c r="AR1077" s="2" t="str">
        <f t="shared" si="157"/>
        <v>EMAAR-Pkg#162/163- Marassi22</v>
      </c>
    </row>
    <row r="1078" spans="1:44" hidden="1" x14ac:dyDescent="0.3">
      <c r="A1078" s="6" t="s">
        <v>57</v>
      </c>
      <c r="B1078" s="34">
        <f>VLOOKUP(A1078,operation!A:B,2,0)</f>
        <v>1</v>
      </c>
      <c r="C1078" s="6">
        <v>23</v>
      </c>
      <c r="D1078" s="25"/>
      <c r="E1078" s="2">
        <v>6399693.2000000179</v>
      </c>
      <c r="F1078" s="26">
        <f>_xlfn.MAXIFS('data-from-invoicing'!E:E,'data-from-invoicing'!D:D,eslam.data!AR1078)</f>
        <v>6328514.7800000003</v>
      </c>
      <c r="G1078" s="2">
        <f t="shared" si="154"/>
        <v>-71178.420000017621</v>
      </c>
      <c r="H1078" s="2"/>
      <c r="I1078" s="23"/>
      <c r="J1078" s="2">
        <f>SUMIF('collection only'!D:D,eslam.data!AQ1078,'collection only'!E:E)</f>
        <v>3449740.505272463</v>
      </c>
      <c r="K1078" s="26">
        <f>SUMIF('data-from-invoicing'!D:D,eslam.data!AR1078,'data-from-invoicing'!F:F)</f>
        <v>8263496.6735000014</v>
      </c>
      <c r="L1078" s="2">
        <f t="shared" si="155"/>
        <v>4813756.1682275385</v>
      </c>
      <c r="M1078" s="2"/>
      <c r="Q1078" s="23"/>
      <c r="R1078" s="2">
        <v>3449740.51</v>
      </c>
      <c r="S1078" s="1">
        <v>44651</v>
      </c>
      <c r="T1078" s="1">
        <v>44648</v>
      </c>
      <c r="U1078" s="1">
        <v>44658</v>
      </c>
      <c r="V1078">
        <v>40</v>
      </c>
      <c r="W1078" s="1">
        <v>44698</v>
      </c>
      <c r="X1078" s="1">
        <v>44810</v>
      </c>
      <c r="Y1078" s="2">
        <v>116328873.88</v>
      </c>
      <c r="Z1078" s="2">
        <v>12447737.109999999</v>
      </c>
      <c r="AD1078" s="2">
        <v>3363997.5</v>
      </c>
      <c r="AE1078" s="2">
        <v>3363997.5</v>
      </c>
      <c r="AF1078" s="2">
        <v>139451</v>
      </c>
      <c r="AG1078" s="14">
        <f>SUMIF('consultant-gross'!D:D,eslam.data!AQ1078,'consultant-gross'!F:F)</f>
        <v>0</v>
      </c>
      <c r="AH1078" s="14">
        <f>SUMIF('consultant-gross'!D:D,eslam.data!AQ1078,'consultant-gross'!G:G)</f>
        <v>0</v>
      </c>
      <c r="AI1078" s="14">
        <f>SUMIF('consultant-net'!D:D,eslam.data!AQ1078,'consultant-net'!F:F)</f>
        <v>3449740.505272463</v>
      </c>
      <c r="AJ1078" s="2" t="str">
        <f>VLOOKUP(A1078,'eslam-to-invoicing'!A:B,2,0)</f>
        <v>EMAAR-Pkg#162/163- Marassi</v>
      </c>
      <c r="AQ1078" s="2" t="str">
        <f t="shared" si="156"/>
        <v>PKG#16323</v>
      </c>
      <c r="AR1078" s="2" t="str">
        <f t="shared" si="157"/>
        <v>EMAAR-Pkg#162/163- Marassi23</v>
      </c>
    </row>
    <row r="1079" spans="1:44" hidden="1" x14ac:dyDescent="0.3">
      <c r="A1079" s="6" t="s">
        <v>57</v>
      </c>
      <c r="B1079" s="34">
        <f>VLOOKUP(A1079,operation!A:B,2,0)</f>
        <v>1</v>
      </c>
      <c r="C1079" s="6">
        <v>24</v>
      </c>
      <c r="D1079" s="25"/>
      <c r="E1079" s="2">
        <v>6669347.1899999976</v>
      </c>
      <c r="F1079" s="26">
        <f>_xlfn.MAXIFS('data-from-invoicing'!E:E,'data-from-invoicing'!D:D,eslam.data!AR1079)</f>
        <v>6666259.3200000003</v>
      </c>
      <c r="G1079" s="2">
        <f t="shared" si="154"/>
        <v>-3087.8699999973178</v>
      </c>
      <c r="H1079" s="2"/>
      <c r="I1079" s="23"/>
      <c r="J1079" s="2">
        <f>SUMIF('collection only'!D:D,eslam.data!AQ1079,'collection only'!E:E)</f>
        <v>5681606.5237414241</v>
      </c>
      <c r="K1079" s="26">
        <f>SUMIF('data-from-invoicing'!D:D,eslam.data!AR1079,'data-from-invoicing'!F:F)</f>
        <v>11118548.566</v>
      </c>
      <c r="L1079" s="2">
        <f t="shared" si="155"/>
        <v>5436942.0422585756</v>
      </c>
      <c r="M1079" s="2"/>
      <c r="Q1079" s="23"/>
      <c r="R1079" s="2">
        <v>5681606.5199999996</v>
      </c>
      <c r="S1079" s="1">
        <v>44681</v>
      </c>
      <c r="T1079" s="1">
        <v>44671</v>
      </c>
      <c r="U1079" s="1">
        <v>44679</v>
      </c>
      <c r="V1079">
        <v>40</v>
      </c>
      <c r="W1079" s="1">
        <v>44719</v>
      </c>
      <c r="X1079" s="1">
        <v>44810</v>
      </c>
      <c r="Y1079" s="2">
        <v>122998221.06999999</v>
      </c>
      <c r="Z1079" s="2">
        <v>11928679.08</v>
      </c>
      <c r="AA1079" s="2">
        <v>79159509</v>
      </c>
      <c r="AC1079" s="2">
        <v>106910.74</v>
      </c>
      <c r="AD1079" s="2">
        <v>3526010</v>
      </c>
      <c r="AE1079" s="2">
        <v>3526010</v>
      </c>
      <c r="AF1079" s="2">
        <v>170264.36</v>
      </c>
      <c r="AG1079" s="14">
        <f>SUMIF('consultant-gross'!D:D,eslam.data!AQ1079,'consultant-gross'!F:F)</f>
        <v>5789760.2557910206</v>
      </c>
      <c r="AH1079" s="14">
        <f>SUMIF('consultant-gross'!D:D,eslam.data!AQ1079,'consultant-gross'!G:G)</f>
        <v>115718940.93579102</v>
      </c>
      <c r="AI1079" s="14">
        <f>SUMIF('consultant-net'!D:D,eslam.data!AQ1079,'consultant-net'!F:F)</f>
        <v>5681606.5237414241</v>
      </c>
      <c r="AJ1079" s="2" t="str">
        <f>VLOOKUP(A1079,'eslam-to-invoicing'!A:B,2,0)</f>
        <v>EMAAR-Pkg#162/163- Marassi</v>
      </c>
      <c r="AQ1079" s="2" t="str">
        <f t="shared" si="156"/>
        <v>PKG#16324</v>
      </c>
      <c r="AR1079" s="2" t="str">
        <f t="shared" si="157"/>
        <v>EMAAR-Pkg#162/163- Marassi24</v>
      </c>
    </row>
    <row r="1080" spans="1:44" hidden="1" x14ac:dyDescent="0.3">
      <c r="A1080" s="6" t="s">
        <v>57</v>
      </c>
      <c r="B1080" s="34">
        <f>VLOOKUP(A1080,operation!A:B,2,0)</f>
        <v>1</v>
      </c>
      <c r="C1080" s="6">
        <v>25</v>
      </c>
      <c r="D1080" s="25"/>
      <c r="E1080" s="2">
        <v>12929046.559999989</v>
      </c>
      <c r="F1080" s="26">
        <f>_xlfn.MAXIFS('data-from-invoicing'!E:E,'data-from-invoicing'!D:D,eslam.data!AR1080)</f>
        <v>12934137.539999999</v>
      </c>
      <c r="G1080" s="2">
        <f t="shared" si="154"/>
        <v>5090.9800000097603</v>
      </c>
      <c r="H1080" s="2"/>
      <c r="I1080" s="23"/>
      <c r="J1080" s="2">
        <f>SUMIF('collection only'!D:D,eslam.data!AQ1080,'collection only'!E:E)</f>
        <v>11730565.830982804</v>
      </c>
      <c r="K1080" s="26">
        <f>SUMIF('data-from-invoicing'!D:D,eslam.data!AR1080,'data-from-invoicing'!F:F)</f>
        <v>16704168.777000001</v>
      </c>
      <c r="L1080" s="2">
        <f t="shared" si="155"/>
        <v>4973602.9460171964</v>
      </c>
      <c r="M1080" s="2"/>
      <c r="Q1080" s="23"/>
      <c r="R1080" s="2">
        <v>11730565.83</v>
      </c>
      <c r="S1080" s="1">
        <v>44712</v>
      </c>
      <c r="T1080" s="1">
        <v>44706</v>
      </c>
      <c r="U1080" s="1">
        <v>44714</v>
      </c>
      <c r="V1080">
        <v>40</v>
      </c>
      <c r="W1080" s="1">
        <v>44754</v>
      </c>
      <c r="X1080" s="1">
        <v>44810</v>
      </c>
      <c r="Y1080" s="2">
        <v>135927267.63</v>
      </c>
      <c r="Z1080" s="2">
        <v>11655699.310000001</v>
      </c>
      <c r="AA1080" s="2">
        <v>84070405.069999993</v>
      </c>
      <c r="AC1080" s="2">
        <v>214226.97</v>
      </c>
      <c r="AD1080" s="2">
        <v>3858707</v>
      </c>
      <c r="AE1080" s="2">
        <v>3858707</v>
      </c>
      <c r="AF1080" s="2">
        <v>170264.36</v>
      </c>
      <c r="AG1080" s="14">
        <f>SUMIF('consultant-gross'!D:D,eslam.data!AQ1080,'consultant-gross'!F:F)</f>
        <v>22617186.635736868</v>
      </c>
      <c r="AH1080" s="14">
        <f>SUMIF('consultant-gross'!D:D,eslam.data!AQ1080,'consultant-gross'!G:G)</f>
        <v>145615407.70573688</v>
      </c>
      <c r="AI1080" s="14">
        <f>SUMIF('consultant-net'!D:D,eslam.data!AQ1080,'consultant-net'!F:F)</f>
        <v>11730565.830982804</v>
      </c>
      <c r="AJ1080" s="2" t="str">
        <f>VLOOKUP(A1080,'eslam-to-invoicing'!A:B,2,0)</f>
        <v>EMAAR-Pkg#162/163- Marassi</v>
      </c>
      <c r="AQ1080" s="2" t="str">
        <f t="shared" si="156"/>
        <v>PKG#16325</v>
      </c>
      <c r="AR1080" s="2" t="str">
        <f t="shared" si="157"/>
        <v>EMAAR-Pkg#162/163- Marassi25</v>
      </c>
    </row>
    <row r="1081" spans="1:44" hidden="1" x14ac:dyDescent="0.3">
      <c r="A1081" s="6" t="s">
        <v>57</v>
      </c>
      <c r="B1081" s="6">
        <f>VLOOKUP(A1081,operation!A:B,2,0)</f>
        <v>1</v>
      </c>
      <c r="C1081" s="6">
        <v>26</v>
      </c>
      <c r="D1081" s="25"/>
      <c r="E1081" s="2">
        <v>6526578.3100000322</v>
      </c>
      <c r="F1081" s="26">
        <f>_xlfn.MAXIFS('data-from-invoicing'!E:E,'data-from-invoicing'!D:D,eslam.data!AR1081)</f>
        <v>6526578.3099999996</v>
      </c>
      <c r="G1081" s="2">
        <f t="shared" si="154"/>
        <v>-3.2596290111541748E-8</v>
      </c>
      <c r="H1081" s="2"/>
      <c r="I1081" s="23"/>
      <c r="J1081" s="2">
        <f>SUMIF('collection only'!D:D,eslam.data!AQ1081,'collection only'!E:E)</f>
        <v>6014332.3700000001</v>
      </c>
      <c r="K1081" s="26">
        <f>SUMIF('data-from-invoicing'!D:D,eslam.data!AR1081,'data-from-invoicing'!F:F)</f>
        <v>8378952.3770000003</v>
      </c>
      <c r="L1081" s="2">
        <f t="shared" si="155"/>
        <v>2364620.0070000002</v>
      </c>
      <c r="M1081" s="2"/>
      <c r="Q1081" s="23"/>
      <c r="R1081" s="2">
        <v>6014332.3700000001</v>
      </c>
      <c r="S1081" s="1">
        <v>44742</v>
      </c>
      <c r="T1081" s="1">
        <v>44737</v>
      </c>
      <c r="U1081" s="1">
        <v>44747</v>
      </c>
      <c r="V1081">
        <v>40</v>
      </c>
      <c r="W1081" s="1">
        <v>44787</v>
      </c>
      <c r="X1081" s="1">
        <v>44823</v>
      </c>
      <c r="Y1081" s="2">
        <v>142453845.94</v>
      </c>
      <c r="Z1081" s="2">
        <v>11222354.42</v>
      </c>
      <c r="AA1081" s="2">
        <v>87095709.459999993</v>
      </c>
      <c r="AC1081" s="2">
        <v>214226.97</v>
      </c>
      <c r="AD1081" s="2">
        <v>4019196.11</v>
      </c>
      <c r="AE1081" s="2">
        <v>4019196.11</v>
      </c>
      <c r="AF1081" s="2">
        <v>170264</v>
      </c>
      <c r="AG1081" s="14">
        <f>SUMIF('consultant-gross'!D:D,eslam.data!AQ1081,'consultant-gross'!F:F)</f>
        <v>20328767.653741956</v>
      </c>
      <c r="AH1081" s="14">
        <f>SUMIF('consultant-gross'!D:D,eslam.data!AQ1081,'consultant-gross'!G:G)</f>
        <v>156256035.28374195</v>
      </c>
      <c r="AI1081" s="14">
        <f>SUMIF('consultant-net'!D:D,eslam.data!AQ1081,'consultant-net'!F:F)</f>
        <v>8194504.6616742015</v>
      </c>
      <c r="AJ1081" s="2" t="str">
        <f>VLOOKUP(A1081,'eslam-to-invoicing'!A:B,2,0)</f>
        <v>EMAAR-Pkg#162/163- Marassi</v>
      </c>
      <c r="AQ1081" s="2" t="str">
        <f t="shared" si="156"/>
        <v>PKG#16326</v>
      </c>
      <c r="AR1081" s="2" t="str">
        <f t="shared" si="157"/>
        <v>EMAAR-Pkg#162/163- Marassi26</v>
      </c>
    </row>
    <row r="1082" spans="1:44" hidden="1" x14ac:dyDescent="0.3">
      <c r="A1082" s="6" t="s">
        <v>57</v>
      </c>
      <c r="B1082" s="6">
        <f>VLOOKUP(A1082,operation!A:B,2,0)</f>
        <v>1</v>
      </c>
      <c r="C1082" s="6">
        <v>27</v>
      </c>
      <c r="D1082" s="25"/>
      <c r="E1082" s="2">
        <v>4132634.869999975</v>
      </c>
      <c r="F1082" s="26">
        <f>_xlfn.MAXIFS('data-from-invoicing'!E:E,'data-from-invoicing'!D:D,eslam.data!AR1082)</f>
        <v>4132634.87</v>
      </c>
      <c r="G1082" s="2">
        <f t="shared" si="154"/>
        <v>2.514570951461792E-8</v>
      </c>
      <c r="H1082" s="2"/>
      <c r="I1082" s="23"/>
      <c r="J1082" s="2">
        <f>SUMIF('collection only'!D:D,eslam.data!AQ1082,'collection only'!E:E)</f>
        <v>3457484.33</v>
      </c>
      <c r="K1082" s="26">
        <f>SUMIF('data-from-invoicing'!D:D,eslam.data!AR1082,'data-from-invoicing'!F:F)</f>
        <v>3653603.3234999999</v>
      </c>
      <c r="L1082" s="2">
        <f t="shared" si="155"/>
        <v>196118.99349999987</v>
      </c>
      <c r="M1082" s="2"/>
      <c r="Q1082" s="23"/>
      <c r="R1082" s="2">
        <v>3457484.33</v>
      </c>
      <c r="S1082" s="1">
        <v>44773</v>
      </c>
      <c r="T1082" s="1">
        <v>44773</v>
      </c>
      <c r="U1082" s="1">
        <v>44782</v>
      </c>
      <c r="V1082">
        <v>40</v>
      </c>
      <c r="W1082" s="1">
        <v>44822</v>
      </c>
      <c r="X1082" s="1">
        <v>44829</v>
      </c>
      <c r="Y1082" s="2">
        <v>146586480.81</v>
      </c>
      <c r="Z1082" s="2">
        <v>10805467.52</v>
      </c>
      <c r="AA1082" s="2">
        <v>88908671.920000002</v>
      </c>
      <c r="AC1082" s="2">
        <v>214226.97</v>
      </c>
      <c r="AD1082" s="2">
        <v>4117255.5</v>
      </c>
      <c r="AE1082" s="2">
        <v>4117255.5</v>
      </c>
      <c r="AF1082" s="2">
        <v>170264</v>
      </c>
      <c r="AG1082" s="14">
        <f>SUMIF('consultant-gross'!D:D,eslam.data!AQ1082,'consultant-gross'!F:F)</f>
        <v>0</v>
      </c>
      <c r="AH1082" s="14">
        <f>SUMIF('consultant-gross'!D:D,eslam.data!AQ1082,'consultant-gross'!G:G)</f>
        <v>0</v>
      </c>
      <c r="AI1082" s="14">
        <f>SUMIF('consultant-net'!D:D,eslam.data!AQ1082,'consultant-net'!F:F)</f>
        <v>20000000</v>
      </c>
      <c r="AJ1082" s="2" t="str">
        <f>VLOOKUP(A1082,'eslam-to-invoicing'!A:B,2,0)</f>
        <v>EMAAR-Pkg#162/163- Marassi</v>
      </c>
      <c r="AQ1082" s="2" t="str">
        <f t="shared" si="156"/>
        <v>PKG#16327</v>
      </c>
      <c r="AR1082" s="2" t="str">
        <f t="shared" si="157"/>
        <v>EMAAR-Pkg#162/163- Marassi27</v>
      </c>
    </row>
    <row r="1083" spans="1:44" hidden="1" x14ac:dyDescent="0.3">
      <c r="A1083" s="6" t="s">
        <v>57</v>
      </c>
      <c r="B1083" s="6">
        <f>VLOOKUP(A1083,operation!A:B,2,0)</f>
        <v>1</v>
      </c>
      <c r="C1083" s="6">
        <v>28</v>
      </c>
      <c r="D1083" s="25"/>
      <c r="E1083" s="2">
        <v>17622733.919999991</v>
      </c>
      <c r="F1083" s="26">
        <f>_xlfn.MAXIFS('data-from-invoicing'!E:E,'data-from-invoicing'!D:D,eslam.data!AR1083)</f>
        <v>17622733.920000002</v>
      </c>
      <c r="G1083" s="2">
        <f t="shared" si="154"/>
        <v>0</v>
      </c>
      <c r="H1083" s="2"/>
      <c r="I1083" s="23"/>
      <c r="J1083" s="2">
        <f>SUMIF('collection only'!D:D,eslam.data!AQ1083,'collection only'!E:E)</f>
        <v>18331730.100000001</v>
      </c>
      <c r="K1083" s="26">
        <f>SUMIF('data-from-invoicing'!D:D,eslam.data!AR1083,'data-from-invoicing'!F:F)</f>
        <v>23295212.194500003</v>
      </c>
      <c r="L1083" s="2">
        <f t="shared" si="155"/>
        <v>4963482.0945000015</v>
      </c>
      <c r="M1083" s="2"/>
      <c r="Q1083" s="23"/>
      <c r="R1083" s="2">
        <v>18331730.100000001</v>
      </c>
      <c r="S1083" s="1">
        <v>44804</v>
      </c>
      <c r="T1083" s="1">
        <v>44804</v>
      </c>
      <c r="U1083" s="1">
        <v>44816</v>
      </c>
      <c r="V1083">
        <v>40</v>
      </c>
      <c r="W1083" s="1">
        <v>44856</v>
      </c>
      <c r="X1083" s="1">
        <v>44875</v>
      </c>
      <c r="Y1083" s="2">
        <v>164209214.72999999</v>
      </c>
      <c r="Z1083" s="2">
        <v>13098222.27</v>
      </c>
      <c r="AA1083" s="2">
        <v>70785988.930000007</v>
      </c>
      <c r="AC1083" s="2">
        <v>693580.47</v>
      </c>
      <c r="AD1083" s="2">
        <v>4637171.2350000003</v>
      </c>
      <c r="AE1083" s="2">
        <v>4637171.2350000003</v>
      </c>
      <c r="AF1083" s="2">
        <v>0</v>
      </c>
      <c r="AG1083" s="14">
        <f>SUMIF('consultant-gross'!D:D,eslam.data!AQ1083,'consultant-gross'!F:F)</f>
        <v>0</v>
      </c>
      <c r="AH1083" s="14">
        <f>SUMIF('consultant-gross'!D:D,eslam.data!AQ1083,'consultant-gross'!G:G)</f>
        <v>0</v>
      </c>
      <c r="AI1083" s="14">
        <f>SUMIF('consultant-net'!D:D,eslam.data!AQ1083,'consultant-net'!F:F)</f>
        <v>20000000</v>
      </c>
      <c r="AJ1083" s="2" t="str">
        <f>VLOOKUP(A1083,'eslam-to-invoicing'!A:B,2,0)</f>
        <v>EMAAR-Pkg#162/163- Marassi</v>
      </c>
      <c r="AQ1083" s="2" t="str">
        <f t="shared" si="156"/>
        <v>PKG#16328</v>
      </c>
      <c r="AR1083" s="2" t="str">
        <f t="shared" si="157"/>
        <v>EMAAR-Pkg#162/163- Marassi28</v>
      </c>
    </row>
    <row r="1084" spans="1:44" hidden="1" x14ac:dyDescent="0.3">
      <c r="A1084" s="6" t="s">
        <v>57</v>
      </c>
      <c r="B1084" s="6">
        <f>VLOOKUP(A1084,operation!A:B,2,0)</f>
        <v>1</v>
      </c>
      <c r="C1084" s="6">
        <v>29</v>
      </c>
      <c r="D1084" s="25"/>
      <c r="E1084" s="2">
        <v>20296742.219999999</v>
      </c>
      <c r="F1084" s="26">
        <f>_xlfn.MAXIFS('data-from-invoicing'!E:E,'data-from-invoicing'!D:D,eslam.data!AR1084)</f>
        <v>20296742.210000001</v>
      </c>
      <c r="G1084" s="2">
        <f t="shared" si="154"/>
        <v>-9.9999979138374329E-3</v>
      </c>
      <c r="H1084" s="2"/>
      <c r="I1084" s="23"/>
      <c r="J1084" s="2">
        <f>SUMIF('collection only'!D:D,eslam.data!AQ1084,'collection only'!E:E)</f>
        <v>18785649.759999998</v>
      </c>
      <c r="K1084" s="26">
        <f>SUMIF('data-from-invoicing'!D:D,eslam.data!AR1084,'data-from-invoicing'!F:F)</f>
        <v>19850779.097999997</v>
      </c>
      <c r="L1084" s="2">
        <f t="shared" si="155"/>
        <v>1065129.3379999995</v>
      </c>
      <c r="M1084" s="2"/>
      <c r="Q1084" s="23"/>
      <c r="R1084" s="2">
        <v>18785649.760000002</v>
      </c>
      <c r="S1084" s="1">
        <v>44834</v>
      </c>
      <c r="T1084" s="1">
        <v>44834</v>
      </c>
      <c r="U1084" s="1">
        <v>44854</v>
      </c>
      <c r="V1084">
        <v>40</v>
      </c>
      <c r="W1084" s="1">
        <v>44894</v>
      </c>
      <c r="X1084" s="1">
        <v>44941</v>
      </c>
      <c r="Y1084" s="2">
        <v>184505956.94999999</v>
      </c>
      <c r="Z1084" s="2">
        <v>13098222.27</v>
      </c>
      <c r="AA1084" s="2">
        <v>159762353.93000001</v>
      </c>
      <c r="AC1084" s="2">
        <v>693580.47</v>
      </c>
      <c r="AD1084" s="2">
        <v>5169960.72</v>
      </c>
      <c r="AE1084" s="2">
        <v>5169960.72</v>
      </c>
      <c r="AF1084" s="2">
        <v>170264.36</v>
      </c>
      <c r="AG1084" s="14">
        <f>SUMIF('consultant-gross'!D:D,eslam.data!AQ1084,'consultant-gross'!F:F)</f>
        <v>17622733.919999987</v>
      </c>
      <c r="AH1084" s="14">
        <f>SUMIF('consultant-gross'!D:D,eslam.data!AQ1084,'consultant-gross'!G:G)</f>
        <v>181831948.64999998</v>
      </c>
      <c r="AI1084" s="14">
        <f>SUMIF('consultant-net'!D:D,eslam.data!AQ1084,'consultant-net'!F:F)</f>
        <v>20000000</v>
      </c>
      <c r="AJ1084" s="2" t="str">
        <f>VLOOKUP(A1084,'eslam-to-invoicing'!A:B,2,0)</f>
        <v>EMAAR-Pkg#162/163- Marassi</v>
      </c>
      <c r="AQ1084" s="2" t="str">
        <f t="shared" si="156"/>
        <v>PKG#16329</v>
      </c>
      <c r="AR1084" s="2" t="str">
        <f t="shared" si="157"/>
        <v>EMAAR-Pkg#162/163- Marassi29</v>
      </c>
    </row>
    <row r="1085" spans="1:44" hidden="1" x14ac:dyDescent="0.3">
      <c r="A1085" s="6" t="s">
        <v>57</v>
      </c>
      <c r="B1085" s="34">
        <f>VLOOKUP(A1085,operation!A:B,2,0)</f>
        <v>1</v>
      </c>
      <c r="C1085" s="6">
        <v>30</v>
      </c>
      <c r="D1085" s="25"/>
      <c r="E1085" s="2">
        <v>8788912.25</v>
      </c>
      <c r="F1085" s="26">
        <f>_xlfn.MAXIFS('data-from-invoicing'!E:E,'data-from-invoicing'!D:D,eslam.data!AR1085)</f>
        <v>18828872.420000002</v>
      </c>
      <c r="G1085" s="2">
        <f t="shared" si="154"/>
        <v>10039960.170000002</v>
      </c>
      <c r="H1085" s="2"/>
      <c r="I1085" s="23"/>
      <c r="J1085" s="2">
        <f>SUMIF('collection only'!D:D,eslam.data!AQ1085,'collection only'!E:E)</f>
        <v>3193802.31</v>
      </c>
      <c r="K1085" s="26">
        <f>SUMIF('data-from-invoicing'!D:D,eslam.data!AR1085,'data-from-invoicing'!F:F)</f>
        <v>15359271.013499999</v>
      </c>
      <c r="L1085" s="2">
        <f t="shared" si="155"/>
        <v>12165468.703499999</v>
      </c>
      <c r="M1085" s="2"/>
      <c r="Q1085" s="23"/>
      <c r="R1085" s="2">
        <v>3193802.31</v>
      </c>
      <c r="S1085" s="1">
        <v>44957</v>
      </c>
      <c r="T1085" s="1">
        <v>44944</v>
      </c>
      <c r="U1085" s="1">
        <v>44944</v>
      </c>
      <c r="V1085">
        <v>40</v>
      </c>
      <c r="W1085" s="1">
        <v>44984</v>
      </c>
      <c r="X1085" s="1">
        <v>45147</v>
      </c>
      <c r="Y1085" s="2">
        <v>193294869.19999999</v>
      </c>
      <c r="Z1085" s="2">
        <v>8080616.0499999998</v>
      </c>
      <c r="AA1085" s="2">
        <v>66836818.149999999</v>
      </c>
      <c r="AC1085" s="2">
        <v>624222.43000000005</v>
      </c>
      <c r="AD1085" s="2">
        <v>5275229.5</v>
      </c>
      <c r="AE1085" s="2">
        <v>5275229.5</v>
      </c>
      <c r="AF1085" s="2">
        <v>688139.36</v>
      </c>
      <c r="AG1085" s="14">
        <f>SUMIF('consultant-gross'!D:D,eslam.data!AQ1085,'consultant-gross'!F:F)</f>
        <v>0</v>
      </c>
      <c r="AH1085" s="14">
        <f>SUMIF('consultant-gross'!D:D,eslam.data!AQ1085,'consultant-gross'!G:G)</f>
        <v>0</v>
      </c>
      <c r="AI1085" s="14">
        <f>SUMIF('consultant-net'!D:D,eslam.data!AQ1085,'consultant-net'!F:F)</f>
        <v>20000000</v>
      </c>
      <c r="AJ1085" s="2" t="str">
        <f>VLOOKUP(A1085,'eslam-to-invoicing'!A:B,2,0)</f>
        <v>EMAAR-Pkg#162/163- Marassi</v>
      </c>
      <c r="AQ1085" s="2" t="str">
        <f t="shared" si="156"/>
        <v>PKG#16330</v>
      </c>
      <c r="AR1085" s="2" t="str">
        <f t="shared" si="157"/>
        <v>EMAAR-Pkg#162/163- Marassi30</v>
      </c>
    </row>
    <row r="1086" spans="1:44" hidden="1" x14ac:dyDescent="0.3">
      <c r="A1086" s="6" t="s">
        <v>57</v>
      </c>
      <c r="B1086" s="34">
        <f>VLOOKUP(A1086,operation!A:B,2,0)</f>
        <v>1</v>
      </c>
      <c r="C1086" s="6">
        <v>31</v>
      </c>
      <c r="D1086" s="25"/>
      <c r="E1086" s="2">
        <v>-406906.46999996901</v>
      </c>
      <c r="F1086" s="26">
        <f>_xlfn.MAXIFS('data-from-invoicing'!E:E,'data-from-invoicing'!D:D,eslam.data!AR1086)</f>
        <v>10357799.140000001</v>
      </c>
      <c r="G1086" s="2">
        <f t="shared" si="154"/>
        <v>10764705.60999997</v>
      </c>
      <c r="H1086" s="2"/>
      <c r="I1086" s="23"/>
      <c r="J1086" s="2">
        <f>SUMIF('collection only'!D:D,eslam.data!AQ1086,'collection only'!E:E)</f>
        <v>1079324.0900000001</v>
      </c>
      <c r="K1086" s="26">
        <f>SUMIF('data-from-invoicing'!D:D,eslam.data!AR1086,'data-from-invoicing'!F:F)</f>
        <v>10109132.947000001</v>
      </c>
      <c r="L1086" s="2">
        <f t="shared" si="155"/>
        <v>9029808.8570000008</v>
      </c>
      <c r="M1086" s="2"/>
      <c r="Q1086" s="23"/>
      <c r="R1086" s="2">
        <v>1079324.1000000001</v>
      </c>
      <c r="S1086" s="1">
        <v>44985</v>
      </c>
      <c r="T1086" s="1">
        <v>44985</v>
      </c>
      <c r="U1086" s="1">
        <v>45000</v>
      </c>
      <c r="V1086">
        <v>40</v>
      </c>
      <c r="W1086" s="1">
        <v>45040</v>
      </c>
      <c r="X1086" s="1">
        <v>45147</v>
      </c>
      <c r="Y1086" s="2">
        <v>192887962.72999999</v>
      </c>
      <c r="Z1086" s="2">
        <v>9732318.5</v>
      </c>
      <c r="AA1086" s="2">
        <v>56933789.25</v>
      </c>
      <c r="AC1086" s="2">
        <v>1100688.83</v>
      </c>
      <c r="AD1086" s="2">
        <v>5305840.78</v>
      </c>
      <c r="AE1086" s="2">
        <v>5305840.78</v>
      </c>
      <c r="AF1086" s="2">
        <v>688139.36</v>
      </c>
      <c r="AG1086" s="14">
        <f>SUMIF('consultant-gross'!D:D,eslam.data!AQ1086,'consultant-gross'!F:F)</f>
        <v>0</v>
      </c>
      <c r="AH1086" s="14">
        <f>SUMIF('consultant-gross'!D:D,eslam.data!AQ1086,'consultant-gross'!G:G)</f>
        <v>0</v>
      </c>
      <c r="AI1086" s="14">
        <f>SUMIF('consultant-net'!D:D,eslam.data!AQ1086,'consultant-net'!F:F)</f>
        <v>5000000</v>
      </c>
      <c r="AJ1086" s="2" t="str">
        <f>VLOOKUP(A1086,'eslam-to-invoicing'!A:B,2,0)</f>
        <v>EMAAR-Pkg#162/163- Marassi</v>
      </c>
      <c r="AQ1086" s="2" t="str">
        <f t="shared" si="156"/>
        <v>PKG#16331</v>
      </c>
      <c r="AR1086" s="2" t="str">
        <f t="shared" si="157"/>
        <v>EMAAR-Pkg#162/163- Marassi31</v>
      </c>
    </row>
    <row r="1087" spans="1:44" hidden="1" x14ac:dyDescent="0.3">
      <c r="A1087" s="6" t="s">
        <v>57</v>
      </c>
      <c r="B1087" s="34">
        <f>VLOOKUP(A1087,operation!A:B,2,0)</f>
        <v>1</v>
      </c>
      <c r="C1087" s="6">
        <v>32</v>
      </c>
      <c r="D1087" s="25"/>
      <c r="E1087" s="2">
        <v>5753296.4799999893</v>
      </c>
      <c r="F1087" s="26">
        <f>_xlfn.MAXIFS('data-from-invoicing'!E:E,'data-from-invoicing'!D:D,eslam.data!AR1087)</f>
        <v>5829703.8700000001</v>
      </c>
      <c r="G1087" s="2">
        <f t="shared" si="154"/>
        <v>76407.390000010841</v>
      </c>
      <c r="H1087" s="2"/>
      <c r="I1087" s="23"/>
      <c r="J1087" s="2">
        <f>SUMIF('collection only'!D:D,eslam.data!AQ1087,'collection only'!E:E)</f>
        <v>4562478.0199999996</v>
      </c>
      <c r="K1087" s="26">
        <f>SUMIF('data-from-invoicing'!D:D,eslam.data!AR1087,'data-from-invoicing'!F:F)</f>
        <v>15273972.933500001</v>
      </c>
      <c r="L1087" s="2">
        <f t="shared" si="155"/>
        <v>10711494.913500002</v>
      </c>
      <c r="M1087" s="2"/>
      <c r="Q1087" s="23"/>
      <c r="R1087" s="2">
        <v>4562478.01</v>
      </c>
      <c r="S1087" s="1">
        <v>45046</v>
      </c>
      <c r="T1087" s="1">
        <v>45046</v>
      </c>
      <c r="U1087" s="1">
        <v>45060</v>
      </c>
      <c r="V1087">
        <v>40</v>
      </c>
      <c r="W1087" s="1">
        <v>45100</v>
      </c>
      <c r="X1087" s="1">
        <v>45273</v>
      </c>
      <c r="Y1087" s="2">
        <v>198641259.21000001</v>
      </c>
      <c r="Z1087" s="2">
        <v>8867308.6899999995</v>
      </c>
      <c r="AA1087" s="2">
        <v>66948753.43</v>
      </c>
      <c r="AC1087" s="2">
        <v>1100688.83</v>
      </c>
      <c r="AD1087" s="2">
        <v>5435239.5650000004</v>
      </c>
      <c r="AE1087" s="2">
        <v>5435239.5650000004</v>
      </c>
      <c r="AF1087" s="2">
        <v>688139.36</v>
      </c>
      <c r="AG1087" s="14">
        <f>SUMIF('consultant-gross'!D:D,eslam.data!AQ1087,'consultant-gross'!F:F)</f>
        <v>0</v>
      </c>
      <c r="AH1087" s="14">
        <f>SUMIF('consultant-gross'!D:D,eslam.data!AQ1087,'consultant-gross'!G:G)</f>
        <v>0</v>
      </c>
      <c r="AI1087" s="14">
        <f>SUMIF('consultant-net'!D:D,eslam.data!AQ1087,'consultant-net'!F:F)</f>
        <v>5000000</v>
      </c>
      <c r="AJ1087" s="2" t="str">
        <f>VLOOKUP(A1087,'eslam-to-invoicing'!A:B,2,0)</f>
        <v>EMAAR-Pkg#162/163- Marassi</v>
      </c>
      <c r="AQ1087" s="2" t="str">
        <f t="shared" si="156"/>
        <v>PKG#16332</v>
      </c>
      <c r="AR1087" s="2" t="str">
        <f t="shared" si="157"/>
        <v>EMAAR-Pkg#162/163- Marassi32</v>
      </c>
    </row>
    <row r="1088" spans="1:44" hidden="1" x14ac:dyDescent="0.3">
      <c r="A1088" s="6" t="s">
        <v>57</v>
      </c>
      <c r="B1088" s="34">
        <f>VLOOKUP(A1088,operation!A:B,2,0)</f>
        <v>1</v>
      </c>
      <c r="C1088" s="6">
        <v>33</v>
      </c>
      <c r="D1088" s="25"/>
      <c r="F1088" s="26">
        <f>_xlfn.MAXIFS('data-from-invoicing'!E:E,'data-from-invoicing'!D:D,eslam.data!AR1088)</f>
        <v>4083110.28</v>
      </c>
      <c r="G1088" s="2">
        <f t="shared" si="154"/>
        <v>4083110.28</v>
      </c>
      <c r="H1088" s="2"/>
      <c r="I1088" s="23"/>
      <c r="J1088" s="2">
        <f>SUMIF('collection only'!D:D,eslam.data!AQ1088,'collection only'!E:E)</f>
        <v>1E-4</v>
      </c>
      <c r="K1088" s="26">
        <f>SUMIF('data-from-invoicing'!D:D,eslam.data!AR1088,'data-from-invoicing'!F:F)</f>
        <v>3354959.0840000003</v>
      </c>
      <c r="L1088" s="2">
        <f t="shared" si="155"/>
        <v>3354959.0839000004</v>
      </c>
      <c r="M1088" s="2"/>
      <c r="Q1088" s="23"/>
      <c r="R1088" s="2">
        <v>5000000</v>
      </c>
      <c r="S1088" s="1">
        <v>45077</v>
      </c>
      <c r="T1088" s="1">
        <v>45077</v>
      </c>
      <c r="U1088" s="1">
        <v>45088</v>
      </c>
      <c r="V1088">
        <v>40</v>
      </c>
      <c r="W1088" s="1">
        <v>45128</v>
      </c>
      <c r="AF1088" s="2">
        <v>0</v>
      </c>
      <c r="AG1088" s="14">
        <f>SUMIF('consultant-gross'!D:D,eslam.data!AQ1088,'consultant-gross'!F:F)</f>
        <v>0</v>
      </c>
      <c r="AH1088" s="14">
        <f>SUMIF('consultant-gross'!D:D,eslam.data!AQ1088,'consultant-gross'!G:G)</f>
        <v>0</v>
      </c>
      <c r="AI1088" s="14">
        <f>SUMIF('consultant-net'!D:D,eslam.data!AQ1088,'consultant-net'!F:F)</f>
        <v>5000000</v>
      </c>
      <c r="AJ1088" s="2" t="str">
        <f>VLOOKUP(A1088,'eslam-to-invoicing'!A:B,2,0)</f>
        <v>EMAAR-Pkg#162/163- Marassi</v>
      </c>
      <c r="AQ1088" s="2" t="str">
        <f t="shared" si="156"/>
        <v>PKG#16333</v>
      </c>
      <c r="AR1088" s="2" t="str">
        <f t="shared" si="157"/>
        <v>EMAAR-Pkg#162/163- Marassi33</v>
      </c>
    </row>
    <row r="1089" spans="1:44" hidden="1" x14ac:dyDescent="0.3">
      <c r="A1089" s="6" t="s">
        <v>57</v>
      </c>
      <c r="B1089" s="6">
        <f>VLOOKUP(A1089,operation!A:B,2,0)</f>
        <v>1</v>
      </c>
      <c r="C1089" s="6">
        <v>34</v>
      </c>
      <c r="D1089" s="25"/>
      <c r="F1089" s="26">
        <f>_xlfn.MAXIFS('data-from-invoicing'!E:E,'data-from-invoicing'!D:D,eslam.data!AR1089)</f>
        <v>0</v>
      </c>
      <c r="G1089" s="2">
        <f t="shared" si="154"/>
        <v>0</v>
      </c>
      <c r="H1089" s="2"/>
      <c r="I1089" s="23"/>
      <c r="J1089" s="2">
        <f>SUMIF('collection only'!D:D,eslam.data!AQ1089,'collection only'!E:E)</f>
        <v>1E-4</v>
      </c>
      <c r="K1089" s="26">
        <f>SUMIF('data-from-invoicing'!D:D,eslam.data!AR1089,'data-from-invoicing'!F:F)</f>
        <v>0</v>
      </c>
      <c r="L1089" s="2">
        <f t="shared" si="155"/>
        <v>-1E-4</v>
      </c>
      <c r="M1089" s="2"/>
      <c r="Q1089" s="23"/>
      <c r="R1089" s="2">
        <v>5000000</v>
      </c>
      <c r="S1089" s="1">
        <v>45107</v>
      </c>
      <c r="T1089" s="1">
        <v>45117</v>
      </c>
      <c r="U1089" s="1">
        <v>45120</v>
      </c>
      <c r="V1089">
        <v>40</v>
      </c>
      <c r="W1089" s="1">
        <v>45160</v>
      </c>
      <c r="AF1089" s="2">
        <v>0</v>
      </c>
      <c r="AG1089" s="14">
        <f>SUMIF('consultant-gross'!D:D,eslam.data!AQ1089,'consultant-gross'!F:F)</f>
        <v>0</v>
      </c>
      <c r="AH1089" s="14">
        <f>SUMIF('consultant-gross'!D:D,eslam.data!AQ1089,'consultant-gross'!G:G)</f>
        <v>0</v>
      </c>
      <c r="AI1089" s="14">
        <f>SUMIF('consultant-net'!D:D,eslam.data!AQ1089,'consultant-net'!F:F)</f>
        <v>5000000</v>
      </c>
      <c r="AJ1089" s="2" t="str">
        <f>VLOOKUP(A1089,'eslam-to-invoicing'!A:B,2,0)</f>
        <v>EMAAR-Pkg#162/163- Marassi</v>
      </c>
      <c r="AQ1089" s="2" t="str">
        <f t="shared" si="156"/>
        <v>PKG#16334</v>
      </c>
      <c r="AR1089" s="2" t="str">
        <f t="shared" si="157"/>
        <v>EMAAR-Pkg#162/163- Marassi34</v>
      </c>
    </row>
    <row r="1090" spans="1:44" hidden="1" x14ac:dyDescent="0.3">
      <c r="A1090" s="6" t="s">
        <v>57</v>
      </c>
      <c r="B1090" s="34">
        <f>VLOOKUP(A1090,operation!A:B,2,0)</f>
        <v>1</v>
      </c>
      <c r="C1090" s="6">
        <v>35</v>
      </c>
      <c r="D1090" s="25"/>
      <c r="F1090" s="26">
        <f>_xlfn.MAXIFS('data-from-invoicing'!E:E,'data-from-invoicing'!D:D,eslam.data!AR1090)</f>
        <v>20620247.800000001</v>
      </c>
      <c r="G1090" s="2">
        <f t="shared" si="154"/>
        <v>20620247.800000001</v>
      </c>
      <c r="H1090" s="2"/>
      <c r="I1090" s="23"/>
      <c r="J1090" s="2">
        <f>SUMIF('collection only'!D:D,eslam.data!AQ1090,'collection only'!E:E)</f>
        <v>1E-4</v>
      </c>
      <c r="K1090" s="26">
        <f>SUMIF('data-from-invoicing'!D:D,eslam.data!AR1090,'data-from-invoicing'!F:F)</f>
        <v>15928851.3665</v>
      </c>
      <c r="L1090" s="2">
        <f t="shared" si="155"/>
        <v>15928851.3664</v>
      </c>
      <c r="M1090" s="2"/>
      <c r="Q1090" s="23"/>
      <c r="R1090" s="2">
        <v>5000000</v>
      </c>
      <c r="S1090" s="1">
        <v>45230</v>
      </c>
      <c r="T1090" s="1">
        <v>45244</v>
      </c>
      <c r="U1090" s="1">
        <v>45245</v>
      </c>
      <c r="V1090">
        <v>40</v>
      </c>
      <c r="W1090" s="1">
        <v>45285</v>
      </c>
      <c r="AF1090" s="2">
        <v>0</v>
      </c>
      <c r="AG1090" s="14">
        <f>SUMIF('consultant-gross'!D:D,eslam.data!AQ1090,'consultant-gross'!F:F)</f>
        <v>0</v>
      </c>
      <c r="AH1090" s="14">
        <f>SUMIF('consultant-gross'!D:D,eslam.data!AQ1090,'consultant-gross'!G:G)</f>
        <v>0</v>
      </c>
      <c r="AI1090" s="14">
        <f>SUMIF('consultant-net'!D:D,eslam.data!AQ1090,'consultant-net'!F:F)</f>
        <v>5000000</v>
      </c>
      <c r="AJ1090" s="2" t="str">
        <f>VLOOKUP(A1090,'eslam-to-invoicing'!A:B,2,0)</f>
        <v>EMAAR-Pkg#162/163- Marassi</v>
      </c>
      <c r="AQ1090" s="2" t="str">
        <f t="shared" si="156"/>
        <v>PKG#16335</v>
      </c>
      <c r="AR1090" s="2" t="str">
        <f t="shared" si="157"/>
        <v>EMAAR-Pkg#162/163- Marassi35</v>
      </c>
    </row>
    <row r="1091" spans="1:44" hidden="1" x14ac:dyDescent="0.3">
      <c r="A1091" s="6" t="s">
        <v>57</v>
      </c>
      <c r="B1091" s="34">
        <f>VLOOKUP(A1091,operation!A:B,2,0)</f>
        <v>1</v>
      </c>
      <c r="C1091" s="6">
        <v>36</v>
      </c>
      <c r="D1091" s="25"/>
      <c r="F1091" s="26">
        <f>_xlfn.MAXIFS('data-from-invoicing'!E:E,'data-from-invoicing'!D:D,eslam.data!AR1091)</f>
        <v>42116952.200000003</v>
      </c>
      <c r="G1091" s="2">
        <f t="shared" si="154"/>
        <v>42116952.200000003</v>
      </c>
      <c r="H1091" s="2"/>
      <c r="I1091" s="23"/>
      <c r="J1091" s="2">
        <f>SUMIF('collection only'!D:D,eslam.data!AQ1091,'collection only'!E:E)</f>
        <v>0</v>
      </c>
      <c r="K1091" s="26">
        <f>SUMIF('data-from-invoicing'!D:D,eslam.data!AR1091,'data-from-invoicing'!F:F)</f>
        <v>36331150.119999997</v>
      </c>
      <c r="L1091" s="2">
        <f t="shared" si="155"/>
        <v>36331150.119999997</v>
      </c>
      <c r="M1091" s="2"/>
      <c r="Q1091" s="23"/>
      <c r="R1091" s="2">
        <v>10852799</v>
      </c>
      <c r="S1091" s="1">
        <v>45443</v>
      </c>
      <c r="T1091" s="1">
        <v>45433</v>
      </c>
      <c r="U1091" s="1">
        <v>45438</v>
      </c>
      <c r="V1091">
        <v>40</v>
      </c>
      <c r="W1091" s="1">
        <v>45478</v>
      </c>
      <c r="Y1091" s="2">
        <v>221749507</v>
      </c>
      <c r="AF1091" s="2">
        <v>0</v>
      </c>
      <c r="AG1091" s="14">
        <f>SUMIF('consultant-gross'!D:D,eslam.data!AQ1091,'consultant-gross'!F:F)</f>
        <v>0</v>
      </c>
      <c r="AH1091" s="14">
        <f>SUMIF('consultant-gross'!D:D,eslam.data!AQ1091,'consultant-gross'!G:G)</f>
        <v>0</v>
      </c>
      <c r="AI1091" s="14">
        <f>SUMIF('consultant-net'!D:D,eslam.data!AQ1091,'consultant-net'!F:F)</f>
        <v>10852799</v>
      </c>
      <c r="AJ1091" s="2" t="str">
        <f>VLOOKUP(A1091,'eslam-to-invoicing'!A:B,2,0)</f>
        <v>EMAAR-Pkg#162/163- Marassi</v>
      </c>
      <c r="AQ1091" s="2" t="str">
        <f t="shared" si="156"/>
        <v>PKG#16336</v>
      </c>
      <c r="AR1091" s="2" t="str">
        <f t="shared" si="157"/>
        <v>EMAAR-Pkg#162/163- Marassi36</v>
      </c>
    </row>
    <row r="1092" spans="1:44" hidden="1" x14ac:dyDescent="0.3">
      <c r="A1092" s="6" t="s">
        <v>70</v>
      </c>
      <c r="B1092" s="34">
        <f>VLOOKUP(A1092,operation!A:B,2,0)</f>
        <v>1</v>
      </c>
      <c r="C1092" s="6">
        <v>2</v>
      </c>
      <c r="D1092" s="25"/>
      <c r="E1092" s="2">
        <v>8478947.0300000012</v>
      </c>
      <c r="F1092" s="26">
        <f>_xlfn.MAXIFS('data-from-invoicing'!E:E,'data-from-invoicing'!D:D,eslam.data!AR1092)</f>
        <v>8785942</v>
      </c>
      <c r="G1092" s="2">
        <f t="shared" si="154"/>
        <v>306994.96999999881</v>
      </c>
      <c r="H1092" s="2"/>
      <c r="I1092" s="23"/>
      <c r="J1092" s="2">
        <f>SUMIF('collection only'!D:D,eslam.data!AQ1092,'collection only'!E:E)</f>
        <v>10240448.359999999</v>
      </c>
      <c r="K1092" s="26">
        <f>SUMIF('data-from-invoicing'!D:D,eslam.data!AR1092,'data-from-invoicing'!F:F)</f>
        <v>17974031.281499997</v>
      </c>
      <c r="L1092" s="2">
        <f t="shared" si="155"/>
        <v>7733582.9214999974</v>
      </c>
      <c r="M1092" s="2"/>
      <c r="Q1092" s="23"/>
      <c r="R1092" s="2">
        <v>10240448.359999999</v>
      </c>
      <c r="S1092" s="1">
        <v>44316</v>
      </c>
      <c r="T1092" s="1">
        <v>44316</v>
      </c>
      <c r="U1092" s="1">
        <v>44312</v>
      </c>
      <c r="V1092">
        <v>30</v>
      </c>
      <c r="W1092" s="1">
        <v>44342</v>
      </c>
      <c r="X1092" s="1">
        <v>44328</v>
      </c>
      <c r="Y1092" s="2">
        <v>8478947.0300000012</v>
      </c>
      <c r="Z1092" s="2">
        <v>4144486.18</v>
      </c>
      <c r="AF1092" s="2">
        <v>16912.5</v>
      </c>
      <c r="AG1092" s="14">
        <f>SUMIF('consultant-gross'!D:D,eslam.data!AQ1092,'consultant-gross'!F:F)</f>
        <v>0</v>
      </c>
      <c r="AH1092" s="14">
        <f>SUMIF('consultant-gross'!D:D,eslam.data!AQ1092,'consultant-gross'!G:G)</f>
        <v>0</v>
      </c>
      <c r="AI1092" s="14">
        <f>SUMIF('consultant-net'!D:D,eslam.data!AQ1092,'consultant-net'!F:F)</f>
        <v>0</v>
      </c>
      <c r="AJ1092" s="2" t="str">
        <f>VLOOKUP(A1092,'eslam-to-invoicing'!A:B,2,0)</f>
        <v>EMAAR-Pkg#162/163- Marassi</v>
      </c>
      <c r="AQ1092" s="2" t="str">
        <f t="shared" si="156"/>
        <v>PKG#1772</v>
      </c>
      <c r="AR1092" s="2" t="str">
        <f t="shared" si="157"/>
        <v>EMAAR-Pkg#162/163- Marassi2</v>
      </c>
    </row>
    <row r="1093" spans="1:44" hidden="1" x14ac:dyDescent="0.3">
      <c r="A1093" s="6" t="s">
        <v>70</v>
      </c>
      <c r="B1093" s="34">
        <f>VLOOKUP(A1093,operation!A:B,2,0)</f>
        <v>1</v>
      </c>
      <c r="C1093" s="6">
        <v>3</v>
      </c>
      <c r="D1093" s="25"/>
      <c r="E1093" s="2">
        <v>9.9998137354850774E-5</v>
      </c>
      <c r="F1093" s="26">
        <f>_xlfn.MAXIFS('data-from-invoicing'!E:E,'data-from-invoicing'!D:D,eslam.data!AR1093)</f>
        <v>6446622.3399999999</v>
      </c>
      <c r="G1093" s="2">
        <f t="shared" si="154"/>
        <v>6446622.3399000019</v>
      </c>
      <c r="H1093" s="2"/>
      <c r="I1093" s="23"/>
      <c r="J1093" s="2">
        <f>SUMIF('collection only'!D:D,eslam.data!AQ1093,'collection only'!E:E)</f>
        <v>3893019.54</v>
      </c>
      <c r="K1093" s="26">
        <f>SUMIF('data-from-invoicing'!D:D,eslam.data!AR1093,'data-from-invoicing'!F:F)</f>
        <v>16268974.4395</v>
      </c>
      <c r="L1093" s="2">
        <f t="shared" si="155"/>
        <v>12375954.899500001</v>
      </c>
      <c r="M1093" s="2"/>
      <c r="Q1093" s="23"/>
      <c r="R1093" s="2">
        <v>3893019.54</v>
      </c>
      <c r="S1093" s="1">
        <v>44316</v>
      </c>
      <c r="T1093" s="1">
        <v>44311</v>
      </c>
      <c r="U1093" s="1">
        <v>44321</v>
      </c>
      <c r="V1093">
        <v>30</v>
      </c>
      <c r="W1093" s="1">
        <v>44351</v>
      </c>
      <c r="X1093" s="1">
        <v>44342</v>
      </c>
      <c r="Y1093" s="2">
        <v>8478947.0299999993</v>
      </c>
      <c r="Z1093" s="2">
        <v>9209962.1199999992</v>
      </c>
      <c r="AF1093" s="2">
        <v>16912.5</v>
      </c>
      <c r="AG1093" s="14">
        <f>SUMIF('consultant-gross'!D:D,eslam.data!AQ1093,'consultant-gross'!F:F)</f>
        <v>0</v>
      </c>
      <c r="AH1093" s="14">
        <f>SUMIF('consultant-gross'!D:D,eslam.data!AQ1093,'consultant-gross'!G:G)</f>
        <v>0</v>
      </c>
      <c r="AI1093" s="14">
        <f>SUMIF('consultant-net'!D:D,eslam.data!AQ1093,'consultant-net'!F:F)</f>
        <v>0</v>
      </c>
      <c r="AJ1093" s="2" t="str">
        <f>VLOOKUP(A1093,'eslam-to-invoicing'!A:B,2,0)</f>
        <v>EMAAR-Pkg#162/163- Marassi</v>
      </c>
      <c r="AQ1093" s="2" t="str">
        <f t="shared" si="156"/>
        <v>PKG#1773</v>
      </c>
      <c r="AR1093" s="2" t="str">
        <f t="shared" si="157"/>
        <v>EMAAR-Pkg#162/163- Marassi3</v>
      </c>
    </row>
    <row r="1094" spans="1:44" hidden="1" x14ac:dyDescent="0.3">
      <c r="A1094" s="6" t="s">
        <v>70</v>
      </c>
      <c r="B1094" s="34">
        <f>VLOOKUP(A1094,operation!A:B,2,0)</f>
        <v>1</v>
      </c>
      <c r="C1094" s="6">
        <v>4</v>
      </c>
      <c r="D1094" s="25"/>
      <c r="E1094" s="2">
        <v>5088605.1400000006</v>
      </c>
      <c r="F1094" s="26">
        <f>_xlfn.MAXIFS('data-from-invoicing'!E:E,'data-from-invoicing'!D:D,eslam.data!AR1094)</f>
        <v>7314175.6500000013</v>
      </c>
      <c r="G1094" s="2">
        <f t="shared" si="154"/>
        <v>2225570.5100000007</v>
      </c>
      <c r="H1094" s="2"/>
      <c r="I1094" s="23"/>
      <c r="J1094" s="2">
        <f>SUMIF('collection only'!D:D,eslam.data!AQ1094,'collection only'!E:E)</f>
        <v>14139690.650000002</v>
      </c>
      <c r="K1094" s="26">
        <f>SUMIF('data-from-invoicing'!D:D,eslam.data!AR1094,'data-from-invoicing'!F:F)</f>
        <v>17742432.848499998</v>
      </c>
      <c r="L1094" s="2">
        <f t="shared" si="155"/>
        <v>3602742.1984999962</v>
      </c>
      <c r="M1094" s="2"/>
      <c r="O1094" s="2">
        <v>10000000</v>
      </c>
      <c r="Q1094" s="23"/>
      <c r="R1094" s="2">
        <v>4135304.94</v>
      </c>
      <c r="S1094" s="1">
        <v>44316</v>
      </c>
      <c r="T1094" s="1">
        <v>44311</v>
      </c>
      <c r="U1094" s="1">
        <v>44326</v>
      </c>
      <c r="V1094">
        <v>30</v>
      </c>
      <c r="W1094" s="1">
        <v>44356</v>
      </c>
      <c r="X1094" s="1">
        <v>44343</v>
      </c>
      <c r="Y1094" s="2">
        <v>13567552.17</v>
      </c>
      <c r="Z1094" s="2">
        <v>9209962.1199999992</v>
      </c>
      <c r="AF1094" s="2">
        <v>57062.5</v>
      </c>
      <c r="AG1094" s="14">
        <f>SUMIF('consultant-gross'!D:D,eslam.data!AQ1094,'consultant-gross'!F:F)</f>
        <v>0</v>
      </c>
      <c r="AH1094" s="14">
        <f>SUMIF('consultant-gross'!D:D,eslam.data!AQ1094,'consultant-gross'!G:G)</f>
        <v>0</v>
      </c>
      <c r="AI1094" s="14">
        <f>SUMIF('consultant-net'!D:D,eslam.data!AQ1094,'consultant-net'!F:F)</f>
        <v>0</v>
      </c>
      <c r="AJ1094" s="2" t="str">
        <f>VLOOKUP(A1094,'eslam-to-invoicing'!A:B,2,0)</f>
        <v>EMAAR-Pkg#162/163- Marassi</v>
      </c>
      <c r="AQ1094" s="2" t="str">
        <f t="shared" si="156"/>
        <v>PKG#1774</v>
      </c>
      <c r="AR1094" s="2" t="str">
        <f t="shared" si="157"/>
        <v>EMAAR-Pkg#162/163- Marassi4</v>
      </c>
    </row>
    <row r="1095" spans="1:44" hidden="1" x14ac:dyDescent="0.3">
      <c r="A1095" s="6" t="s">
        <v>70</v>
      </c>
      <c r="B1095" s="34">
        <f>VLOOKUP(A1095,operation!A:B,2,0)</f>
        <v>1</v>
      </c>
      <c r="C1095" s="6">
        <v>5</v>
      </c>
      <c r="D1095" s="25"/>
      <c r="E1095" s="2">
        <v>1E-4</v>
      </c>
      <c r="F1095" s="26">
        <f>_xlfn.MAXIFS('data-from-invoicing'!E:E,'data-from-invoicing'!D:D,eslam.data!AR1095)</f>
        <v>8006098.5700000003</v>
      </c>
      <c r="G1095" s="2">
        <f t="shared" si="154"/>
        <v>8006098.5699000005</v>
      </c>
      <c r="H1095" s="2"/>
      <c r="I1095" s="23"/>
      <c r="J1095" s="2">
        <f>SUMIF('collection only'!D:D,eslam.data!AQ1095,'collection only'!E:E)</f>
        <v>11890262.73</v>
      </c>
      <c r="K1095" s="26">
        <f>SUMIF('data-from-invoicing'!D:D,eslam.data!AR1095,'data-from-invoicing'!F:F)</f>
        <v>7958142.0484999996</v>
      </c>
      <c r="L1095" s="2">
        <f t="shared" si="155"/>
        <v>-3932120.6815000009</v>
      </c>
      <c r="M1095" s="2"/>
      <c r="O1095" s="2">
        <v>10000000</v>
      </c>
      <c r="Q1095" s="23"/>
      <c r="R1095" s="2">
        <v>1889110.9</v>
      </c>
      <c r="S1095" s="1">
        <v>44347</v>
      </c>
      <c r="T1095" s="1">
        <v>44341</v>
      </c>
      <c r="U1095" s="1">
        <v>44342</v>
      </c>
      <c r="V1095">
        <v>30</v>
      </c>
      <c r="W1095" s="1">
        <v>44372</v>
      </c>
      <c r="X1095" s="1">
        <v>44350</v>
      </c>
      <c r="Y1095" s="2">
        <v>13567552.17</v>
      </c>
      <c r="Z1095" s="2">
        <v>11628798.1</v>
      </c>
      <c r="AF1095" s="2">
        <v>0</v>
      </c>
      <c r="AG1095" s="14">
        <f>SUMIF('consultant-gross'!D:D,eslam.data!AQ1095,'consultant-gross'!F:F)</f>
        <v>0</v>
      </c>
      <c r="AH1095" s="14">
        <f>SUMIF('consultant-gross'!D:D,eslam.data!AQ1095,'consultant-gross'!G:G)</f>
        <v>0</v>
      </c>
      <c r="AI1095" s="14">
        <f>SUMIF('consultant-net'!D:D,eslam.data!AQ1095,'consultant-net'!F:F)</f>
        <v>0</v>
      </c>
      <c r="AJ1095" s="2" t="str">
        <f>VLOOKUP(A1095,'eslam-to-invoicing'!A:B,2,0)</f>
        <v>EMAAR-Pkg#162/163- Marassi</v>
      </c>
      <c r="AQ1095" s="2" t="str">
        <f t="shared" si="156"/>
        <v>PKG#1775</v>
      </c>
      <c r="AR1095" s="2" t="str">
        <f t="shared" si="157"/>
        <v>EMAAR-Pkg#162/163- Marassi5</v>
      </c>
    </row>
    <row r="1096" spans="1:44" hidden="1" x14ac:dyDescent="0.3">
      <c r="A1096" s="6" t="s">
        <v>70</v>
      </c>
      <c r="B1096" s="32">
        <f>VLOOKUP(A1096,operation!A:B,2,0)</f>
        <v>1</v>
      </c>
      <c r="C1096" s="6">
        <v>6</v>
      </c>
      <c r="D1096" s="25"/>
      <c r="E1096" s="2">
        <v>1E-4</v>
      </c>
      <c r="F1096" s="26">
        <f>_xlfn.MAXIFS('data-from-invoicing'!E:E,'data-from-invoicing'!D:D,eslam.data!AR1096)</f>
        <v>8631951.7100000009</v>
      </c>
      <c r="G1096" s="2">
        <f t="shared" si="154"/>
        <v>8631951.7099000011</v>
      </c>
      <c r="H1096" s="2"/>
      <c r="I1096" s="23"/>
      <c r="J1096" s="2">
        <f>SUMIF('collection only'!D:D,eslam.data!AQ1096,'collection only'!E:E)</f>
        <v>12069539.449999999</v>
      </c>
      <c r="K1096" s="26">
        <f>SUMIF('data-from-invoicing'!D:D,eslam.data!AR1096,'data-from-invoicing'!F:F)</f>
        <v>13427541.4454</v>
      </c>
      <c r="L1096" s="2">
        <f t="shared" si="155"/>
        <v>1358001.9954000004</v>
      </c>
      <c r="M1096" s="2"/>
      <c r="O1096" s="2">
        <v>10000000</v>
      </c>
      <c r="Q1096" s="23"/>
      <c r="R1096" s="2">
        <v>2069539.45</v>
      </c>
      <c r="S1096" s="1">
        <v>44347</v>
      </c>
      <c r="T1096" s="1">
        <v>44341</v>
      </c>
      <c r="U1096" s="1">
        <v>44346</v>
      </c>
      <c r="V1096">
        <v>30</v>
      </c>
      <c r="W1096" s="1">
        <v>44376</v>
      </c>
      <c r="X1096" s="1">
        <v>44368</v>
      </c>
      <c r="Y1096" s="2">
        <v>13567552.17</v>
      </c>
      <c r="Z1096" s="2">
        <v>14278656.550000001</v>
      </c>
      <c r="AF1096" s="2">
        <v>57062.5</v>
      </c>
      <c r="AG1096" s="14">
        <f>SUMIF('consultant-gross'!D:D,eslam.data!AQ1096,'consultant-gross'!F:F)</f>
        <v>0</v>
      </c>
      <c r="AH1096" s="14">
        <f>SUMIF('consultant-gross'!D:D,eslam.data!AQ1096,'consultant-gross'!G:G)</f>
        <v>0</v>
      </c>
      <c r="AI1096" s="14">
        <f>SUMIF('consultant-net'!D:D,eslam.data!AQ1096,'consultant-net'!F:F)</f>
        <v>0</v>
      </c>
      <c r="AJ1096" s="2" t="str">
        <f>VLOOKUP(A1096,'eslam-to-invoicing'!A:B,2,0)</f>
        <v>EMAAR-Pkg#162/163- Marassi</v>
      </c>
      <c r="AQ1096" s="2" t="str">
        <f t="shared" si="156"/>
        <v>PKG#1776</v>
      </c>
      <c r="AR1096" s="2" t="str">
        <f t="shared" si="157"/>
        <v>EMAAR-Pkg#162/163- Marassi6</v>
      </c>
    </row>
    <row r="1097" spans="1:44" hidden="1" x14ac:dyDescent="0.3">
      <c r="A1097" s="6" t="s">
        <v>70</v>
      </c>
      <c r="B1097" s="32">
        <f>VLOOKUP(A1097,operation!A:B,2,0)</f>
        <v>1</v>
      </c>
      <c r="C1097" s="6">
        <v>7</v>
      </c>
      <c r="D1097" s="25"/>
      <c r="E1097" s="2">
        <v>1E-4</v>
      </c>
      <c r="F1097" s="26">
        <f>_xlfn.MAXIFS('data-from-invoicing'!E:E,'data-from-invoicing'!D:D,eslam.data!AR1097)</f>
        <v>8577630.8300000001</v>
      </c>
      <c r="G1097" s="2">
        <f t="shared" si="154"/>
        <v>8577630.8299000002</v>
      </c>
      <c r="H1097" s="2"/>
      <c r="I1097" s="23"/>
      <c r="J1097" s="2">
        <f>SUMIF('collection only'!D:D,eslam.data!AQ1097,'collection only'!E:E)</f>
        <v>40000000</v>
      </c>
      <c r="K1097" s="26">
        <f>SUMIF('data-from-invoicing'!D:D,eslam.data!AR1097,'data-from-invoicing'!F:F)</f>
        <v>12964361.537700001</v>
      </c>
      <c r="L1097" s="2">
        <f t="shared" si="155"/>
        <v>-27035638.462299999</v>
      </c>
      <c r="M1097" s="2"/>
      <c r="O1097" s="2">
        <v>10000000</v>
      </c>
      <c r="Q1097" s="23"/>
      <c r="R1097" s="2">
        <v>30000000</v>
      </c>
      <c r="S1097" s="1">
        <v>44347</v>
      </c>
      <c r="T1097" s="1">
        <v>44341</v>
      </c>
      <c r="U1097" s="1">
        <v>44349</v>
      </c>
      <c r="V1097">
        <v>30</v>
      </c>
      <c r="W1097" s="1">
        <v>44379</v>
      </c>
      <c r="X1097" s="1">
        <v>44368</v>
      </c>
      <c r="Y1097" s="2">
        <v>13567552.17</v>
      </c>
      <c r="Z1097" s="2">
        <v>14278656.550000001</v>
      </c>
      <c r="AF1097" s="2">
        <v>57062.5</v>
      </c>
      <c r="AG1097" s="14">
        <f>SUMIF('consultant-gross'!D:D,eslam.data!AQ1097,'consultant-gross'!F:F)</f>
        <v>0</v>
      </c>
      <c r="AH1097" s="14">
        <f>SUMIF('consultant-gross'!D:D,eslam.data!AQ1097,'consultant-gross'!G:G)</f>
        <v>0</v>
      </c>
      <c r="AI1097" s="14">
        <f>SUMIF('consultant-net'!D:D,eslam.data!AQ1097,'consultant-net'!F:F)</f>
        <v>0</v>
      </c>
      <c r="AJ1097" s="2" t="str">
        <f>VLOOKUP(A1097,'eslam-to-invoicing'!A:B,2,0)</f>
        <v>EMAAR-Pkg#162/163- Marassi</v>
      </c>
      <c r="AQ1097" s="2" t="str">
        <f t="shared" si="156"/>
        <v>PKG#1777</v>
      </c>
      <c r="AR1097" s="2" t="str">
        <f t="shared" si="157"/>
        <v>EMAAR-Pkg#162/163- Marassi7</v>
      </c>
    </row>
    <row r="1098" spans="1:44" hidden="1" x14ac:dyDescent="0.3">
      <c r="A1098" s="6" t="s">
        <v>70</v>
      </c>
      <c r="B1098" s="32">
        <f>VLOOKUP(A1098,operation!A:B,2,0)</f>
        <v>1</v>
      </c>
      <c r="C1098" s="6">
        <v>8</v>
      </c>
      <c r="D1098" s="25"/>
      <c r="E1098" s="2">
        <v>7777231.1199999992</v>
      </c>
      <c r="F1098" s="26">
        <f>_xlfn.MAXIFS('data-from-invoicing'!E:E,'data-from-invoicing'!D:D,eslam.data!AR1098)</f>
        <v>12161063.390000001</v>
      </c>
      <c r="G1098" s="2">
        <f t="shared" si="154"/>
        <v>4383832.2700000014</v>
      </c>
      <c r="H1098" s="2"/>
      <c r="I1098" s="23"/>
      <c r="J1098" s="2">
        <f>SUMIF('collection only'!D:D,eslam.data!AQ1098,'collection only'!E:E)</f>
        <v>16325726.09</v>
      </c>
      <c r="K1098" s="26">
        <f>SUMIF('data-from-invoicing'!D:D,eslam.data!AR1098,'data-from-invoicing'!F:F)</f>
        <v>22259454.995999999</v>
      </c>
      <c r="L1098" s="2">
        <f t="shared" si="155"/>
        <v>5933728.9059999995</v>
      </c>
      <c r="M1098" s="2"/>
      <c r="O1098" s="2">
        <v>10000000</v>
      </c>
      <c r="Q1098" s="23"/>
      <c r="R1098" s="2">
        <v>6324855.0800000001</v>
      </c>
      <c r="S1098" s="1">
        <v>44347</v>
      </c>
      <c r="T1098" s="1">
        <v>44341</v>
      </c>
      <c r="U1098" s="1">
        <v>44353</v>
      </c>
      <c r="V1098">
        <v>30</v>
      </c>
      <c r="W1098" s="1">
        <v>44383</v>
      </c>
      <c r="X1098" s="1">
        <v>44368</v>
      </c>
      <c r="Y1098" s="2">
        <v>21344783.289999999</v>
      </c>
      <c r="Z1098" s="2">
        <v>14212069.800000001</v>
      </c>
      <c r="AF1098" s="2">
        <v>57062.5</v>
      </c>
      <c r="AG1098" s="14">
        <f>SUMIF('consultant-gross'!D:D,eslam.data!AQ1098,'consultant-gross'!F:F)</f>
        <v>0</v>
      </c>
      <c r="AH1098" s="14">
        <f>SUMIF('consultant-gross'!D:D,eslam.data!AQ1098,'consultant-gross'!G:G)</f>
        <v>0</v>
      </c>
      <c r="AI1098" s="14">
        <f>SUMIF('consultant-net'!D:D,eslam.data!AQ1098,'consultant-net'!F:F)</f>
        <v>0</v>
      </c>
      <c r="AJ1098" s="2" t="str">
        <f>VLOOKUP(A1098,'eslam-to-invoicing'!A:B,2,0)</f>
        <v>EMAAR-Pkg#162/163- Marassi</v>
      </c>
      <c r="AQ1098" s="2" t="str">
        <f t="shared" si="156"/>
        <v>PKG#1778</v>
      </c>
      <c r="AR1098" s="2" t="str">
        <f t="shared" si="157"/>
        <v>EMAAR-Pkg#162/163- Marassi8</v>
      </c>
    </row>
    <row r="1099" spans="1:44" hidden="1" x14ac:dyDescent="0.3">
      <c r="A1099" s="6" t="s">
        <v>70</v>
      </c>
      <c r="B1099" s="32">
        <f>VLOOKUP(A1099,operation!A:B,2,0)</f>
        <v>1</v>
      </c>
      <c r="C1099" s="6">
        <v>9</v>
      </c>
      <c r="D1099" s="25"/>
      <c r="E1099" s="2">
        <v>1E-4</v>
      </c>
      <c r="F1099" s="26">
        <f>_xlfn.MAXIFS('data-from-invoicing'!E:E,'data-from-invoicing'!D:D,eslam.data!AR1099)</f>
        <v>10891648.49</v>
      </c>
      <c r="G1099" s="2">
        <f t="shared" si="154"/>
        <v>10891648.4899</v>
      </c>
      <c r="H1099" s="2"/>
      <c r="I1099" s="23"/>
      <c r="J1099" s="2">
        <f>SUMIF('collection only'!D:D,eslam.data!AQ1099,'collection only'!E:E)</f>
        <v>11386804.779999999</v>
      </c>
      <c r="K1099" s="26">
        <f>SUMIF('data-from-invoicing'!D:D,eslam.data!AR1099,'data-from-invoicing'!F:F)</f>
        <v>20607532.603099998</v>
      </c>
      <c r="L1099" s="2">
        <f t="shared" si="155"/>
        <v>9220727.8230999988</v>
      </c>
      <c r="M1099" s="2"/>
      <c r="O1099" s="2">
        <v>10000000</v>
      </c>
      <c r="Q1099" s="23"/>
      <c r="R1099" s="2">
        <v>1386804.78</v>
      </c>
      <c r="S1099" s="1">
        <v>44347</v>
      </c>
      <c r="T1099" s="1">
        <v>44341</v>
      </c>
      <c r="U1099" s="1">
        <v>44356</v>
      </c>
      <c r="V1099">
        <v>30</v>
      </c>
      <c r="W1099" s="1">
        <v>44386</v>
      </c>
      <c r="X1099" s="1">
        <v>44368</v>
      </c>
      <c r="Y1099" s="2">
        <v>21344783.289999999</v>
      </c>
      <c r="Z1099" s="2">
        <v>15987748.130000001</v>
      </c>
      <c r="AF1099" s="2">
        <v>57062.5</v>
      </c>
      <c r="AG1099" s="14">
        <f>SUMIF('consultant-gross'!D:D,eslam.data!AQ1099,'consultant-gross'!F:F)</f>
        <v>0</v>
      </c>
      <c r="AH1099" s="14">
        <f>SUMIF('consultant-gross'!D:D,eslam.data!AQ1099,'consultant-gross'!G:G)</f>
        <v>0</v>
      </c>
      <c r="AI1099" s="14">
        <f>SUMIF('consultant-net'!D:D,eslam.data!AQ1099,'consultant-net'!F:F)</f>
        <v>0</v>
      </c>
      <c r="AJ1099" s="2" t="str">
        <f>VLOOKUP(A1099,'eslam-to-invoicing'!A:B,2,0)</f>
        <v>EMAAR-Pkg#162/163- Marassi</v>
      </c>
      <c r="AQ1099" s="2" t="str">
        <f t="shared" si="156"/>
        <v>PKG#1779</v>
      </c>
      <c r="AR1099" s="2" t="str">
        <f t="shared" si="157"/>
        <v>EMAAR-Pkg#162/163- Marassi9</v>
      </c>
    </row>
    <row r="1100" spans="1:44" hidden="1" x14ac:dyDescent="0.3">
      <c r="A1100" s="6" t="s">
        <v>70</v>
      </c>
      <c r="B1100" s="32">
        <f>VLOOKUP(A1100,operation!A:B,2,0)</f>
        <v>1</v>
      </c>
      <c r="C1100" s="6">
        <v>10</v>
      </c>
      <c r="D1100" s="25"/>
      <c r="E1100" s="2">
        <v>9.9996274709701543E-5</v>
      </c>
      <c r="F1100" s="26">
        <f>_xlfn.MAXIFS('data-from-invoicing'!E:E,'data-from-invoicing'!D:D,eslam.data!AR1100)</f>
        <v>14574675.039999999</v>
      </c>
      <c r="G1100" s="2">
        <f t="shared" si="154"/>
        <v>14574675.039900003</v>
      </c>
      <c r="H1100" s="2"/>
      <c r="I1100" s="23"/>
      <c r="J1100" s="2">
        <f>SUMIF('collection only'!D:D,eslam.data!AQ1100,'collection only'!E:E)</f>
        <v>11031892.42</v>
      </c>
      <c r="K1100" s="26">
        <f>SUMIF('data-from-invoicing'!D:D,eslam.data!AR1100,'data-from-invoicing'!F:F)</f>
        <v>18192775.480100002</v>
      </c>
      <c r="L1100" s="2">
        <f t="shared" si="155"/>
        <v>7160883.0601000022</v>
      </c>
      <c r="M1100" s="2"/>
      <c r="O1100" s="2">
        <v>10000000</v>
      </c>
      <c r="Q1100" s="23"/>
      <c r="R1100" s="2">
        <v>1030274.11</v>
      </c>
      <c r="S1100" s="1">
        <v>44347</v>
      </c>
      <c r="T1100" s="1">
        <v>44341</v>
      </c>
      <c r="U1100" s="1">
        <v>44361</v>
      </c>
      <c r="V1100">
        <v>30</v>
      </c>
      <c r="W1100" s="1">
        <v>44391</v>
      </c>
      <c r="X1100" s="1">
        <v>44374</v>
      </c>
      <c r="Y1100" s="2">
        <v>21344783.289999999</v>
      </c>
      <c r="Z1100" s="2">
        <v>17306921.129999999</v>
      </c>
      <c r="AF1100" s="2">
        <v>57062.5</v>
      </c>
      <c r="AG1100" s="14">
        <f>SUMIF('consultant-gross'!D:D,eslam.data!AQ1100,'consultant-gross'!F:F)</f>
        <v>0</v>
      </c>
      <c r="AH1100" s="14">
        <f>SUMIF('consultant-gross'!D:D,eslam.data!AQ1100,'consultant-gross'!G:G)</f>
        <v>0</v>
      </c>
      <c r="AI1100" s="14">
        <f>SUMIF('consultant-net'!D:D,eslam.data!AQ1100,'consultant-net'!F:F)</f>
        <v>0</v>
      </c>
      <c r="AJ1100" s="2" t="str">
        <f>VLOOKUP(A1100,'eslam-to-invoicing'!A:B,2,0)</f>
        <v>EMAAR-Pkg#162/163- Marassi</v>
      </c>
      <c r="AQ1100" s="2" t="str">
        <f t="shared" si="156"/>
        <v>PKG#17710</v>
      </c>
      <c r="AR1100" s="2" t="str">
        <f t="shared" si="157"/>
        <v>EMAAR-Pkg#162/163- Marassi10</v>
      </c>
    </row>
    <row r="1101" spans="1:44" hidden="1" x14ac:dyDescent="0.3">
      <c r="A1101" s="6" t="s">
        <v>70</v>
      </c>
      <c r="B1101" s="32">
        <f>VLOOKUP(A1101,operation!A:B,2,0)</f>
        <v>1</v>
      </c>
      <c r="C1101" s="6">
        <v>11</v>
      </c>
      <c r="D1101" s="25"/>
      <c r="E1101" s="2">
        <v>1.000074505805969E-4</v>
      </c>
      <c r="F1101" s="26">
        <f>_xlfn.MAXIFS('data-from-invoicing'!E:E,'data-from-invoicing'!D:D,eslam.data!AR1101)</f>
        <v>9303551.5199999996</v>
      </c>
      <c r="G1101" s="2">
        <f t="shared" si="154"/>
        <v>9303551.5198999923</v>
      </c>
      <c r="H1101" s="2"/>
      <c r="I1101" s="23"/>
      <c r="J1101" s="2">
        <f>SUMIF('collection only'!D:D,eslam.data!AQ1101,'collection only'!E:E)</f>
        <v>11623911.779999999</v>
      </c>
      <c r="K1101" s="26">
        <f>SUMIF('data-from-invoicing'!D:D,eslam.data!AR1101,'data-from-invoicing'!F:F)</f>
        <v>13368148.5779</v>
      </c>
      <c r="L1101" s="2">
        <f t="shared" si="155"/>
        <v>1744236.7979000006</v>
      </c>
      <c r="M1101" s="2"/>
      <c r="O1101" s="2">
        <v>10000000</v>
      </c>
      <c r="Q1101" s="23"/>
      <c r="R1101" s="2">
        <v>1623911.78</v>
      </c>
      <c r="S1101" s="1">
        <v>44347</v>
      </c>
      <c r="T1101" s="1">
        <v>44341</v>
      </c>
      <c r="U1101" s="1">
        <v>44361</v>
      </c>
      <c r="V1101">
        <v>30</v>
      </c>
      <c r="W1101" s="1">
        <v>44391</v>
      </c>
      <c r="X1101" s="1">
        <v>44374</v>
      </c>
      <c r="Y1101" s="2">
        <v>21344783.289999999</v>
      </c>
      <c r="Z1101" s="2">
        <v>19386193.57</v>
      </c>
      <c r="AF1101" s="2">
        <v>57062.5</v>
      </c>
      <c r="AG1101" s="14">
        <f>SUMIF('consultant-gross'!D:D,eslam.data!AQ1101,'consultant-gross'!F:F)</f>
        <v>0</v>
      </c>
      <c r="AH1101" s="14">
        <f>SUMIF('consultant-gross'!D:D,eslam.data!AQ1101,'consultant-gross'!G:G)</f>
        <v>0</v>
      </c>
      <c r="AI1101" s="14">
        <f>SUMIF('consultant-net'!D:D,eslam.data!AQ1101,'consultant-net'!F:F)</f>
        <v>0</v>
      </c>
      <c r="AJ1101" s="2" t="str">
        <f>VLOOKUP(A1101,'eslam-to-invoicing'!A:B,2,0)</f>
        <v>EMAAR-Pkg#162/163- Marassi</v>
      </c>
      <c r="AQ1101" s="2" t="str">
        <f t="shared" si="156"/>
        <v>PKG#17711</v>
      </c>
      <c r="AR1101" s="2" t="str">
        <f t="shared" si="157"/>
        <v>EMAAR-Pkg#162/163- Marassi11</v>
      </c>
    </row>
    <row r="1102" spans="1:44" hidden="1" x14ac:dyDescent="0.3">
      <c r="A1102" s="6" t="s">
        <v>70</v>
      </c>
      <c r="B1102" s="32">
        <f>VLOOKUP(A1102,operation!A:B,2,0)</f>
        <v>1</v>
      </c>
      <c r="C1102" s="6">
        <v>12</v>
      </c>
      <c r="D1102" s="25"/>
      <c r="E1102" s="2">
        <v>17543747.340530399</v>
      </c>
      <c r="F1102" s="26">
        <f>_xlfn.MAXIFS('data-from-invoicing'!E:E,'data-from-invoicing'!D:D,eslam.data!AR1102)</f>
        <v>17538268.489999998</v>
      </c>
      <c r="G1102" s="2">
        <f t="shared" si="154"/>
        <v>-5478.8505304008722</v>
      </c>
      <c r="H1102" s="2"/>
      <c r="I1102" s="23"/>
      <c r="J1102" s="2">
        <f>SUMIF('collection only'!D:D,eslam.data!AQ1102,'collection only'!E:E)</f>
        <v>11867471.980009992</v>
      </c>
      <c r="K1102" s="26">
        <f>SUMIF('data-from-invoicing'!D:D,eslam.data!AR1102,'data-from-invoicing'!F:F)</f>
        <v>21347264.777399998</v>
      </c>
      <c r="L1102" s="2">
        <f t="shared" si="155"/>
        <v>9479792.7973900065</v>
      </c>
      <c r="M1102" s="2"/>
      <c r="Q1102" s="23"/>
      <c r="R1102" s="2">
        <v>11864115.63070637</v>
      </c>
      <c r="S1102" s="1">
        <v>44347</v>
      </c>
      <c r="T1102" s="1">
        <v>44357</v>
      </c>
      <c r="U1102" s="1">
        <v>44364</v>
      </c>
      <c r="V1102">
        <v>30</v>
      </c>
      <c r="W1102" s="1">
        <v>44394</v>
      </c>
      <c r="X1102" s="1">
        <v>44385</v>
      </c>
      <c r="Y1102" s="2">
        <v>38888530.630530402</v>
      </c>
      <c r="Z1102" s="2">
        <v>16150782.833040001</v>
      </c>
      <c r="AF1102" s="2">
        <v>57062.5</v>
      </c>
      <c r="AG1102" s="14">
        <f>SUMIF('consultant-gross'!D:D,eslam.data!AQ1102,'consultant-gross'!F:F)</f>
        <v>0</v>
      </c>
      <c r="AH1102" s="14">
        <f>SUMIF('consultant-gross'!D:D,eslam.data!AQ1102,'consultant-gross'!G:G)</f>
        <v>0</v>
      </c>
      <c r="AI1102" s="14">
        <f>SUMIF('consultant-net'!D:D,eslam.data!AQ1102,'consultant-net'!F:F)</f>
        <v>0</v>
      </c>
      <c r="AJ1102" s="2" t="str">
        <f>VLOOKUP(A1102,'eslam-to-invoicing'!A:B,2,0)</f>
        <v>EMAAR-Pkg#162/163- Marassi</v>
      </c>
      <c r="AQ1102" s="2" t="str">
        <f t="shared" si="156"/>
        <v>PKG#17712</v>
      </c>
      <c r="AR1102" s="2" t="str">
        <f t="shared" si="157"/>
        <v>EMAAR-Pkg#162/163- Marassi12</v>
      </c>
    </row>
    <row r="1103" spans="1:44" hidden="1" x14ac:dyDescent="0.3">
      <c r="A1103" s="6" t="s">
        <v>70</v>
      </c>
      <c r="B1103" s="32">
        <f>VLOOKUP(A1103,operation!A:B,2,0)</f>
        <v>1</v>
      </c>
      <c r="C1103" s="6">
        <v>13</v>
      </c>
      <c r="D1103" s="25"/>
      <c r="E1103" s="2">
        <v>-1E-4</v>
      </c>
      <c r="F1103" s="26">
        <f>_xlfn.MAXIFS('data-from-invoicing'!E:E,'data-from-invoicing'!D:D,eslam.data!AR1103)</f>
        <v>6375780.4500000002</v>
      </c>
      <c r="G1103" s="2">
        <f t="shared" si="154"/>
        <v>6375780.4501</v>
      </c>
      <c r="H1103" s="2"/>
      <c r="I1103" s="23"/>
      <c r="J1103" s="2">
        <f>SUMIF('collection only'!D:D,eslam.data!AQ1103,'collection only'!E:E)</f>
        <v>4287396.1799900085</v>
      </c>
      <c r="K1103" s="26">
        <f>SUMIF('data-from-invoicing'!D:D,eslam.data!AR1103,'data-from-invoicing'!F:F)</f>
        <v>16955957.473999999</v>
      </c>
      <c r="L1103" s="2">
        <f t="shared" si="155"/>
        <v>12668561.294009991</v>
      </c>
      <c r="M1103" s="2"/>
      <c r="Q1103" s="23"/>
      <c r="R1103" s="2">
        <v>4287396.1799900075</v>
      </c>
      <c r="S1103" s="1">
        <v>44347</v>
      </c>
      <c r="T1103" s="1">
        <v>44357</v>
      </c>
      <c r="U1103" s="1">
        <v>44371</v>
      </c>
      <c r="V1103">
        <v>30</v>
      </c>
      <c r="W1103" s="1">
        <v>44401</v>
      </c>
      <c r="X1103" s="1">
        <v>44385</v>
      </c>
      <c r="Y1103" s="2">
        <v>38888530.630530402</v>
      </c>
      <c r="Z1103" s="2">
        <v>21640406.623040009</v>
      </c>
      <c r="AF1103" s="2">
        <v>57062.5</v>
      </c>
      <c r="AG1103" s="14">
        <f>SUMIF('consultant-gross'!D:D,eslam.data!AQ1103,'consultant-gross'!F:F)</f>
        <v>0</v>
      </c>
      <c r="AH1103" s="14">
        <f>SUMIF('consultant-gross'!D:D,eslam.data!AQ1103,'consultant-gross'!G:G)</f>
        <v>0</v>
      </c>
      <c r="AI1103" s="14">
        <f>SUMIF('consultant-net'!D:D,eslam.data!AQ1103,'consultant-net'!F:F)</f>
        <v>0</v>
      </c>
      <c r="AJ1103" s="2" t="str">
        <f>VLOOKUP(A1103,'eslam-to-invoicing'!A:B,2,0)</f>
        <v>EMAAR-Pkg#162/163- Marassi</v>
      </c>
      <c r="AQ1103" s="2" t="str">
        <f t="shared" si="156"/>
        <v>PKG#17713</v>
      </c>
      <c r="AR1103" s="2" t="str">
        <f t="shared" si="157"/>
        <v>EMAAR-Pkg#162/163- Marassi13</v>
      </c>
    </row>
    <row r="1104" spans="1:44" hidden="1" x14ac:dyDescent="0.3">
      <c r="A1104" s="6" t="s">
        <v>70</v>
      </c>
      <c r="B1104" s="32">
        <f>VLOOKUP(A1104,operation!A:B,2,0)</f>
        <v>1</v>
      </c>
      <c r="C1104" s="6">
        <v>14</v>
      </c>
      <c r="D1104" s="25"/>
      <c r="E1104" s="2">
        <v>-6.3039938211441045E-4</v>
      </c>
      <c r="F1104" s="26">
        <f>_xlfn.MAXIFS('data-from-invoicing'!E:E,'data-from-invoicing'!D:D,eslam.data!AR1104)</f>
        <v>13281620.939999999</v>
      </c>
      <c r="G1104" s="2">
        <f t="shared" si="154"/>
        <v>13281620.940630399</v>
      </c>
      <c r="H1104" s="2"/>
      <c r="I1104" s="23"/>
      <c r="J1104" s="2">
        <f>SUMIF('collection only'!D:D,eslam.data!AQ1104,'collection only'!E:E)</f>
        <v>3654358.5</v>
      </c>
      <c r="K1104" s="26">
        <f>SUMIF('data-from-invoicing'!D:D,eslam.data!AR1104,'data-from-invoicing'!F:F)</f>
        <v>15373453.507999999</v>
      </c>
      <c r="L1104" s="2">
        <f t="shared" si="155"/>
        <v>11719095.007999999</v>
      </c>
      <c r="M1104" s="2"/>
      <c r="Q1104" s="23"/>
      <c r="R1104" s="2">
        <v>3654358.5</v>
      </c>
      <c r="S1104" s="1">
        <v>44377</v>
      </c>
      <c r="T1104" s="1">
        <v>44387</v>
      </c>
      <c r="U1104" s="1">
        <v>44384</v>
      </c>
      <c r="V1104">
        <v>30</v>
      </c>
      <c r="W1104" s="1">
        <v>44414</v>
      </c>
      <c r="X1104" s="1">
        <v>44385</v>
      </c>
      <c r="Y1104" s="2">
        <v>38888530.630000003</v>
      </c>
      <c r="Z1104" s="2">
        <v>26319482.800000001</v>
      </c>
      <c r="AF1104" s="2">
        <v>57062.5</v>
      </c>
      <c r="AG1104" s="14">
        <f>SUMIF('consultant-gross'!D:D,eslam.data!AQ1104,'consultant-gross'!F:F)</f>
        <v>0</v>
      </c>
      <c r="AH1104" s="14">
        <f>SUMIF('consultant-gross'!D:D,eslam.data!AQ1104,'consultant-gross'!G:G)</f>
        <v>0</v>
      </c>
      <c r="AI1104" s="14">
        <f>SUMIF('consultant-net'!D:D,eslam.data!AQ1104,'consultant-net'!F:F)</f>
        <v>0</v>
      </c>
      <c r="AJ1104" s="2" t="str">
        <f>VLOOKUP(A1104,'eslam-to-invoicing'!A:B,2,0)</f>
        <v>EMAAR-Pkg#162/163- Marassi</v>
      </c>
      <c r="AQ1104" s="2" t="str">
        <f t="shared" si="156"/>
        <v>PKG#17714</v>
      </c>
      <c r="AR1104" s="2" t="str">
        <f t="shared" si="157"/>
        <v>EMAAR-Pkg#162/163- Marassi14</v>
      </c>
    </row>
    <row r="1105" spans="1:44" hidden="1" x14ac:dyDescent="0.3">
      <c r="A1105" s="6" t="s">
        <v>70</v>
      </c>
      <c r="B1105" s="32">
        <f>VLOOKUP(A1105,operation!A:B,2,0)</f>
        <v>1</v>
      </c>
      <c r="C1105" s="6">
        <v>15</v>
      </c>
      <c r="D1105" s="25"/>
      <c r="E1105" s="2">
        <v>4.3038448095321662E-4</v>
      </c>
      <c r="F1105" s="26">
        <f>_xlfn.MAXIFS('data-from-invoicing'!E:E,'data-from-invoicing'!D:D,eslam.data!AR1105)</f>
        <v>7388288.7000000002</v>
      </c>
      <c r="G1105" s="2">
        <f t="shared" ref="G1105:G1168" si="158">F1105-E1105</f>
        <v>7388288.6995696155</v>
      </c>
      <c r="H1105" s="2"/>
      <c r="I1105" s="23"/>
      <c r="J1105" s="2">
        <f>SUMIF('collection only'!D:D,eslam.data!AQ1105,'collection only'!E:E)</f>
        <v>30000000</v>
      </c>
      <c r="K1105" s="26">
        <f>SUMIF('data-from-invoicing'!D:D,eslam.data!AR1105,'data-from-invoicing'!F:F)</f>
        <v>4317541.5650000004</v>
      </c>
      <c r="L1105" s="2">
        <f t="shared" ref="L1105:L1168" si="159">K1105-J1105</f>
        <v>-25682458.434999999</v>
      </c>
      <c r="M1105" s="2"/>
      <c r="Q1105" s="23"/>
      <c r="R1105" s="2">
        <v>29999999.999999959</v>
      </c>
      <c r="S1105" s="1">
        <v>44377</v>
      </c>
      <c r="T1105" s="1">
        <v>44387</v>
      </c>
      <c r="U1105" s="1">
        <v>44388</v>
      </c>
      <c r="V1105">
        <v>30</v>
      </c>
      <c r="W1105" s="1">
        <v>44418</v>
      </c>
      <c r="X1105" s="1">
        <v>44392</v>
      </c>
      <c r="Y1105" s="2">
        <v>38888530.630530387</v>
      </c>
      <c r="Z1105" s="2">
        <v>26319482.803040009</v>
      </c>
      <c r="AF1105" s="2">
        <v>57062.5</v>
      </c>
      <c r="AG1105" s="14">
        <f>SUMIF('consultant-gross'!D:D,eslam.data!AQ1105,'consultant-gross'!F:F)</f>
        <v>0</v>
      </c>
      <c r="AH1105" s="14">
        <f>SUMIF('consultant-gross'!D:D,eslam.data!AQ1105,'consultant-gross'!G:G)</f>
        <v>0</v>
      </c>
      <c r="AI1105" s="14">
        <f>SUMIF('consultant-net'!D:D,eslam.data!AQ1105,'consultant-net'!F:F)</f>
        <v>0</v>
      </c>
      <c r="AJ1105" s="2" t="str">
        <f>VLOOKUP(A1105,'eslam-to-invoicing'!A:B,2,0)</f>
        <v>EMAAR-Pkg#162/163- Marassi</v>
      </c>
      <c r="AQ1105" s="2" t="str">
        <f t="shared" ref="AQ1105:AQ1168" si="160">A1105&amp;C1105</f>
        <v>PKG#17715</v>
      </c>
      <c r="AR1105" s="2" t="str">
        <f t="shared" ref="AR1105:AR1168" si="161">AJ1105&amp;C1105</f>
        <v>EMAAR-Pkg#162/163- Marassi15</v>
      </c>
    </row>
    <row r="1106" spans="1:44" hidden="1" x14ac:dyDescent="0.3">
      <c r="A1106" s="6" t="s">
        <v>70</v>
      </c>
      <c r="B1106" s="6">
        <f>VLOOKUP(A1106,operation!A:B,2,0)</f>
        <v>1</v>
      </c>
      <c r="C1106" s="6">
        <v>16</v>
      </c>
      <c r="D1106" s="25"/>
      <c r="E1106" s="2">
        <v>49248459.934860237</v>
      </c>
      <c r="F1106" s="26">
        <f>_xlfn.MAXIFS('data-from-invoicing'!E:E,'data-from-invoicing'!D:D,eslam.data!AR1106)</f>
        <v>49248459.939999998</v>
      </c>
      <c r="G1106" s="2">
        <f t="shared" si="158"/>
        <v>5.1397606730461121E-3</v>
      </c>
      <c r="H1106" s="2"/>
      <c r="I1106" s="23"/>
      <c r="J1106" s="2">
        <f>SUMIF('collection only'!D:D,eslam.data!AQ1106,'collection only'!E:E)</f>
        <v>8978914.1600000001</v>
      </c>
      <c r="K1106" s="26">
        <f>SUMIF('data-from-invoicing'!D:D,eslam.data!AR1106,'data-from-invoicing'!F:F)</f>
        <v>15368075.700999999</v>
      </c>
      <c r="L1106" s="2">
        <f t="shared" si="159"/>
        <v>6389161.5409999993</v>
      </c>
      <c r="M1106" s="2"/>
      <c r="Q1106" s="23"/>
      <c r="R1106" s="2">
        <v>8979568.5092054904</v>
      </c>
      <c r="S1106" s="1">
        <v>44377</v>
      </c>
      <c r="T1106" s="1">
        <v>44387</v>
      </c>
      <c r="U1106" s="1">
        <v>44392</v>
      </c>
      <c r="V1106">
        <v>30</v>
      </c>
      <c r="W1106" s="1">
        <v>44422</v>
      </c>
      <c r="X1106" s="1">
        <v>44416</v>
      </c>
      <c r="Y1106" s="2">
        <v>88136990.565390632</v>
      </c>
      <c r="Z1106" s="2">
        <v>24945340.303040009</v>
      </c>
      <c r="AF1106" s="2">
        <v>415112.5</v>
      </c>
      <c r="AG1106" s="14">
        <f>SUMIF('consultant-gross'!D:D,eslam.data!AQ1106,'consultant-gross'!F:F)</f>
        <v>0</v>
      </c>
      <c r="AH1106" s="14">
        <f>SUMIF('consultant-gross'!D:D,eslam.data!AQ1106,'consultant-gross'!G:G)</f>
        <v>0</v>
      </c>
      <c r="AI1106" s="14">
        <f>SUMIF('consultant-net'!D:D,eslam.data!AQ1106,'consultant-net'!F:F)</f>
        <v>0</v>
      </c>
      <c r="AJ1106" s="2" t="str">
        <f>VLOOKUP(A1106,'eslam-to-invoicing'!A:B,2,0)</f>
        <v>EMAAR-Pkg#162/163- Marassi</v>
      </c>
      <c r="AQ1106" s="2" t="str">
        <f t="shared" si="160"/>
        <v>PKG#17716</v>
      </c>
      <c r="AR1106" s="2" t="str">
        <f t="shared" si="161"/>
        <v>EMAAR-Pkg#162/163- Marassi16</v>
      </c>
    </row>
    <row r="1107" spans="1:44" hidden="1" x14ac:dyDescent="0.3">
      <c r="A1107" s="6" t="s">
        <v>70</v>
      </c>
      <c r="B1107" s="32">
        <f>VLOOKUP(A1107,operation!A:B,2,0)</f>
        <v>1</v>
      </c>
      <c r="C1107" s="6">
        <v>17</v>
      </c>
      <c r="D1107" s="25"/>
      <c r="E1107" s="2">
        <v>4.5093761920928952E-3</v>
      </c>
      <c r="F1107" s="26">
        <f>_xlfn.MAXIFS('data-from-invoicing'!E:E,'data-from-invoicing'!D:D,eslam.data!AR1107)</f>
        <v>5496981.7999999998</v>
      </c>
      <c r="G1107" s="2">
        <f t="shared" si="158"/>
        <v>5496981.7954906235</v>
      </c>
      <c r="H1107" s="2"/>
      <c r="I1107" s="23"/>
      <c r="J1107" s="2">
        <f>SUMIF('collection only'!D:D,eslam.data!AQ1107,'collection only'!E:E)</f>
        <v>311248.17</v>
      </c>
      <c r="K1107" s="26">
        <f>SUMIF('data-from-invoicing'!D:D,eslam.data!AR1107,'data-from-invoicing'!F:F)</f>
        <v>2956365.1601</v>
      </c>
      <c r="L1107" s="2">
        <f t="shared" si="159"/>
        <v>2645116.9901000001</v>
      </c>
      <c r="M1107" s="2"/>
      <c r="Q1107" s="23"/>
      <c r="R1107" s="2">
        <v>311058.51</v>
      </c>
      <c r="S1107" s="1">
        <v>44377</v>
      </c>
      <c r="T1107" s="1">
        <v>44387</v>
      </c>
      <c r="U1107" s="1">
        <v>44405</v>
      </c>
      <c r="V1107">
        <v>30</v>
      </c>
      <c r="W1107" s="1">
        <v>44435</v>
      </c>
      <c r="X1107" s="1">
        <v>44418</v>
      </c>
      <c r="Y1107" s="2">
        <v>88136990.570000008</v>
      </c>
      <c r="Z1107" s="2">
        <v>25343622.640000001</v>
      </c>
      <c r="AF1107" s="2">
        <v>415112.5</v>
      </c>
      <c r="AG1107" s="14">
        <f>SUMIF('consultant-gross'!D:D,eslam.data!AQ1107,'consultant-gross'!F:F)</f>
        <v>0</v>
      </c>
      <c r="AH1107" s="14">
        <f>SUMIF('consultant-gross'!D:D,eslam.data!AQ1107,'consultant-gross'!G:G)</f>
        <v>0</v>
      </c>
      <c r="AI1107" s="14">
        <f>SUMIF('consultant-net'!D:D,eslam.data!AQ1107,'consultant-net'!F:F)</f>
        <v>0</v>
      </c>
      <c r="AJ1107" s="2" t="str">
        <f>VLOOKUP(A1107,'eslam-to-invoicing'!A:B,2,0)</f>
        <v>EMAAR-Pkg#162/163- Marassi</v>
      </c>
      <c r="AQ1107" s="2" t="str">
        <f t="shared" si="160"/>
        <v>PKG#17717</v>
      </c>
      <c r="AR1107" s="2" t="str">
        <f t="shared" si="161"/>
        <v>EMAAR-Pkg#162/163- Marassi17</v>
      </c>
    </row>
    <row r="1108" spans="1:44" hidden="1" x14ac:dyDescent="0.3">
      <c r="A1108" s="6" t="s">
        <v>70</v>
      </c>
      <c r="B1108" s="32">
        <f>VLOOKUP(A1108,operation!A:B,2,0)</f>
        <v>1</v>
      </c>
      <c r="C1108" s="6">
        <v>18</v>
      </c>
      <c r="D1108" s="25"/>
      <c r="E1108" s="2">
        <v>12925810.52</v>
      </c>
      <c r="F1108" s="26">
        <f>_xlfn.MAXIFS('data-from-invoicing'!E:E,'data-from-invoicing'!D:D,eslam.data!AR1108)</f>
        <v>12923817.910000002</v>
      </c>
      <c r="G1108" s="2">
        <f t="shared" si="158"/>
        <v>-1992.6099999975413</v>
      </c>
      <c r="H1108" s="2"/>
      <c r="I1108" s="23"/>
      <c r="J1108" s="2">
        <f>SUMIF('collection only'!D:D,eslam.data!AQ1108,'collection only'!E:E)</f>
        <v>15059090.32</v>
      </c>
      <c r="K1108" s="26">
        <f>SUMIF('data-from-invoicing'!D:D,eslam.data!AR1108,'data-from-invoicing'!F:F)</f>
        <v>19270685.583500002</v>
      </c>
      <c r="L1108" s="2">
        <f t="shared" si="159"/>
        <v>4211595.2635000013</v>
      </c>
      <c r="M1108" s="2"/>
      <c r="Q1108" s="23"/>
      <c r="R1108" s="2">
        <v>15056356.09</v>
      </c>
      <c r="S1108" s="1">
        <v>44377</v>
      </c>
      <c r="T1108" s="1">
        <v>44387</v>
      </c>
      <c r="U1108" s="1">
        <v>44410</v>
      </c>
      <c r="V1108">
        <v>30</v>
      </c>
      <c r="W1108" s="1">
        <v>44440</v>
      </c>
      <c r="X1108" s="1">
        <v>44441</v>
      </c>
      <c r="Y1108" s="2">
        <v>101062801.09</v>
      </c>
      <c r="Z1108" s="2">
        <v>31043670.300000001</v>
      </c>
      <c r="AF1108" s="2">
        <v>415112.5</v>
      </c>
      <c r="AG1108" s="14">
        <f>SUMIF('consultant-gross'!D:D,eslam.data!AQ1108,'consultant-gross'!F:F)</f>
        <v>12925810.519999996</v>
      </c>
      <c r="AH1108" s="14">
        <f>SUMIF('consultant-gross'!D:D,eslam.data!AQ1108,'consultant-gross'!G:G)</f>
        <v>101062801.09</v>
      </c>
      <c r="AI1108" s="14">
        <f>SUMIF('consultant-net'!D:D,eslam.data!AQ1108,'consultant-net'!F:F)</f>
        <v>15056356.09</v>
      </c>
      <c r="AJ1108" s="2" t="str">
        <f>VLOOKUP(A1108,'eslam-to-invoicing'!A:B,2,0)</f>
        <v>EMAAR-Pkg#162/163- Marassi</v>
      </c>
      <c r="AQ1108" s="2" t="str">
        <f t="shared" si="160"/>
        <v>PKG#17718</v>
      </c>
      <c r="AR1108" s="2" t="str">
        <f t="shared" si="161"/>
        <v>EMAAR-Pkg#162/163- Marassi18</v>
      </c>
    </row>
    <row r="1109" spans="1:44" hidden="1" x14ac:dyDescent="0.3">
      <c r="A1109" s="6" t="s">
        <v>70</v>
      </c>
      <c r="B1109" s="32">
        <f>VLOOKUP(A1109,operation!A:B,2,0)</f>
        <v>1</v>
      </c>
      <c r="C1109" s="6">
        <v>19</v>
      </c>
      <c r="D1109" s="25"/>
      <c r="E1109" s="2">
        <v>-1E-4</v>
      </c>
      <c r="F1109" s="26">
        <f>_xlfn.MAXIFS('data-from-invoicing'!E:E,'data-from-invoicing'!D:D,eslam.data!AR1109)</f>
        <v>9320216.4900000002</v>
      </c>
      <c r="G1109" s="2">
        <f t="shared" si="158"/>
        <v>9320216.4901000001</v>
      </c>
      <c r="H1109" s="2"/>
      <c r="I1109" s="23"/>
      <c r="J1109" s="2">
        <f>SUMIF('collection only'!D:D,eslam.data!AQ1109,'collection only'!E:E)</f>
        <v>6143418.3099999996</v>
      </c>
      <c r="K1109" s="26">
        <f>SUMIF('data-from-invoicing'!D:D,eslam.data!AR1109,'data-from-invoicing'!F:F)</f>
        <v>15003262.304599999</v>
      </c>
      <c r="L1109" s="2">
        <f t="shared" si="159"/>
        <v>8859843.994599998</v>
      </c>
      <c r="M1109" s="2"/>
      <c r="Q1109" s="23"/>
      <c r="R1109" s="2">
        <v>6139746.3300000001</v>
      </c>
      <c r="S1109" s="1">
        <v>44408</v>
      </c>
      <c r="T1109" s="1">
        <v>44402</v>
      </c>
      <c r="U1109" s="1">
        <v>44413</v>
      </c>
      <c r="V1109">
        <v>30</v>
      </c>
      <c r="W1109" s="1">
        <v>44443</v>
      </c>
      <c r="X1109" s="1">
        <v>44455</v>
      </c>
      <c r="Y1109" s="2">
        <v>101062801.09</v>
      </c>
      <c r="Z1109" s="2">
        <v>38754821.030000001</v>
      </c>
      <c r="AF1109" s="2">
        <v>528137.5</v>
      </c>
      <c r="AG1109" s="14">
        <f>SUMIF('consultant-gross'!D:D,eslam.data!AQ1109,'consultant-gross'!F:F)</f>
        <v>-1E-4</v>
      </c>
      <c r="AH1109" s="14">
        <f>SUMIF('consultant-gross'!D:D,eslam.data!AQ1109,'consultant-gross'!G:G)</f>
        <v>101062801.09</v>
      </c>
      <c r="AI1109" s="14">
        <f>SUMIF('consultant-net'!D:D,eslam.data!AQ1109,'consultant-net'!F:F)</f>
        <v>-1E-3</v>
      </c>
      <c r="AJ1109" s="2" t="str">
        <f>VLOOKUP(A1109,'eslam-to-invoicing'!A:B,2,0)</f>
        <v>EMAAR-Pkg#162/163- Marassi</v>
      </c>
      <c r="AQ1109" s="2" t="str">
        <f t="shared" si="160"/>
        <v>PKG#17719</v>
      </c>
      <c r="AR1109" s="2" t="str">
        <f t="shared" si="161"/>
        <v>EMAAR-Pkg#162/163- Marassi19</v>
      </c>
    </row>
    <row r="1110" spans="1:44" hidden="1" x14ac:dyDescent="0.3">
      <c r="A1110" s="6" t="s">
        <v>70</v>
      </c>
      <c r="B1110" s="6">
        <f>VLOOKUP(A1110,operation!A:B,2,0)</f>
        <v>1</v>
      </c>
      <c r="C1110" s="6">
        <v>20</v>
      </c>
      <c r="D1110" s="25"/>
      <c r="E1110" s="2">
        <v>10455877.970000001</v>
      </c>
      <c r="F1110" s="26">
        <f>_xlfn.MAXIFS('data-from-invoicing'!E:E,'data-from-invoicing'!D:D,eslam.data!AR1110)</f>
        <v>10455877.960000001</v>
      </c>
      <c r="G1110" s="2">
        <f t="shared" si="158"/>
        <v>-9.9999997764825821E-3</v>
      </c>
      <c r="H1110" s="2"/>
      <c r="I1110" s="23"/>
      <c r="J1110" s="2">
        <f>SUMIF('collection only'!D:D,eslam.data!AQ1110,'collection only'!E:E)</f>
        <v>7621726.8300000001</v>
      </c>
      <c r="K1110" s="26">
        <f>SUMIF('data-from-invoicing'!D:D,eslam.data!AR1110,'data-from-invoicing'!F:F)</f>
        <v>10622091.773</v>
      </c>
      <c r="L1110" s="2">
        <f t="shared" si="159"/>
        <v>3000364.943</v>
      </c>
      <c r="M1110" s="2"/>
      <c r="Q1110" s="23"/>
      <c r="R1110" s="2">
        <v>7622310.5</v>
      </c>
      <c r="S1110" s="1">
        <v>44408</v>
      </c>
      <c r="T1110" s="1">
        <v>44402</v>
      </c>
      <c r="U1110" s="1">
        <v>44416</v>
      </c>
      <c r="V1110">
        <v>30</v>
      </c>
      <c r="W1110" s="1">
        <v>44446</v>
      </c>
      <c r="X1110" s="1">
        <v>44488</v>
      </c>
      <c r="Y1110" s="2">
        <v>111518679.06</v>
      </c>
      <c r="Z1110" s="2">
        <v>37529135.789999999</v>
      </c>
      <c r="AF1110" s="2">
        <v>528137.5</v>
      </c>
      <c r="AG1110" s="14">
        <f>SUMIF('consultant-gross'!D:D,eslam.data!AQ1110,'consultant-gross'!F:F)</f>
        <v>-1E-3</v>
      </c>
      <c r="AH1110" s="14">
        <f>SUMIF('consultant-gross'!D:D,eslam.data!AQ1110,'consultant-gross'!G:G)</f>
        <v>101062801.09</v>
      </c>
      <c r="AI1110" s="14">
        <f>SUMIF('consultant-net'!D:D,eslam.data!AQ1110,'consultant-net'!F:F)</f>
        <v>-1E-3</v>
      </c>
      <c r="AJ1110" s="2" t="str">
        <f>VLOOKUP(A1110,'eslam-to-invoicing'!A:B,2,0)</f>
        <v>EMAAR-Pkg#162/163- Marassi</v>
      </c>
      <c r="AQ1110" s="2" t="str">
        <f t="shared" si="160"/>
        <v>PKG#17720</v>
      </c>
      <c r="AR1110" s="2" t="str">
        <f t="shared" si="161"/>
        <v>EMAAR-Pkg#162/163- Marassi20</v>
      </c>
    </row>
    <row r="1111" spans="1:44" hidden="1" x14ac:dyDescent="0.3">
      <c r="A1111" s="6" t="s">
        <v>70</v>
      </c>
      <c r="B1111" s="6">
        <f>VLOOKUP(A1111,operation!A:B,2,0)</f>
        <v>1</v>
      </c>
      <c r="C1111" s="6">
        <v>21</v>
      </c>
      <c r="D1111" s="25"/>
      <c r="E1111" s="2">
        <v>10986391.48999998</v>
      </c>
      <c r="F1111" s="26">
        <f>_xlfn.MAXIFS('data-from-invoicing'!E:E,'data-from-invoicing'!D:D,eslam.data!AR1111)</f>
        <v>10986391.5</v>
      </c>
      <c r="G1111" s="2">
        <f t="shared" si="158"/>
        <v>1.0000020265579224E-2</v>
      </c>
      <c r="H1111" s="2"/>
      <c r="I1111" s="23"/>
      <c r="J1111" s="2">
        <f>SUMIF('collection only'!D:D,eslam.data!AQ1111,'collection only'!E:E)</f>
        <v>5553244.96</v>
      </c>
      <c r="K1111" s="26">
        <f>SUMIF('data-from-invoicing'!D:D,eslam.data!AR1111,'data-from-invoicing'!F:F)</f>
        <v>11574799.055500001</v>
      </c>
      <c r="L1111" s="2">
        <f t="shared" si="159"/>
        <v>6021554.0955000008</v>
      </c>
      <c r="M1111" s="2"/>
      <c r="Q1111" s="23"/>
      <c r="R1111" s="2">
        <v>5555354.29</v>
      </c>
      <c r="S1111" s="1">
        <v>44408</v>
      </c>
      <c r="T1111" s="1">
        <v>44402</v>
      </c>
      <c r="U1111" s="1">
        <v>44425</v>
      </c>
      <c r="V1111">
        <v>30</v>
      </c>
      <c r="W1111" s="1">
        <v>44455</v>
      </c>
      <c r="X1111" s="1">
        <v>44518</v>
      </c>
      <c r="Y1111" s="2">
        <v>122505070.55</v>
      </c>
      <c r="Z1111" s="2">
        <v>33099520.870000001</v>
      </c>
      <c r="AF1111" s="2">
        <v>528137.5</v>
      </c>
      <c r="AG1111" s="14">
        <f>SUMIF('consultant-gross'!D:D,eslam.data!AQ1111,'consultant-gross'!F:F)</f>
        <v>-1E-4</v>
      </c>
      <c r="AH1111" s="14">
        <f>SUMIF('consultant-gross'!D:D,eslam.data!AQ1111,'consultant-gross'!G:G)</f>
        <v>111518679.06</v>
      </c>
      <c r="AI1111" s="14">
        <f>SUMIF('consultant-net'!D:D,eslam.data!AQ1111,'consultant-net'!F:F)</f>
        <v>-1E-4</v>
      </c>
      <c r="AJ1111" s="2" t="str">
        <f>VLOOKUP(A1111,'eslam-to-invoicing'!A:B,2,0)</f>
        <v>EMAAR-Pkg#162/163- Marassi</v>
      </c>
      <c r="AQ1111" s="2" t="str">
        <f t="shared" si="160"/>
        <v>PKG#17721</v>
      </c>
      <c r="AR1111" s="2" t="str">
        <f t="shared" si="161"/>
        <v>EMAAR-Pkg#162/163- Marassi21</v>
      </c>
    </row>
    <row r="1112" spans="1:44" hidden="1" x14ac:dyDescent="0.3">
      <c r="A1112" s="6" t="s">
        <v>70</v>
      </c>
      <c r="B1112" s="32">
        <f>VLOOKUP(A1112,operation!A:B,2,0)</f>
        <v>1</v>
      </c>
      <c r="C1112" s="6">
        <v>22</v>
      </c>
      <c r="D1112" s="25"/>
      <c r="E1112" s="2">
        <v>7592601.0900000175</v>
      </c>
      <c r="F1112" s="26">
        <f>_xlfn.MAXIFS('data-from-invoicing'!E:E,'data-from-invoicing'!D:D,eslam.data!AR1112)</f>
        <v>7589823.4800000004</v>
      </c>
      <c r="G1112" s="2">
        <f t="shared" si="158"/>
        <v>-2777.6100000170991</v>
      </c>
      <c r="H1112" s="2"/>
      <c r="I1112" s="23"/>
      <c r="J1112" s="2">
        <f>SUMIF('collection only'!D:D,eslam.data!AQ1112,'collection only'!E:E)</f>
        <v>3436603.03</v>
      </c>
      <c r="K1112" s="26">
        <f>SUMIF('data-from-invoicing'!D:D,eslam.data!AR1112,'data-from-invoicing'!F:F)</f>
        <v>6046552.4979999997</v>
      </c>
      <c r="L1112" s="2">
        <f t="shared" si="159"/>
        <v>2609949.4679999999</v>
      </c>
      <c r="M1112" s="2"/>
      <c r="Q1112" s="23"/>
      <c r="R1112" s="2">
        <v>3438276.09</v>
      </c>
      <c r="S1112" s="1">
        <v>44439</v>
      </c>
      <c r="T1112" s="1">
        <v>44439</v>
      </c>
      <c r="U1112" s="1">
        <v>44439</v>
      </c>
      <c r="V1112">
        <v>30</v>
      </c>
      <c r="W1112" s="1">
        <v>44469</v>
      </c>
      <c r="X1112" s="1">
        <v>44537</v>
      </c>
      <c r="Y1112" s="2">
        <v>130097671.64</v>
      </c>
      <c r="Z1112" s="2">
        <v>29527784.899999999</v>
      </c>
      <c r="AF1112" s="2">
        <v>528137.5</v>
      </c>
      <c r="AG1112" s="14">
        <f>SUMIF('consultant-gross'!D:D,eslam.data!AQ1112,'consultant-gross'!F:F)</f>
        <v>-1E-4</v>
      </c>
      <c r="AH1112" s="14">
        <f>SUMIF('consultant-gross'!D:D,eslam.data!AQ1112,'consultant-gross'!G:G)</f>
        <v>122505070.54999998</v>
      </c>
      <c r="AI1112" s="14">
        <f>SUMIF('consultant-net'!D:D,eslam.data!AQ1112,'consultant-net'!F:F)</f>
        <v>-1E-4</v>
      </c>
      <c r="AJ1112" s="2" t="str">
        <f>VLOOKUP(A1112,'eslam-to-invoicing'!A:B,2,0)</f>
        <v>EMAAR-Pkg#162/163- Marassi</v>
      </c>
      <c r="AQ1112" s="2" t="str">
        <f t="shared" si="160"/>
        <v>PKG#17722</v>
      </c>
      <c r="AR1112" s="2" t="str">
        <f t="shared" si="161"/>
        <v>EMAAR-Pkg#162/163- Marassi22</v>
      </c>
    </row>
    <row r="1113" spans="1:44" hidden="1" x14ac:dyDescent="0.3">
      <c r="A1113" s="6" t="s">
        <v>70</v>
      </c>
      <c r="B1113" s="32">
        <f>VLOOKUP(A1113,operation!A:B,2,0)</f>
        <v>1</v>
      </c>
      <c r="C1113" s="6">
        <v>23</v>
      </c>
      <c r="D1113" s="25"/>
      <c r="E1113" s="2">
        <v>4755868.700000003</v>
      </c>
      <c r="F1113" s="26">
        <f>_xlfn.MAXIFS('data-from-invoicing'!E:E,'data-from-invoicing'!D:D,eslam.data!AR1113)</f>
        <v>6328514.7800000003</v>
      </c>
      <c r="G1113" s="2">
        <f t="shared" si="158"/>
        <v>1572646.0799999973</v>
      </c>
      <c r="H1113" s="2"/>
      <c r="I1113" s="23"/>
      <c r="J1113" s="2">
        <f>SUMIF('collection only'!D:D,eslam.data!AQ1113,'collection only'!E:E)</f>
        <v>4324164.09</v>
      </c>
      <c r="K1113" s="26">
        <f>SUMIF('data-from-invoicing'!D:D,eslam.data!AR1113,'data-from-invoicing'!F:F)</f>
        <v>8263496.6735000014</v>
      </c>
      <c r="L1113" s="2">
        <f t="shared" si="159"/>
        <v>3939332.5835000016</v>
      </c>
      <c r="M1113" s="2"/>
      <c r="Q1113" s="23"/>
      <c r="R1113" s="2">
        <v>4323818.2</v>
      </c>
      <c r="S1113" s="1">
        <v>44439</v>
      </c>
      <c r="T1113" s="1">
        <v>44444</v>
      </c>
      <c r="U1113" s="1">
        <v>44447</v>
      </c>
      <c r="V1113">
        <v>30</v>
      </c>
      <c r="W1113" s="1">
        <v>44477</v>
      </c>
      <c r="X1113" s="1">
        <v>44565</v>
      </c>
      <c r="Y1113" s="2">
        <v>134853540.34</v>
      </c>
      <c r="Z1113" s="2">
        <v>30254166.649999999</v>
      </c>
      <c r="AF1113" s="2">
        <v>674051.5</v>
      </c>
      <c r="AG1113" s="14">
        <f>SUMIF('consultant-gross'!D:D,eslam.data!AQ1113,'consultant-gross'!F:F)</f>
        <v>-1E-4</v>
      </c>
      <c r="AH1113" s="14">
        <f>SUMIF('consultant-gross'!D:D,eslam.data!AQ1113,'consultant-gross'!G:G)</f>
        <v>130097671.64</v>
      </c>
      <c r="AI1113" s="14">
        <f>SUMIF('consultant-net'!D:D,eslam.data!AQ1113,'consultant-net'!F:F)</f>
        <v>-1E-4</v>
      </c>
      <c r="AJ1113" s="2" t="str">
        <f>VLOOKUP(A1113,'eslam-to-invoicing'!A:B,2,0)</f>
        <v>EMAAR-Pkg#162/163- Marassi</v>
      </c>
      <c r="AQ1113" s="2" t="str">
        <f t="shared" si="160"/>
        <v>PKG#17723</v>
      </c>
      <c r="AR1113" s="2" t="str">
        <f t="shared" si="161"/>
        <v>EMAAR-Pkg#162/163- Marassi23</v>
      </c>
    </row>
    <row r="1114" spans="1:44" hidden="1" x14ac:dyDescent="0.3">
      <c r="A1114" s="6" t="s">
        <v>70</v>
      </c>
      <c r="B1114" s="32">
        <f>VLOOKUP(A1114,operation!A:B,2,0)</f>
        <v>1</v>
      </c>
      <c r="C1114" s="6">
        <v>24</v>
      </c>
      <c r="D1114" s="25"/>
      <c r="E1114" s="2">
        <v>5954515.8899999857</v>
      </c>
      <c r="F1114" s="26">
        <f>_xlfn.MAXIFS('data-from-invoicing'!E:E,'data-from-invoicing'!D:D,eslam.data!AR1114)</f>
        <v>6666259.3200000003</v>
      </c>
      <c r="G1114" s="2">
        <f t="shared" si="158"/>
        <v>711743.4300000146</v>
      </c>
      <c r="H1114" s="2"/>
      <c r="I1114" s="23"/>
      <c r="J1114" s="2">
        <f>SUMIF('collection only'!D:D,eslam.data!AQ1114,'collection only'!E:E)</f>
        <v>4835218.42</v>
      </c>
      <c r="K1114" s="26">
        <f>SUMIF('data-from-invoicing'!D:D,eslam.data!AR1114,'data-from-invoicing'!F:F)</f>
        <v>11118548.566</v>
      </c>
      <c r="L1114" s="2">
        <f t="shared" si="159"/>
        <v>6283330.1459999997</v>
      </c>
      <c r="M1114" s="2"/>
      <c r="Q1114" s="23"/>
      <c r="R1114" s="2">
        <v>4835550.93</v>
      </c>
      <c r="S1114" s="1">
        <v>44439</v>
      </c>
      <c r="T1114" s="1">
        <v>44444</v>
      </c>
      <c r="U1114" s="1">
        <v>44451</v>
      </c>
      <c r="V1114">
        <v>30</v>
      </c>
      <c r="W1114" s="1">
        <v>44481</v>
      </c>
      <c r="X1114" s="1">
        <v>44587</v>
      </c>
      <c r="Y1114" s="2">
        <v>140808056.22999999</v>
      </c>
      <c r="Z1114" s="2">
        <v>29555882.899999999</v>
      </c>
      <c r="AF1114" s="2">
        <v>0</v>
      </c>
      <c r="AG1114" s="14">
        <f>SUMIF('consultant-gross'!D:D,eslam.data!AQ1114,'consultant-gross'!F:F)</f>
        <v>-1E-4</v>
      </c>
      <c r="AH1114" s="14">
        <f>SUMIF('consultant-gross'!D:D,eslam.data!AQ1114,'consultant-gross'!G:G)</f>
        <v>134853540.34</v>
      </c>
      <c r="AI1114" s="14">
        <f>SUMIF('consultant-net'!D:D,eslam.data!AQ1114,'consultant-net'!F:F)</f>
        <v>-1E-4</v>
      </c>
      <c r="AJ1114" s="2" t="str">
        <f>VLOOKUP(A1114,'eslam-to-invoicing'!A:B,2,0)</f>
        <v>EMAAR-Pkg#162/163- Marassi</v>
      </c>
      <c r="AQ1114" s="2" t="str">
        <f t="shared" si="160"/>
        <v>PKG#17724</v>
      </c>
      <c r="AR1114" s="2" t="str">
        <f t="shared" si="161"/>
        <v>EMAAR-Pkg#162/163- Marassi24</v>
      </c>
    </row>
    <row r="1115" spans="1:44" hidden="1" x14ac:dyDescent="0.3">
      <c r="A1115" s="6" t="s">
        <v>70</v>
      </c>
      <c r="B1115" s="32">
        <f>VLOOKUP(A1115,operation!A:B,2,0)</f>
        <v>1</v>
      </c>
      <c r="C1115" s="6">
        <v>25</v>
      </c>
      <c r="D1115" s="25"/>
      <c r="E1115" s="2">
        <v>3618126.709999979</v>
      </c>
      <c r="F1115" s="26">
        <f>_xlfn.MAXIFS('data-from-invoicing'!E:E,'data-from-invoicing'!D:D,eslam.data!AR1115)</f>
        <v>12934137.539999999</v>
      </c>
      <c r="G1115" s="2">
        <f t="shared" si="158"/>
        <v>9316010.8300000206</v>
      </c>
      <c r="H1115" s="2"/>
      <c r="I1115" s="23"/>
      <c r="J1115" s="2">
        <f>SUMIF('collection only'!D:D,eslam.data!AQ1115,'collection only'!E:E)</f>
        <v>4062657.22</v>
      </c>
      <c r="K1115" s="26">
        <f>SUMIF('data-from-invoicing'!D:D,eslam.data!AR1115,'data-from-invoicing'!F:F)</f>
        <v>16704168.777000001</v>
      </c>
      <c r="L1115" s="2">
        <f t="shared" si="159"/>
        <v>12641511.557</v>
      </c>
      <c r="M1115" s="2"/>
      <c r="Q1115" s="23"/>
      <c r="R1115" s="2">
        <v>4062127.69</v>
      </c>
      <c r="S1115" s="1">
        <v>44469</v>
      </c>
      <c r="T1115" s="1">
        <v>44464</v>
      </c>
      <c r="U1115" s="1">
        <v>44475</v>
      </c>
      <c r="V1115">
        <v>30</v>
      </c>
      <c r="W1115" s="1">
        <v>44505</v>
      </c>
      <c r="X1115" s="1">
        <v>44620</v>
      </c>
      <c r="Y1115" s="2">
        <v>144426182.94</v>
      </c>
      <c r="Z1115" s="2">
        <v>30667900.140000001</v>
      </c>
      <c r="AF1115" s="2">
        <v>0</v>
      </c>
      <c r="AG1115" s="14">
        <f>SUMIF('consultant-gross'!D:D,eslam.data!AQ1115,'consultant-gross'!F:F)</f>
        <v>-1E-4</v>
      </c>
      <c r="AH1115" s="14">
        <f>SUMIF('consultant-gross'!D:D,eslam.data!AQ1115,'consultant-gross'!G:G)</f>
        <v>140808056.22999999</v>
      </c>
      <c r="AI1115" s="14">
        <f>SUMIF('consultant-net'!D:D,eslam.data!AQ1115,'consultant-net'!F:F)</f>
        <v>-1E-4</v>
      </c>
      <c r="AJ1115" s="2" t="str">
        <f>VLOOKUP(A1115,'eslam-to-invoicing'!A:B,2,0)</f>
        <v>EMAAR-Pkg#162/163- Marassi</v>
      </c>
      <c r="AQ1115" s="2" t="str">
        <f t="shared" si="160"/>
        <v>PKG#17725</v>
      </c>
      <c r="AR1115" s="2" t="str">
        <f t="shared" si="161"/>
        <v>EMAAR-Pkg#162/163- Marassi25</v>
      </c>
    </row>
    <row r="1116" spans="1:44" hidden="1" x14ac:dyDescent="0.3">
      <c r="A1116" s="6" t="s">
        <v>70</v>
      </c>
      <c r="B1116" s="32">
        <f>VLOOKUP(A1116,operation!A:B,2,0)</f>
        <v>1</v>
      </c>
      <c r="C1116" s="6">
        <v>26</v>
      </c>
      <c r="D1116" s="25"/>
      <c r="E1116" s="2">
        <v>-9.9997019767761233E-4</v>
      </c>
      <c r="F1116" s="26">
        <f>_xlfn.MAXIFS('data-from-invoicing'!E:E,'data-from-invoicing'!D:D,eslam.data!AR1116)</f>
        <v>6526578.3099999996</v>
      </c>
      <c r="G1116" s="2">
        <f t="shared" si="158"/>
        <v>6526578.31099997</v>
      </c>
      <c r="H1116" s="2"/>
      <c r="I1116" s="23"/>
      <c r="J1116" s="2">
        <f>SUMIF('collection only'!D:D,eslam.data!AQ1116,'collection only'!E:E)</f>
        <v>30000000</v>
      </c>
      <c r="K1116" s="26">
        <f>SUMIF('data-from-invoicing'!D:D,eslam.data!AR1116,'data-from-invoicing'!F:F)</f>
        <v>8378952.3770000003</v>
      </c>
      <c r="L1116" s="2">
        <f t="shared" si="159"/>
        <v>-21621047.623</v>
      </c>
      <c r="M1116" s="2"/>
      <c r="Q1116" s="23"/>
      <c r="R1116" s="2">
        <v>30000000</v>
      </c>
      <c r="S1116" s="1">
        <v>44500</v>
      </c>
      <c r="T1116" s="1">
        <v>44494</v>
      </c>
      <c r="U1116" s="1">
        <v>44503</v>
      </c>
      <c r="V1116">
        <v>30</v>
      </c>
      <c r="W1116" s="1">
        <v>44533</v>
      </c>
      <c r="X1116" s="1">
        <v>44633</v>
      </c>
      <c r="Y1116" s="2">
        <v>144426182.94</v>
      </c>
      <c r="Z1116" s="2">
        <v>30667900.140000001</v>
      </c>
      <c r="AF1116" s="2">
        <v>0</v>
      </c>
      <c r="AG1116" s="14">
        <f>SUMIF('consultant-gross'!D:D,eslam.data!AQ1116,'consultant-gross'!F:F)</f>
        <v>0</v>
      </c>
      <c r="AH1116" s="14">
        <f>SUMIF('consultant-gross'!D:D,eslam.data!AQ1116,'consultant-gross'!G:G)</f>
        <v>0</v>
      </c>
      <c r="AI1116" s="14">
        <f>SUMIF('consultant-net'!D:D,eslam.data!AQ1116,'consultant-net'!F:F)</f>
        <v>-1E-4</v>
      </c>
      <c r="AJ1116" s="2" t="str">
        <f>VLOOKUP(A1116,'eslam-to-invoicing'!A:B,2,0)</f>
        <v>EMAAR-Pkg#162/163- Marassi</v>
      </c>
      <c r="AQ1116" s="2" t="str">
        <f t="shared" si="160"/>
        <v>PKG#17726</v>
      </c>
      <c r="AR1116" s="2" t="str">
        <f t="shared" si="161"/>
        <v>EMAAR-Pkg#162/163- Marassi26</v>
      </c>
    </row>
    <row r="1117" spans="1:44" hidden="1" x14ac:dyDescent="0.3">
      <c r="A1117" s="6" t="s">
        <v>70</v>
      </c>
      <c r="B1117" s="32">
        <f>VLOOKUP(A1117,operation!A:B,2,0)</f>
        <v>1</v>
      </c>
      <c r="C1117" s="6">
        <v>27</v>
      </c>
      <c r="D1117" s="25"/>
      <c r="E1117" s="2">
        <v>1336271.099999994</v>
      </c>
      <c r="F1117" s="26">
        <f>_xlfn.MAXIFS('data-from-invoicing'!E:E,'data-from-invoicing'!D:D,eslam.data!AR1117)</f>
        <v>4132634.87</v>
      </c>
      <c r="G1117" s="2">
        <f t="shared" si="158"/>
        <v>2796363.7700000061</v>
      </c>
      <c r="H1117" s="2"/>
      <c r="I1117" s="23"/>
      <c r="J1117" s="2">
        <f>SUMIF('collection only'!D:D,eslam.data!AQ1117,'collection only'!E:E)</f>
        <v>1920749.49</v>
      </c>
      <c r="K1117" s="26">
        <f>SUMIF('data-from-invoicing'!D:D,eslam.data!AR1117,'data-from-invoicing'!F:F)</f>
        <v>3653603.3234999999</v>
      </c>
      <c r="L1117" s="2">
        <f t="shared" si="159"/>
        <v>1732853.8334999999</v>
      </c>
      <c r="M1117" s="2"/>
      <c r="Q1117" s="23"/>
      <c r="R1117" s="2">
        <v>1920178.92</v>
      </c>
      <c r="S1117" s="1">
        <v>44530</v>
      </c>
      <c r="T1117" s="1">
        <v>44525</v>
      </c>
      <c r="U1117" s="1">
        <v>44537</v>
      </c>
      <c r="V1117">
        <v>30</v>
      </c>
      <c r="W1117" s="1">
        <v>44567</v>
      </c>
      <c r="X1117" s="1">
        <v>44643</v>
      </c>
      <c r="Y1117" s="2">
        <v>145762454.03999999</v>
      </c>
      <c r="Z1117" s="2">
        <v>31729493.34</v>
      </c>
      <c r="AF1117" s="2">
        <v>0</v>
      </c>
      <c r="AG1117" s="14">
        <f>SUMIF('consultant-gross'!D:D,eslam.data!AQ1117,'consultant-gross'!F:F)</f>
        <v>0</v>
      </c>
      <c r="AH1117" s="14">
        <f>SUMIF('consultant-gross'!D:D,eslam.data!AQ1117,'consultant-gross'!G:G)</f>
        <v>0</v>
      </c>
      <c r="AI1117" s="14">
        <f>SUMIF('consultant-net'!D:D,eslam.data!AQ1117,'consultant-net'!F:F)</f>
        <v>-1E-4</v>
      </c>
      <c r="AJ1117" s="2" t="str">
        <f>VLOOKUP(A1117,'eslam-to-invoicing'!A:B,2,0)</f>
        <v>EMAAR-Pkg#162/163- Marassi</v>
      </c>
      <c r="AQ1117" s="2" t="str">
        <f t="shared" si="160"/>
        <v>PKG#17727</v>
      </c>
      <c r="AR1117" s="2" t="str">
        <f t="shared" si="161"/>
        <v>EMAAR-Pkg#162/163- Marassi27</v>
      </c>
    </row>
    <row r="1118" spans="1:44" hidden="1" x14ac:dyDescent="0.3">
      <c r="A1118" s="6" t="s">
        <v>70</v>
      </c>
      <c r="B1118" s="32">
        <f>VLOOKUP(A1118,operation!A:B,2,0)</f>
        <v>1</v>
      </c>
      <c r="C1118" s="6">
        <v>28</v>
      </c>
      <c r="D1118" s="25"/>
      <c r="E1118" s="2">
        <v>4959294.7700000107</v>
      </c>
      <c r="F1118" s="26">
        <f>_xlfn.MAXIFS('data-from-invoicing'!E:E,'data-from-invoicing'!D:D,eslam.data!AR1118)</f>
        <v>17622733.920000002</v>
      </c>
      <c r="G1118" s="2">
        <f t="shared" si="158"/>
        <v>12663439.149999991</v>
      </c>
      <c r="H1118" s="2"/>
      <c r="I1118" s="23"/>
      <c r="J1118" s="2">
        <f>SUMIF('collection only'!D:D,eslam.data!AQ1118,'collection only'!E:E)</f>
        <v>3761281.17</v>
      </c>
      <c r="K1118" s="26">
        <f>SUMIF('data-from-invoicing'!D:D,eslam.data!AR1118,'data-from-invoicing'!F:F)</f>
        <v>23295212.194500003</v>
      </c>
      <c r="L1118" s="2">
        <f t="shared" si="159"/>
        <v>19533931.024500005</v>
      </c>
      <c r="M1118" s="2"/>
      <c r="Q1118" s="23"/>
      <c r="R1118" s="2">
        <v>3761592.26</v>
      </c>
      <c r="S1118" s="1">
        <v>44620</v>
      </c>
      <c r="T1118" s="1">
        <v>44620</v>
      </c>
      <c r="U1118" s="1">
        <v>44650</v>
      </c>
      <c r="V1118">
        <v>30</v>
      </c>
      <c r="W1118" s="1">
        <v>44680</v>
      </c>
      <c r="X1118" s="1">
        <v>44650</v>
      </c>
      <c r="Y1118" s="2">
        <v>150721748.81</v>
      </c>
      <c r="Z1118" s="2">
        <v>31076204.59</v>
      </c>
      <c r="AF1118" s="2">
        <v>0</v>
      </c>
      <c r="AG1118" s="14">
        <f>SUMIF('consultant-gross'!D:D,eslam.data!AQ1118,'consultant-gross'!F:F)</f>
        <v>0</v>
      </c>
      <c r="AH1118" s="14">
        <f>SUMIF('consultant-gross'!D:D,eslam.data!AQ1118,'consultant-gross'!G:G)</f>
        <v>0</v>
      </c>
      <c r="AI1118" s="14">
        <f>SUMIF('consultant-net'!D:D,eslam.data!AQ1118,'consultant-net'!F:F)</f>
        <v>0</v>
      </c>
      <c r="AJ1118" s="2" t="str">
        <f>VLOOKUP(A1118,'eslam-to-invoicing'!A:B,2,0)</f>
        <v>EMAAR-Pkg#162/163- Marassi</v>
      </c>
      <c r="AQ1118" s="2" t="str">
        <f t="shared" si="160"/>
        <v>PKG#17728</v>
      </c>
      <c r="AR1118" s="2" t="str">
        <f t="shared" si="161"/>
        <v>EMAAR-Pkg#162/163- Marassi28</v>
      </c>
    </row>
    <row r="1119" spans="1:44" hidden="1" x14ac:dyDescent="0.3">
      <c r="A1119" s="6" t="s">
        <v>70</v>
      </c>
      <c r="B1119" s="32">
        <f>VLOOKUP(A1119,operation!A:B,2,0)</f>
        <v>1</v>
      </c>
      <c r="C1119" s="6">
        <v>29</v>
      </c>
      <c r="D1119" s="25"/>
      <c r="E1119" s="2">
        <v>-1E-4</v>
      </c>
      <c r="F1119" s="26">
        <f>_xlfn.MAXIFS('data-from-invoicing'!E:E,'data-from-invoicing'!D:D,eslam.data!AR1119)</f>
        <v>20296742.210000001</v>
      </c>
      <c r="G1119" s="2">
        <f t="shared" si="158"/>
        <v>20296742.210100003</v>
      </c>
      <c r="H1119" s="2"/>
      <c r="I1119" s="23"/>
      <c r="J1119" s="2">
        <f>SUMIF('collection only'!D:D,eslam.data!AQ1119,'collection only'!E:E)</f>
        <v>30000000</v>
      </c>
      <c r="K1119" s="26">
        <f>SUMIF('data-from-invoicing'!D:D,eslam.data!AR1119,'data-from-invoicing'!F:F)</f>
        <v>19850779.097999997</v>
      </c>
      <c r="L1119" s="2">
        <f t="shared" si="159"/>
        <v>-10149220.902000003</v>
      </c>
      <c r="M1119" s="2"/>
      <c r="Q1119" s="23"/>
      <c r="R1119" s="2">
        <v>30000000</v>
      </c>
      <c r="S1119" s="1">
        <v>44620</v>
      </c>
      <c r="T1119" s="1">
        <v>44620</v>
      </c>
      <c r="U1119" s="1">
        <v>44650</v>
      </c>
      <c r="V1119">
        <v>30</v>
      </c>
      <c r="W1119" s="1">
        <v>44680</v>
      </c>
      <c r="X1119" s="1">
        <v>44656</v>
      </c>
      <c r="Y1119" s="2">
        <v>150721748.81</v>
      </c>
      <c r="Z1119" s="2">
        <v>31076204.59</v>
      </c>
      <c r="AF1119" s="2">
        <v>0</v>
      </c>
      <c r="AG1119" s="14">
        <f>SUMIF('consultant-gross'!D:D,eslam.data!AQ1119,'consultant-gross'!F:F)</f>
        <v>0</v>
      </c>
      <c r="AH1119" s="14">
        <f>SUMIF('consultant-gross'!D:D,eslam.data!AQ1119,'consultant-gross'!G:G)</f>
        <v>0</v>
      </c>
      <c r="AI1119" s="14">
        <f>SUMIF('consultant-net'!D:D,eslam.data!AQ1119,'consultant-net'!F:F)</f>
        <v>0</v>
      </c>
      <c r="AJ1119" s="2" t="str">
        <f>VLOOKUP(A1119,'eslam-to-invoicing'!A:B,2,0)</f>
        <v>EMAAR-Pkg#162/163- Marassi</v>
      </c>
      <c r="AQ1119" s="2" t="str">
        <f t="shared" si="160"/>
        <v>PKG#17729</v>
      </c>
      <c r="AR1119" s="2" t="str">
        <f t="shared" si="161"/>
        <v>EMAAR-Pkg#162/163- Marassi29</v>
      </c>
    </row>
    <row r="1120" spans="1:44" hidden="1" x14ac:dyDescent="0.3">
      <c r="A1120" s="6" t="s">
        <v>70</v>
      </c>
      <c r="B1120" s="32">
        <f>VLOOKUP(A1120,operation!A:B,2,0)</f>
        <v>1</v>
      </c>
      <c r="C1120" s="6">
        <v>30</v>
      </c>
      <c r="D1120" s="25"/>
      <c r="E1120" s="2">
        <v>13573272.68999997</v>
      </c>
      <c r="F1120" s="26">
        <f>_xlfn.MAXIFS('data-from-invoicing'!E:E,'data-from-invoicing'!D:D,eslam.data!AR1120)</f>
        <v>18828872.420000002</v>
      </c>
      <c r="G1120" s="2">
        <f t="shared" si="158"/>
        <v>5255599.7300000321</v>
      </c>
      <c r="H1120" s="2"/>
      <c r="I1120" s="23"/>
      <c r="J1120" s="2">
        <f>SUMIF('collection only'!D:D,eslam.data!AQ1120,'collection only'!E:E)</f>
        <v>11174297.33</v>
      </c>
      <c r="K1120" s="26">
        <f>SUMIF('data-from-invoicing'!D:D,eslam.data!AR1120,'data-from-invoicing'!F:F)</f>
        <v>15359271.013499999</v>
      </c>
      <c r="L1120" s="2">
        <f t="shared" si="159"/>
        <v>4184973.6834999993</v>
      </c>
      <c r="M1120" s="2"/>
      <c r="Q1120" s="23"/>
      <c r="R1120" s="2">
        <v>11173851.869999999</v>
      </c>
      <c r="S1120" s="1">
        <v>44561</v>
      </c>
      <c r="T1120" s="1">
        <v>44560</v>
      </c>
      <c r="U1120" s="1">
        <v>44566</v>
      </c>
      <c r="V1120">
        <v>30</v>
      </c>
      <c r="W1120" s="1">
        <v>44596</v>
      </c>
      <c r="X1120" s="1">
        <v>44669</v>
      </c>
      <c r="Y1120" s="2">
        <v>164295021.5</v>
      </c>
      <c r="Z1120" s="2">
        <v>32011659.59</v>
      </c>
      <c r="AF1120" s="2">
        <v>0</v>
      </c>
      <c r="AG1120" s="14">
        <f>SUMIF('consultant-gross'!D:D,eslam.data!AQ1120,'consultant-gross'!F:F)</f>
        <v>0</v>
      </c>
      <c r="AH1120" s="14">
        <f>SUMIF('consultant-gross'!D:D,eslam.data!AQ1120,'consultant-gross'!G:G)</f>
        <v>0</v>
      </c>
      <c r="AI1120" s="14">
        <f>SUMIF('consultant-net'!D:D,eslam.data!AQ1120,'consultant-net'!F:F)</f>
        <v>0</v>
      </c>
      <c r="AJ1120" s="2" t="str">
        <f>VLOOKUP(A1120,'eslam-to-invoicing'!A:B,2,0)</f>
        <v>EMAAR-Pkg#162/163- Marassi</v>
      </c>
      <c r="AQ1120" s="2" t="str">
        <f t="shared" si="160"/>
        <v>PKG#17730</v>
      </c>
      <c r="AR1120" s="2" t="str">
        <f t="shared" si="161"/>
        <v>EMAAR-Pkg#162/163- Marassi30</v>
      </c>
    </row>
    <row r="1121" spans="1:44" hidden="1" x14ac:dyDescent="0.3">
      <c r="A1121" s="6" t="s">
        <v>70</v>
      </c>
      <c r="B1121" s="32">
        <f>VLOOKUP(A1121,operation!A:B,2,0)</f>
        <v>1</v>
      </c>
      <c r="C1121" s="6">
        <v>31</v>
      </c>
      <c r="D1121" s="25"/>
      <c r="E1121" s="2">
        <v>-1E-4</v>
      </c>
      <c r="F1121" s="26">
        <f>_xlfn.MAXIFS('data-from-invoicing'!E:E,'data-from-invoicing'!D:D,eslam.data!AR1121)</f>
        <v>10357799.140000001</v>
      </c>
      <c r="G1121" s="2">
        <f t="shared" si="158"/>
        <v>10357799.1401</v>
      </c>
      <c r="H1121" s="2"/>
      <c r="I1121" s="23"/>
      <c r="J1121" s="2">
        <f>SUMIF('collection only'!D:D,eslam.data!AQ1121,'collection only'!E:E)</f>
        <v>20000000</v>
      </c>
      <c r="K1121" s="26">
        <f>SUMIF('data-from-invoicing'!D:D,eslam.data!AR1121,'data-from-invoicing'!F:F)</f>
        <v>10109132.947000001</v>
      </c>
      <c r="L1121" s="2">
        <f t="shared" si="159"/>
        <v>-9890867.0529999994</v>
      </c>
      <c r="M1121" s="2"/>
      <c r="Q1121" s="23"/>
      <c r="R1121" s="2">
        <v>20000000</v>
      </c>
      <c r="S1121" s="1">
        <v>44681</v>
      </c>
      <c r="T1121" s="1">
        <v>44669</v>
      </c>
      <c r="U1121" s="1">
        <v>44669</v>
      </c>
      <c r="V1121">
        <v>30</v>
      </c>
      <c r="W1121" s="1">
        <v>44699</v>
      </c>
      <c r="X1121" s="1">
        <v>44670</v>
      </c>
      <c r="Y1121" s="2">
        <v>164295021.5</v>
      </c>
      <c r="Z1121" s="2">
        <v>32011659.59</v>
      </c>
      <c r="AF1121" s="2">
        <v>1244836</v>
      </c>
      <c r="AG1121" s="14">
        <f>SUMIF('consultant-gross'!D:D,eslam.data!AQ1121,'consultant-gross'!F:F)</f>
        <v>0</v>
      </c>
      <c r="AH1121" s="14">
        <f>SUMIF('consultant-gross'!D:D,eslam.data!AQ1121,'consultant-gross'!G:G)</f>
        <v>0</v>
      </c>
      <c r="AI1121" s="14">
        <f>SUMIF('consultant-net'!D:D,eslam.data!AQ1121,'consultant-net'!F:F)</f>
        <v>0</v>
      </c>
      <c r="AJ1121" s="2" t="str">
        <f>VLOOKUP(A1121,'eslam-to-invoicing'!A:B,2,0)</f>
        <v>EMAAR-Pkg#162/163- Marassi</v>
      </c>
      <c r="AQ1121" s="2" t="str">
        <f t="shared" si="160"/>
        <v>PKG#17731</v>
      </c>
      <c r="AR1121" s="2" t="str">
        <f t="shared" si="161"/>
        <v>EMAAR-Pkg#162/163- Marassi31</v>
      </c>
    </row>
    <row r="1122" spans="1:44" hidden="1" x14ac:dyDescent="0.3">
      <c r="A1122" s="6" t="s">
        <v>70</v>
      </c>
      <c r="B1122" s="32">
        <f>VLOOKUP(A1122,operation!A:B,2,0)</f>
        <v>1</v>
      </c>
      <c r="C1122" s="6">
        <v>32</v>
      </c>
      <c r="D1122" s="25"/>
      <c r="E1122" s="2">
        <v>10655190.55000001</v>
      </c>
      <c r="F1122" s="26">
        <f>_xlfn.MAXIFS('data-from-invoicing'!E:E,'data-from-invoicing'!D:D,eslam.data!AR1122)</f>
        <v>5829703.8700000001</v>
      </c>
      <c r="G1122" s="2">
        <f t="shared" si="158"/>
        <v>-4825486.6800000099</v>
      </c>
      <c r="H1122" s="2"/>
      <c r="I1122" s="23"/>
      <c r="J1122" s="2">
        <f>SUMIF('collection only'!D:D,eslam.data!AQ1122,'collection only'!E:E)</f>
        <v>9586612.7200000007</v>
      </c>
      <c r="K1122" s="26">
        <f>SUMIF('data-from-invoicing'!D:D,eslam.data!AR1122,'data-from-invoicing'!F:F)</f>
        <v>15273972.933500001</v>
      </c>
      <c r="L1122" s="2">
        <f t="shared" si="159"/>
        <v>5687360.2135000005</v>
      </c>
      <c r="M1122" s="2"/>
      <c r="Q1122" s="23"/>
      <c r="R1122" s="2">
        <v>9586713.9800000004</v>
      </c>
      <c r="S1122" s="1">
        <v>44592</v>
      </c>
      <c r="T1122" s="1">
        <v>44592</v>
      </c>
      <c r="U1122" s="1">
        <v>44602</v>
      </c>
      <c r="V1122">
        <v>30</v>
      </c>
      <c r="W1122" s="1">
        <v>44632</v>
      </c>
      <c r="X1122" s="1">
        <v>44691</v>
      </c>
      <c r="Y1122" s="2">
        <v>174950212.05000001</v>
      </c>
      <c r="Z1122" s="2">
        <v>31704142.350000001</v>
      </c>
      <c r="AF1122" s="2">
        <v>0</v>
      </c>
      <c r="AG1122" s="14">
        <f>SUMIF('consultant-gross'!D:D,eslam.data!AQ1122,'consultant-gross'!F:F)</f>
        <v>0</v>
      </c>
      <c r="AH1122" s="14">
        <f>SUMIF('consultant-gross'!D:D,eslam.data!AQ1122,'consultant-gross'!G:G)</f>
        <v>0</v>
      </c>
      <c r="AI1122" s="14">
        <f>SUMIF('consultant-net'!D:D,eslam.data!AQ1122,'consultant-net'!F:F)</f>
        <v>1200000</v>
      </c>
      <c r="AJ1122" s="2" t="str">
        <f>VLOOKUP(A1122,'eslam-to-invoicing'!A:B,2,0)</f>
        <v>EMAAR-Pkg#162/163- Marassi</v>
      </c>
      <c r="AQ1122" s="2" t="str">
        <f t="shared" si="160"/>
        <v>PKG#17732</v>
      </c>
      <c r="AR1122" s="2" t="str">
        <f t="shared" si="161"/>
        <v>EMAAR-Pkg#162/163- Marassi32</v>
      </c>
    </row>
    <row r="1123" spans="1:44" hidden="1" x14ac:dyDescent="0.3">
      <c r="A1123" s="6" t="s">
        <v>70</v>
      </c>
      <c r="B1123" s="32">
        <f>VLOOKUP(A1123,operation!A:B,2,0)</f>
        <v>1</v>
      </c>
      <c r="C1123" s="6">
        <v>33</v>
      </c>
      <c r="D1123" s="25"/>
      <c r="F1123" s="26">
        <f>_xlfn.MAXIFS('data-from-invoicing'!E:E,'data-from-invoicing'!D:D,eslam.data!AR1123)</f>
        <v>4083110.28</v>
      </c>
      <c r="G1123" s="2">
        <f t="shared" si="158"/>
        <v>4083110.28</v>
      </c>
      <c r="H1123" s="2"/>
      <c r="I1123" s="23"/>
      <c r="J1123" s="2">
        <f>SUMIF('collection only'!D:D,eslam.data!AQ1123,'collection only'!E:E)</f>
        <v>9774603.6300000008</v>
      </c>
      <c r="K1123" s="26">
        <f>SUMIF('data-from-invoicing'!D:D,eslam.data!AR1123,'data-from-invoicing'!F:F)</f>
        <v>3354959.0840000003</v>
      </c>
      <c r="L1123" s="2">
        <f t="shared" si="159"/>
        <v>-6419644.5460000001</v>
      </c>
      <c r="M1123" s="2"/>
      <c r="Q1123" s="23"/>
      <c r="S1123" s="1">
        <v>44651</v>
      </c>
      <c r="T1123" s="1">
        <v>44648</v>
      </c>
      <c r="U1123" s="1">
        <v>44703</v>
      </c>
      <c r="V1123">
        <v>30</v>
      </c>
      <c r="W1123" s="1">
        <v>44733</v>
      </c>
      <c r="AF1123" s="2">
        <v>0</v>
      </c>
      <c r="AG1123" s="14">
        <f>SUMIF('consultant-gross'!D:D,eslam.data!AQ1123,'consultant-gross'!F:F)</f>
        <v>0</v>
      </c>
      <c r="AH1123" s="14">
        <f>SUMIF('consultant-gross'!D:D,eslam.data!AQ1123,'consultant-gross'!G:G)</f>
        <v>0</v>
      </c>
      <c r="AI1123" s="14">
        <f>SUMIF('consultant-net'!D:D,eslam.data!AQ1123,'consultant-net'!F:F)</f>
        <v>0</v>
      </c>
      <c r="AJ1123" s="2" t="str">
        <f>VLOOKUP(A1123,'eslam-to-invoicing'!A:B,2,0)</f>
        <v>EMAAR-Pkg#162/163- Marassi</v>
      </c>
      <c r="AQ1123" s="2" t="str">
        <f t="shared" si="160"/>
        <v>PKG#17733</v>
      </c>
      <c r="AR1123" s="2" t="str">
        <f t="shared" si="161"/>
        <v>EMAAR-Pkg#162/163- Marassi33</v>
      </c>
    </row>
    <row r="1124" spans="1:44" hidden="1" x14ac:dyDescent="0.3">
      <c r="A1124" s="6" t="s">
        <v>70</v>
      </c>
      <c r="B1124" s="32">
        <f>VLOOKUP(A1124,operation!A:B,2,0)</f>
        <v>1</v>
      </c>
      <c r="C1124" s="6">
        <v>34</v>
      </c>
      <c r="D1124" s="25"/>
      <c r="E1124" s="2">
        <v>4083110.25</v>
      </c>
      <c r="F1124" s="26">
        <f>_xlfn.MAXIFS('data-from-invoicing'!E:E,'data-from-invoicing'!D:D,eslam.data!AR1124)</f>
        <v>0</v>
      </c>
      <c r="G1124" s="2">
        <f t="shared" si="158"/>
        <v>-4083110.25</v>
      </c>
      <c r="H1124" s="2"/>
      <c r="I1124" s="23"/>
      <c r="J1124" s="2">
        <f>SUMIF('collection only'!D:D,eslam.data!AQ1124,'collection only'!E:E)</f>
        <v>3243420.79</v>
      </c>
      <c r="K1124" s="26">
        <f>SUMIF('data-from-invoicing'!D:D,eslam.data!AR1124,'data-from-invoicing'!F:F)</f>
        <v>0</v>
      </c>
      <c r="L1124" s="2">
        <f t="shared" si="159"/>
        <v>-3243420.79</v>
      </c>
      <c r="M1124" s="2"/>
      <c r="Q1124" s="23"/>
      <c r="R1124" s="2">
        <v>3242747.22</v>
      </c>
      <c r="S1124" s="1">
        <v>44620</v>
      </c>
      <c r="T1124" s="1">
        <v>44621</v>
      </c>
      <c r="U1124" s="1">
        <v>44626</v>
      </c>
      <c r="V1124">
        <v>30</v>
      </c>
      <c r="W1124" s="1">
        <v>44656</v>
      </c>
      <c r="X1124" s="1">
        <v>44713</v>
      </c>
      <c r="Y1124" s="2">
        <v>189971239</v>
      </c>
      <c r="Z1124" s="2">
        <v>33248463</v>
      </c>
      <c r="AD1124" s="2">
        <v>5813429</v>
      </c>
      <c r="AE1124" s="2">
        <v>5813429</v>
      </c>
      <c r="AF1124" s="2">
        <v>1266148</v>
      </c>
      <c r="AG1124" s="14">
        <f>SUMIF('consultant-gross'!D:D,eslam.data!AQ1124,'consultant-gross'!F:F)</f>
        <v>3016331.1151554361</v>
      </c>
      <c r="AH1124" s="14">
        <f>SUMIF('consultant-gross'!D:D,eslam.data!AQ1124,'consultant-gross'!G:G)</f>
        <v>188904459.86515543</v>
      </c>
      <c r="AI1124" s="14">
        <f>SUMIF('consultant-net'!D:D,eslam.data!AQ1124,'consultant-net'!F:F)</f>
        <v>16000000</v>
      </c>
      <c r="AJ1124" s="2" t="str">
        <f>VLOOKUP(A1124,'eslam-to-invoicing'!A:B,2,0)</f>
        <v>EMAAR-Pkg#162/163- Marassi</v>
      </c>
      <c r="AQ1124" s="2" t="str">
        <f t="shared" si="160"/>
        <v>PKG#17734</v>
      </c>
      <c r="AR1124" s="2" t="str">
        <f t="shared" si="161"/>
        <v>EMAAR-Pkg#162/163- Marassi34</v>
      </c>
    </row>
    <row r="1125" spans="1:44" hidden="1" x14ac:dyDescent="0.3">
      <c r="A1125" s="6" t="s">
        <v>70</v>
      </c>
      <c r="B1125" s="6">
        <f>VLOOKUP(A1125,operation!A:B,2,0)</f>
        <v>1</v>
      </c>
      <c r="C1125" s="6">
        <v>35</v>
      </c>
      <c r="D1125" s="25"/>
      <c r="E1125" s="2">
        <v>20620247</v>
      </c>
      <c r="F1125" s="26">
        <f>_xlfn.MAXIFS('data-from-invoicing'!E:E,'data-from-invoicing'!D:D,eslam.data!AR1125)</f>
        <v>20620247.800000001</v>
      </c>
      <c r="G1125" s="2">
        <f t="shared" si="158"/>
        <v>0.80000000074505806</v>
      </c>
      <c r="H1125" s="2"/>
      <c r="I1125" s="23"/>
      <c r="J1125" s="2">
        <f>SUMIF('collection only'!D:D,eslam.data!AQ1125,'collection only'!E:E)</f>
        <v>14874314</v>
      </c>
      <c r="K1125" s="26">
        <f>SUMIF('data-from-invoicing'!D:D,eslam.data!AR1125,'data-from-invoicing'!F:F)</f>
        <v>15928851.3665</v>
      </c>
      <c r="L1125" s="2">
        <f t="shared" si="159"/>
        <v>1054537.3664999995</v>
      </c>
      <c r="M1125" s="2"/>
      <c r="Q1125" s="23"/>
      <c r="R1125" s="2">
        <v>14874314.24</v>
      </c>
      <c r="S1125" s="1">
        <v>44681</v>
      </c>
      <c r="T1125" s="1">
        <v>44671</v>
      </c>
      <c r="U1125" s="1">
        <v>44720</v>
      </c>
      <c r="V1125">
        <v>30</v>
      </c>
      <c r="W1125" s="1">
        <v>44750</v>
      </c>
      <c r="X1125" s="1">
        <v>44720</v>
      </c>
      <c r="Y1125" s="2">
        <v>210591486</v>
      </c>
      <c r="Z1125" s="2">
        <v>32687951</v>
      </c>
      <c r="AD1125" s="2">
        <v>6340697.5</v>
      </c>
      <c r="AE1125" s="2">
        <v>6340697.5</v>
      </c>
      <c r="AF1125" s="2">
        <v>1273436</v>
      </c>
      <c r="AG1125" s="14">
        <f>SUMIF('consultant-gross'!D:D,eslam.data!AQ1125,'consultant-gross'!F:F)</f>
        <v>0</v>
      </c>
      <c r="AH1125" s="14">
        <f>SUMIF('consultant-gross'!D:D,eslam.data!AQ1125,'consultant-gross'!G:G)</f>
        <v>0</v>
      </c>
      <c r="AI1125" s="14">
        <f>SUMIF('consultant-net'!D:D,eslam.data!AQ1125,'consultant-net'!F:F)</f>
        <v>0</v>
      </c>
      <c r="AJ1125" s="2" t="str">
        <f>VLOOKUP(A1125,'eslam-to-invoicing'!A:B,2,0)</f>
        <v>EMAAR-Pkg#162/163- Marassi</v>
      </c>
      <c r="AQ1125" s="2" t="str">
        <f t="shared" si="160"/>
        <v>PKG#17735</v>
      </c>
      <c r="AR1125" s="2" t="str">
        <f t="shared" si="161"/>
        <v>EMAAR-Pkg#162/163- Marassi35</v>
      </c>
    </row>
    <row r="1126" spans="1:44" hidden="1" x14ac:dyDescent="0.3">
      <c r="A1126" s="6" t="s">
        <v>70</v>
      </c>
      <c r="B1126" s="32">
        <f>VLOOKUP(A1126,operation!A:B,2,0)</f>
        <v>1</v>
      </c>
      <c r="C1126" s="6">
        <v>36</v>
      </c>
      <c r="D1126" s="25"/>
      <c r="E1126" s="2">
        <v>41964961.540000021</v>
      </c>
      <c r="F1126" s="26">
        <f>_xlfn.MAXIFS('data-from-invoicing'!E:E,'data-from-invoicing'!D:D,eslam.data!AR1126)</f>
        <v>42116952.200000003</v>
      </c>
      <c r="G1126" s="2">
        <f t="shared" si="158"/>
        <v>151990.65999998152</v>
      </c>
      <c r="H1126" s="2"/>
      <c r="I1126" s="23"/>
      <c r="J1126" s="2">
        <f>SUMIF('collection only'!D:D,eslam.data!AQ1126,'collection only'!E:E)</f>
        <v>32974130.899999999</v>
      </c>
      <c r="K1126" s="26">
        <f>SUMIF('data-from-invoicing'!D:D,eslam.data!AR1126,'data-from-invoicing'!F:F)</f>
        <v>36331150.119999997</v>
      </c>
      <c r="L1126" s="2">
        <f t="shared" si="159"/>
        <v>3357019.2199999988</v>
      </c>
      <c r="M1126" s="2"/>
      <c r="Q1126" s="23"/>
      <c r="R1126" s="2">
        <v>32974130.899999999</v>
      </c>
      <c r="S1126" s="1">
        <v>44651</v>
      </c>
      <c r="T1126" s="1">
        <v>44648</v>
      </c>
      <c r="U1126" s="1">
        <v>44658</v>
      </c>
      <c r="V1126">
        <v>30</v>
      </c>
      <c r="W1126" s="1">
        <v>44688</v>
      </c>
      <c r="X1126" s="1">
        <v>44777</v>
      </c>
      <c r="Y1126" s="2">
        <v>252556447.53999999</v>
      </c>
      <c r="Z1126" s="2">
        <v>55952679</v>
      </c>
      <c r="AD1126" s="2">
        <v>8027886.0350000001</v>
      </c>
      <c r="AE1126" s="2">
        <v>8027886.0350000001</v>
      </c>
      <c r="AF1126" s="2">
        <v>2506369.8199999998</v>
      </c>
      <c r="AG1126" s="14">
        <f>SUMIF('consultant-gross'!D:D,eslam.data!AQ1126,'consultant-gross'!F:F)</f>
        <v>2649851.2200000286</v>
      </c>
      <c r="AH1126" s="14">
        <f>SUMIF('consultant-gross'!D:D,eslam.data!AQ1126,'consultant-gross'!G:G)</f>
        <v>213241337.22000003</v>
      </c>
      <c r="AI1126" s="14">
        <f>SUMIF('consultant-net'!D:D,eslam.data!AQ1126,'consultant-net'!F:F)</f>
        <v>15000000</v>
      </c>
      <c r="AJ1126" s="2" t="str">
        <f>VLOOKUP(A1126,'eslam-to-invoicing'!A:B,2,0)</f>
        <v>EMAAR-Pkg#162/163- Marassi</v>
      </c>
      <c r="AQ1126" s="2" t="str">
        <f t="shared" si="160"/>
        <v>PKG#17736</v>
      </c>
      <c r="AR1126" s="2" t="str">
        <f t="shared" si="161"/>
        <v>EMAAR-Pkg#162/163- Marassi36</v>
      </c>
    </row>
    <row r="1127" spans="1:44" hidden="1" x14ac:dyDescent="0.3">
      <c r="A1127" s="6" t="s">
        <v>70</v>
      </c>
      <c r="B1127" s="6">
        <f>VLOOKUP(A1127,operation!A:B,2,0)</f>
        <v>1</v>
      </c>
      <c r="C1127" s="6">
        <v>37</v>
      </c>
      <c r="D1127" s="25"/>
      <c r="E1127" s="2">
        <v>3201525.3799999361</v>
      </c>
      <c r="F1127" s="26">
        <f>_xlfn.MAXIFS('data-from-invoicing'!E:E,'data-from-invoicing'!D:D,eslam.data!AR1127)</f>
        <v>3201525.38</v>
      </c>
      <c r="G1127" s="2">
        <f t="shared" si="158"/>
        <v>6.3795596361160278E-8</v>
      </c>
      <c r="H1127" s="2"/>
      <c r="I1127" s="23"/>
      <c r="J1127" s="2">
        <f>SUMIF('collection only'!D:D,eslam.data!AQ1127,'collection only'!E:E)</f>
        <v>2963171.8200000003</v>
      </c>
      <c r="K1127" s="26">
        <f>SUMIF('data-from-invoicing'!D:D,eslam.data!AR1127,'data-from-invoicing'!F:F)</f>
        <v>3131251.909</v>
      </c>
      <c r="L1127" s="2">
        <f t="shared" si="159"/>
        <v>168080.08899999969</v>
      </c>
      <c r="M1127" s="2"/>
      <c r="Q1127" s="23"/>
      <c r="R1127" s="2">
        <v>2963171.82</v>
      </c>
      <c r="S1127" s="1">
        <v>44651</v>
      </c>
      <c r="T1127" s="1">
        <v>44663</v>
      </c>
      <c r="U1127" s="1">
        <v>44663</v>
      </c>
      <c r="V1127">
        <v>30</v>
      </c>
      <c r="W1127" s="1">
        <v>44693</v>
      </c>
      <c r="X1127" s="1">
        <v>44787</v>
      </c>
      <c r="Y1127" s="2">
        <v>255757972.91999999</v>
      </c>
      <c r="Z1127" s="2">
        <v>55952679</v>
      </c>
      <c r="AD1127" s="2">
        <v>8111926.0800000001</v>
      </c>
      <c r="AE1127" s="2">
        <v>8111926.0800000001</v>
      </c>
      <c r="AF1127" s="2">
        <v>1543023.5</v>
      </c>
      <c r="AG1127" s="14">
        <f>SUMIF('consultant-gross'!D:D,eslam.data!AQ1127,'consultant-gross'!F:F)</f>
        <v>3201524.5199999809</v>
      </c>
      <c r="AH1127" s="14">
        <f>SUMIF('consultant-gross'!D:D,eslam.data!AQ1127,'consultant-gross'!G:G)</f>
        <v>255757972.06</v>
      </c>
      <c r="AI1127" s="14">
        <f>SUMIF('consultant-net'!D:D,eslam.data!AQ1127,'consultant-net'!F:F)</f>
        <v>2963171.8184430003</v>
      </c>
      <c r="AJ1127" s="2" t="str">
        <f>VLOOKUP(A1127,'eslam-to-invoicing'!A:B,2,0)</f>
        <v>EMAAR-Pkg#162/163- Marassi</v>
      </c>
      <c r="AQ1127" s="2" t="str">
        <f t="shared" si="160"/>
        <v>PKG#17737</v>
      </c>
      <c r="AR1127" s="2" t="str">
        <f t="shared" si="161"/>
        <v>EMAAR-Pkg#162/163- Marassi37</v>
      </c>
    </row>
    <row r="1128" spans="1:44" hidden="1" x14ac:dyDescent="0.3">
      <c r="A1128" s="6" t="s">
        <v>70</v>
      </c>
      <c r="B1128" s="6">
        <f>VLOOKUP(A1128,operation!A:B,2,0)</f>
        <v>1</v>
      </c>
      <c r="C1128" s="6">
        <v>38</v>
      </c>
      <c r="D1128" s="25"/>
      <c r="E1128" s="2">
        <v>113074932.04000001</v>
      </c>
      <c r="F1128" s="26">
        <f>_xlfn.MAXIFS('data-from-invoicing'!E:E,'data-from-invoicing'!D:D,eslam.data!AR1128)</f>
        <v>113074931.25</v>
      </c>
      <c r="G1128" s="2">
        <f t="shared" si="158"/>
        <v>-0.79000000655651093</v>
      </c>
      <c r="H1128" s="2"/>
      <c r="I1128" s="23"/>
      <c r="J1128" s="2">
        <f>SUMIF('collection only'!D:D,eslam.data!AQ1128,'collection only'!E:E)</f>
        <v>40830987.189999998</v>
      </c>
      <c r="K1128" s="26">
        <f>SUMIF('data-from-invoicing'!D:D,eslam.data!AR1128,'data-from-invoicing'!F:F)</f>
        <v>46024929.671000004</v>
      </c>
      <c r="L1128" s="2">
        <f t="shared" si="159"/>
        <v>5193942.4810000062</v>
      </c>
      <c r="M1128" s="2"/>
      <c r="Q1128" s="23"/>
      <c r="R1128" s="2">
        <v>40830987.189999998</v>
      </c>
      <c r="S1128" s="1">
        <v>44681</v>
      </c>
      <c r="T1128" s="1">
        <v>44671</v>
      </c>
      <c r="U1128" s="1">
        <v>44685</v>
      </c>
      <c r="V1128">
        <v>30</v>
      </c>
      <c r="W1128" s="1">
        <v>44715</v>
      </c>
      <c r="X1128" s="1">
        <v>44788</v>
      </c>
      <c r="Y1128" s="2">
        <v>368832904.95999998</v>
      </c>
      <c r="Z1128" s="2">
        <v>41102851</v>
      </c>
      <c r="AC1128" s="2">
        <v>430147</v>
      </c>
      <c r="AD1128" s="2">
        <v>10708897.324999999</v>
      </c>
      <c r="AE1128" s="2">
        <v>10708897.324999999</v>
      </c>
      <c r="AF1128" s="2">
        <v>8967998.5</v>
      </c>
      <c r="AG1128" s="14">
        <f>SUMIF('consultant-gross'!D:D,eslam.data!AQ1128,'consultant-gross'!F:F)</f>
        <v>-0.86000323295593262</v>
      </c>
      <c r="AH1128" s="14">
        <f>SUMIF('consultant-gross'!D:D,eslam.data!AQ1128,'consultant-gross'!G:G)</f>
        <v>255757972.05999672</v>
      </c>
      <c r="AI1128" s="14">
        <f>SUMIF('consultant-net'!D:D,eslam.data!AQ1128,'consultant-net'!F:F)</f>
        <v>1E-4</v>
      </c>
      <c r="AJ1128" s="2" t="str">
        <f>VLOOKUP(A1128,'eslam-to-invoicing'!A:B,2,0)</f>
        <v>EMAAR-Pkg#162/163- Marassi</v>
      </c>
      <c r="AQ1128" s="2" t="str">
        <f t="shared" si="160"/>
        <v>PKG#17738</v>
      </c>
      <c r="AR1128" s="2" t="str">
        <f t="shared" si="161"/>
        <v>EMAAR-Pkg#162/163- Marassi38</v>
      </c>
    </row>
    <row r="1129" spans="1:44" hidden="1" x14ac:dyDescent="0.3">
      <c r="A1129" s="6" t="s">
        <v>70</v>
      </c>
      <c r="B1129" s="32">
        <f>VLOOKUP(A1129,operation!A:B,2,0)</f>
        <v>1</v>
      </c>
      <c r="C1129" s="6">
        <v>39</v>
      </c>
      <c r="D1129" s="25"/>
      <c r="E1129" s="2">
        <v>62332263.270000041</v>
      </c>
      <c r="F1129" s="26">
        <f>_xlfn.MAXIFS('data-from-invoicing'!E:E,'data-from-invoicing'!D:D,eslam.data!AR1129)</f>
        <v>62325696.100000001</v>
      </c>
      <c r="G1129" s="2">
        <f t="shared" si="158"/>
        <v>-6567.170000039041</v>
      </c>
      <c r="H1129" s="2"/>
      <c r="I1129" s="23"/>
      <c r="J1129" s="2">
        <f>SUMIF('collection only'!D:D,eslam.data!AQ1129,'collection only'!E:E)</f>
        <v>24380106.600000001</v>
      </c>
      <c r="K1129" s="26">
        <f>SUMIF('data-from-invoicing'!D:D,eslam.data!AR1129,'data-from-invoicing'!F:F)</f>
        <v>27439277.805</v>
      </c>
      <c r="L1129" s="2">
        <f t="shared" si="159"/>
        <v>3059171.2049999982</v>
      </c>
      <c r="M1129" s="2"/>
      <c r="Q1129" s="23"/>
      <c r="R1129" s="2">
        <v>24380106.600000001</v>
      </c>
      <c r="S1129" s="1">
        <v>44712</v>
      </c>
      <c r="T1129" s="1">
        <v>44706</v>
      </c>
      <c r="U1129" s="1">
        <v>44716</v>
      </c>
      <c r="V1129">
        <v>30</v>
      </c>
      <c r="W1129" s="1">
        <v>44746</v>
      </c>
      <c r="X1129" s="1">
        <v>44837</v>
      </c>
      <c r="Y1129" s="2">
        <v>431165168.23000002</v>
      </c>
      <c r="Z1129" s="2">
        <v>36844292</v>
      </c>
      <c r="AF1129" s="2">
        <v>0</v>
      </c>
      <c r="AG1129" s="14">
        <f>SUMIF('consultant-gross'!D:D,eslam.data!AQ1129,'consultant-gross'!F:F)</f>
        <v>-178832904.95999998</v>
      </c>
      <c r="AH1129" s="14">
        <f>SUMIF('consultant-gross'!D:D,eslam.data!AQ1129,'consultant-gross'!G:G)</f>
        <v>190000000</v>
      </c>
      <c r="AI1129" s="14">
        <f>SUMIF('consultant-net'!D:D,eslam.data!AQ1129,'consultant-net'!F:F)</f>
        <v>0</v>
      </c>
      <c r="AJ1129" s="2" t="str">
        <f>VLOOKUP(A1129,'eslam-to-invoicing'!A:B,2,0)</f>
        <v>EMAAR-Pkg#162/163- Marassi</v>
      </c>
      <c r="AQ1129" s="2" t="str">
        <f t="shared" si="160"/>
        <v>PKG#17739</v>
      </c>
      <c r="AR1129" s="2" t="str">
        <f t="shared" si="161"/>
        <v>EMAAR-Pkg#162/163- Marassi39</v>
      </c>
    </row>
    <row r="1130" spans="1:44" hidden="1" x14ac:dyDescent="0.3">
      <c r="A1130" s="6" t="s">
        <v>70</v>
      </c>
      <c r="B1130" s="6">
        <f>VLOOKUP(A1130,operation!A:B,2,0)</f>
        <v>1</v>
      </c>
      <c r="C1130" s="6">
        <v>40</v>
      </c>
      <c r="D1130" s="25"/>
      <c r="E1130" s="2">
        <v>2265658.5799999828</v>
      </c>
      <c r="F1130" s="26">
        <f>_xlfn.MAXIFS('data-from-invoicing'!E:E,'data-from-invoicing'!D:D,eslam.data!AR1130)</f>
        <v>2265659.38</v>
      </c>
      <c r="G1130" s="2">
        <f t="shared" si="158"/>
        <v>0.80000001704320312</v>
      </c>
      <c r="H1130" s="2"/>
      <c r="I1130" s="23"/>
      <c r="J1130" s="2">
        <f>SUMIF('collection only'!D:D,eslam.data!AQ1130,'collection only'!E:E)</f>
        <v>1E-4</v>
      </c>
      <c r="K1130" s="26">
        <f>SUMIF('data-from-invoicing'!D:D,eslam.data!AR1130,'data-from-invoicing'!F:F)</f>
        <v>118928.159</v>
      </c>
      <c r="L1130" s="2">
        <f t="shared" si="159"/>
        <v>118928.15889999999</v>
      </c>
      <c r="M1130" s="2"/>
      <c r="Q1130" s="23"/>
      <c r="R1130" s="2">
        <v>1E-4</v>
      </c>
      <c r="S1130" s="1">
        <v>44773</v>
      </c>
      <c r="T1130" s="1">
        <v>44773</v>
      </c>
      <c r="U1130" s="1">
        <v>44773</v>
      </c>
      <c r="V1130">
        <v>30</v>
      </c>
      <c r="W1130" s="1">
        <v>44803</v>
      </c>
      <c r="X1130" s="1">
        <v>44887</v>
      </c>
      <c r="Y1130" s="2">
        <v>433430826.81</v>
      </c>
      <c r="Z1130" s="2">
        <v>36844292</v>
      </c>
      <c r="AC1130" s="2">
        <v>430147</v>
      </c>
      <c r="AF1130" s="2">
        <v>0</v>
      </c>
      <c r="AG1130" s="14">
        <f>SUMIF('consultant-gross'!D:D,eslam.data!AQ1130,'consultant-gross'!F:F)</f>
        <v>0</v>
      </c>
      <c r="AH1130" s="14">
        <f>SUMIF('consultant-gross'!D:D,eslam.data!AQ1130,'consultant-gross'!G:G)</f>
        <v>0</v>
      </c>
      <c r="AI1130" s="14">
        <f>SUMIF('consultant-net'!D:D,eslam.data!AQ1130,'consultant-net'!F:F)</f>
        <v>0</v>
      </c>
      <c r="AJ1130" s="2" t="str">
        <f>VLOOKUP(A1130,'eslam-to-invoicing'!A:B,2,0)</f>
        <v>EMAAR-Pkg#162/163- Marassi</v>
      </c>
      <c r="AQ1130" s="2" t="str">
        <f t="shared" si="160"/>
        <v>PKG#17740</v>
      </c>
      <c r="AR1130" s="2" t="str">
        <f t="shared" si="161"/>
        <v>EMAAR-Pkg#162/163- Marassi40</v>
      </c>
    </row>
    <row r="1131" spans="1:44" hidden="1" x14ac:dyDescent="0.3">
      <c r="A1131" s="6" t="s">
        <v>70</v>
      </c>
      <c r="B1131" s="32">
        <f>VLOOKUP(A1131,operation!A:B,2,0)</f>
        <v>1</v>
      </c>
      <c r="C1131" s="6">
        <v>41</v>
      </c>
      <c r="D1131" s="25"/>
      <c r="E1131" s="2">
        <v>16308262.75999999</v>
      </c>
      <c r="F1131" s="26">
        <f>_xlfn.MAXIFS('data-from-invoicing'!E:E,'data-from-invoicing'!D:D,eslam.data!AR1131)</f>
        <v>16303582.18</v>
      </c>
      <c r="G1131" s="2">
        <f t="shared" si="158"/>
        <v>-4680.5799999907613</v>
      </c>
      <c r="H1131" s="2"/>
      <c r="I1131" s="23"/>
      <c r="J1131" s="2">
        <f>SUMIF('collection only'!D:D,eslam.data!AQ1131,'collection only'!E:E)</f>
        <v>1.0000000000000001E-5</v>
      </c>
      <c r="K1131" s="26">
        <f>SUMIF('data-from-invoicing'!D:D,eslam.data!AR1131,'data-from-invoicing'!F:F)</f>
        <v>180103.25</v>
      </c>
      <c r="L1131" s="2">
        <f t="shared" si="159"/>
        <v>180103.24999000001</v>
      </c>
      <c r="M1131" s="2"/>
      <c r="Q1131" s="23"/>
      <c r="R1131" s="2">
        <v>1E-4</v>
      </c>
      <c r="S1131" s="1">
        <v>44742</v>
      </c>
      <c r="T1131" s="1">
        <v>44737</v>
      </c>
      <c r="U1131" s="1">
        <v>44747</v>
      </c>
      <c r="V1131">
        <v>30</v>
      </c>
      <c r="W1131" s="1">
        <v>44777</v>
      </c>
      <c r="X1131" s="1">
        <v>44887</v>
      </c>
      <c r="Y1131" s="2">
        <v>449739089.56999999</v>
      </c>
      <c r="Z1131" s="2">
        <v>23473659</v>
      </c>
      <c r="AF1131" s="2">
        <v>0</v>
      </c>
      <c r="AG1131" s="14">
        <f>SUMIF('consultant-gross'!D:D,eslam.data!AQ1131,'consultant-gross'!F:F)</f>
        <v>-11904090.583679438</v>
      </c>
      <c r="AH1131" s="14">
        <f>SUMIF('consultant-gross'!D:D,eslam.data!AQ1131,'consultant-gross'!G:G)</f>
        <v>421526736.22632056</v>
      </c>
      <c r="AI1131" s="14">
        <f>SUMIF('consultant-net'!D:D,eslam.data!AQ1131,'consultant-net'!F:F)</f>
        <v>10330863.573956251</v>
      </c>
      <c r="AJ1131" s="2" t="str">
        <f>VLOOKUP(A1131,'eslam-to-invoicing'!A:B,2,0)</f>
        <v>EMAAR-Pkg#162/163- Marassi</v>
      </c>
      <c r="AQ1131" s="2" t="str">
        <f t="shared" si="160"/>
        <v>PKG#17741</v>
      </c>
      <c r="AR1131" s="2" t="str">
        <f t="shared" si="161"/>
        <v>EMAAR-Pkg#162/163- Marassi41</v>
      </c>
    </row>
    <row r="1132" spans="1:44" hidden="1" x14ac:dyDescent="0.3">
      <c r="A1132" s="6" t="s">
        <v>70</v>
      </c>
      <c r="B1132" s="32">
        <f>VLOOKUP(A1132,operation!A:B,2,0)</f>
        <v>1</v>
      </c>
      <c r="C1132" s="6">
        <v>42</v>
      </c>
      <c r="D1132" s="25"/>
      <c r="E1132" s="2">
        <v>25575904.540000021</v>
      </c>
      <c r="F1132" s="26">
        <f>_xlfn.MAXIFS('data-from-invoicing'!E:E,'data-from-invoicing'!D:D,eslam.data!AR1132)</f>
        <v>2102245.5499999998</v>
      </c>
      <c r="G1132" s="2">
        <f t="shared" si="158"/>
        <v>-23473658.990000021</v>
      </c>
      <c r="H1132" s="2"/>
      <c r="I1132" s="23"/>
      <c r="J1132" s="2">
        <f>SUMIF('collection only'!D:D,eslam.data!AQ1132,'collection only'!E:E)</f>
        <v>4198626.99</v>
      </c>
      <c r="K1132" s="26">
        <f>SUMIF('data-from-invoicing'!D:D,eslam.data!AR1132,'data-from-invoicing'!F:F)</f>
        <v>4316245.8075000001</v>
      </c>
      <c r="L1132" s="2">
        <f t="shared" si="159"/>
        <v>117618.81749999989</v>
      </c>
      <c r="M1132" s="2"/>
      <c r="Q1132" s="23"/>
      <c r="R1132" s="2">
        <v>4207031.92</v>
      </c>
      <c r="S1132" s="1">
        <v>44834</v>
      </c>
      <c r="T1132" s="1">
        <v>44834</v>
      </c>
      <c r="U1132" s="1">
        <v>44834</v>
      </c>
      <c r="V1132">
        <v>30</v>
      </c>
      <c r="W1132" s="1">
        <v>44864</v>
      </c>
      <c r="X1132" s="1">
        <v>44979</v>
      </c>
      <c r="Y1132" s="2">
        <v>475314994.11000001</v>
      </c>
      <c r="AF1132" s="2">
        <v>0</v>
      </c>
      <c r="AG1132" s="14">
        <f>SUMIF('consultant-gross'!D:D,eslam.data!AQ1132,'consultant-gross'!F:F)</f>
        <v>0</v>
      </c>
      <c r="AH1132" s="14">
        <f>SUMIF('consultant-gross'!D:D,eslam.data!AQ1132,'consultant-gross'!G:G)</f>
        <v>0</v>
      </c>
      <c r="AI1132" s="14">
        <f>SUMIF('consultant-net'!D:D,eslam.data!AQ1132,'consultant-net'!F:F)</f>
        <v>0</v>
      </c>
      <c r="AJ1132" s="2" t="str">
        <f>VLOOKUP(A1132,'eslam-to-invoicing'!A:B,2,0)</f>
        <v>EMAAR-Pkg#162/163- Marassi</v>
      </c>
      <c r="AQ1132" s="2" t="str">
        <f t="shared" si="160"/>
        <v>PKG#17742</v>
      </c>
      <c r="AR1132" s="2" t="str">
        <f t="shared" si="161"/>
        <v>EMAAR-Pkg#162/163- Marassi42</v>
      </c>
    </row>
    <row r="1133" spans="1:44" hidden="1" x14ac:dyDescent="0.3">
      <c r="A1133" s="6" t="s">
        <v>70</v>
      </c>
      <c r="B1133" s="32">
        <f>VLOOKUP(A1133,operation!A:B,2,0)</f>
        <v>1</v>
      </c>
      <c r="C1133" s="6">
        <v>43</v>
      </c>
      <c r="D1133" s="25"/>
      <c r="E1133" s="2">
        <v>-1403499.790000021</v>
      </c>
      <c r="F1133" s="26">
        <f>_xlfn.MAXIFS('data-from-invoicing'!E:E,'data-from-invoicing'!D:D,eslam.data!AR1133)</f>
        <v>15896560.84</v>
      </c>
      <c r="G1133" s="2">
        <f t="shared" si="158"/>
        <v>17300060.630000021</v>
      </c>
      <c r="H1133" s="2"/>
      <c r="I1133" s="23"/>
      <c r="J1133" s="2">
        <f>SUMIF('collection only'!D:D,eslam.data!AQ1133,'collection only'!E:E)</f>
        <v>14488992.220000001</v>
      </c>
      <c r="K1133" s="26">
        <f>SUMIF('data-from-invoicing'!D:D,eslam.data!AR1133,'data-from-invoicing'!F:F)</f>
        <v>15323561.672</v>
      </c>
      <c r="L1133" s="2">
        <f t="shared" si="159"/>
        <v>834569.45199999958</v>
      </c>
      <c r="M1133" s="2"/>
      <c r="Q1133" s="23"/>
      <c r="R1133" s="2">
        <v>14488837.890000001</v>
      </c>
      <c r="S1133" s="1">
        <v>44957</v>
      </c>
      <c r="T1133" s="1">
        <v>44951</v>
      </c>
      <c r="U1133" s="1">
        <v>45029</v>
      </c>
      <c r="V1133">
        <v>30</v>
      </c>
      <c r="W1133" s="1">
        <v>45059</v>
      </c>
      <c r="X1133" s="1">
        <v>45029</v>
      </c>
      <c r="Y1133" s="2">
        <v>473911494.31999999</v>
      </c>
      <c r="Z1133" s="2">
        <v>23473659</v>
      </c>
      <c r="AA1133" s="2">
        <v>399954494</v>
      </c>
      <c r="AC1133" s="2">
        <v>430147.49</v>
      </c>
      <c r="AD1133" s="2">
        <v>12864128.305</v>
      </c>
      <c r="AE1133" s="2">
        <v>12864128.305</v>
      </c>
      <c r="AF1133" s="2">
        <v>3512870.7</v>
      </c>
      <c r="AG1133" s="14">
        <f>SUMIF('consultant-gross'!D:D,eslam.data!AQ1133,'consultant-gross'!F:F)</f>
        <v>0</v>
      </c>
      <c r="AH1133" s="14">
        <f>SUMIF('consultant-gross'!D:D,eslam.data!AQ1133,'consultant-gross'!G:G)</f>
        <v>0</v>
      </c>
      <c r="AI1133" s="14">
        <f>SUMIF('consultant-net'!D:D,eslam.data!AQ1133,'consultant-net'!F:F)</f>
        <v>0</v>
      </c>
      <c r="AJ1133" s="2" t="str">
        <f>VLOOKUP(A1133,'eslam-to-invoicing'!A:B,2,0)</f>
        <v>EMAAR-Pkg#162/163- Marassi</v>
      </c>
      <c r="AQ1133" s="2" t="str">
        <f t="shared" si="160"/>
        <v>PKG#17743</v>
      </c>
      <c r="AR1133" s="2" t="str">
        <f t="shared" si="161"/>
        <v>EMAAR-Pkg#162/163- Marassi43</v>
      </c>
    </row>
    <row r="1134" spans="1:44" hidden="1" x14ac:dyDescent="0.3">
      <c r="A1134" s="6" t="s">
        <v>70</v>
      </c>
      <c r="B1134" s="32">
        <f>VLOOKUP(A1134,operation!A:B,2,0)</f>
        <v>1</v>
      </c>
      <c r="C1134" s="6">
        <v>44</v>
      </c>
      <c r="D1134" s="25"/>
      <c r="E1134" s="2">
        <v>59788309.639999993</v>
      </c>
      <c r="F1134" s="26">
        <f>_xlfn.MAXIFS('data-from-invoicing'!E:E,'data-from-invoicing'!D:D,eslam.data!AR1134)</f>
        <v>54841445.409999996</v>
      </c>
      <c r="G1134" s="2">
        <f t="shared" si="158"/>
        <v>-4946864.2299999967</v>
      </c>
      <c r="H1134" s="2"/>
      <c r="I1134" s="23"/>
      <c r="J1134" s="2">
        <f>SUMIF('collection only'!D:D,eslam.data!AQ1134,'collection only'!E:E)</f>
        <v>17144236.059999999</v>
      </c>
      <c r="K1134" s="26">
        <f>SUMIF('data-from-invoicing'!D:D,eslam.data!AR1134,'data-from-invoicing'!F:F)</f>
        <v>19396451.960499998</v>
      </c>
      <c r="L1134" s="2">
        <f t="shared" si="159"/>
        <v>2252215.9004999995</v>
      </c>
      <c r="M1134" s="2"/>
      <c r="Q1134" s="23"/>
      <c r="R1134" s="2">
        <v>17144236.059999999</v>
      </c>
      <c r="S1134" s="1">
        <v>44957</v>
      </c>
      <c r="T1134" s="1">
        <v>44951</v>
      </c>
      <c r="U1134" s="1">
        <v>45029</v>
      </c>
      <c r="V1134">
        <v>30</v>
      </c>
      <c r="W1134" s="1">
        <v>45059</v>
      </c>
      <c r="X1134" s="1">
        <v>45071</v>
      </c>
      <c r="Y1134" s="2">
        <v>533699803.95999998</v>
      </c>
      <c r="Z1134" s="2">
        <v>11107434</v>
      </c>
      <c r="AA1134" s="2">
        <v>448361770</v>
      </c>
      <c r="AC1134" s="2">
        <v>430147.49</v>
      </c>
      <c r="AD1134" s="2">
        <v>13994560.619999999</v>
      </c>
      <c r="AE1134" s="2">
        <v>13994560.619999999</v>
      </c>
      <c r="AF1134" s="2">
        <v>4392870.7</v>
      </c>
      <c r="AG1134" s="14">
        <f>SUMIF('consultant-gross'!D:D,eslam.data!AQ1134,'consultant-gross'!F:F)</f>
        <v>0</v>
      </c>
      <c r="AH1134" s="14">
        <f>SUMIF('consultant-gross'!D:D,eslam.data!AQ1134,'consultant-gross'!G:G)</f>
        <v>0</v>
      </c>
      <c r="AI1134" s="14">
        <f>SUMIF('consultant-net'!D:D,eslam.data!AQ1134,'consultant-net'!F:F)</f>
        <v>20000000</v>
      </c>
      <c r="AJ1134" s="2" t="str">
        <f>VLOOKUP(A1134,'eslam-to-invoicing'!A:B,2,0)</f>
        <v>EMAAR-Pkg#162/163- Marassi</v>
      </c>
      <c r="AQ1134" s="2" t="str">
        <f t="shared" si="160"/>
        <v>PKG#17744</v>
      </c>
      <c r="AR1134" s="2" t="str">
        <f t="shared" si="161"/>
        <v>EMAAR-Pkg#162/163- Marassi44</v>
      </c>
    </row>
    <row r="1135" spans="1:44" hidden="1" x14ac:dyDescent="0.3">
      <c r="A1135" s="6" t="s">
        <v>70</v>
      </c>
      <c r="B1135" s="32">
        <f>VLOOKUP(A1135,operation!A:B,2,0)</f>
        <v>1</v>
      </c>
      <c r="C1135" s="6">
        <v>45</v>
      </c>
      <c r="D1135" s="25"/>
      <c r="E1135" s="2">
        <v>102598790.27</v>
      </c>
      <c r="F1135" s="26">
        <f>_xlfn.MAXIFS('data-from-invoicing'!E:E,'data-from-invoicing'!D:D,eslam.data!AR1135)</f>
        <v>26509803.460000001</v>
      </c>
      <c r="G1135" s="2">
        <f t="shared" si="158"/>
        <v>-76088986.810000002</v>
      </c>
      <c r="H1135" s="2"/>
      <c r="I1135" s="23"/>
      <c r="J1135" s="2">
        <f>SUMIF('collection only'!D:D,eslam.data!AQ1135,'collection only'!E:E)</f>
        <v>15002016.49</v>
      </c>
      <c r="K1135" s="26">
        <f>SUMIF('data-from-invoicing'!D:D,eslam.data!AR1135,'data-from-invoicing'!F:F)</f>
        <v>16466307.981000001</v>
      </c>
      <c r="L1135" s="2">
        <f t="shared" si="159"/>
        <v>1464291.4910000004</v>
      </c>
      <c r="M1135" s="2"/>
      <c r="Q1135" s="23"/>
      <c r="R1135" s="2">
        <v>15002016.49</v>
      </c>
      <c r="S1135" s="1">
        <v>44804</v>
      </c>
      <c r="T1135" s="1">
        <v>44798</v>
      </c>
      <c r="U1135" s="1">
        <v>44811</v>
      </c>
      <c r="V1135">
        <v>30</v>
      </c>
      <c r="W1135" s="1">
        <v>44841</v>
      </c>
      <c r="X1135" s="1">
        <v>45092</v>
      </c>
      <c r="Y1135" s="2">
        <v>576510284.59000003</v>
      </c>
      <c r="Z1135" s="2">
        <v>12544287.369999999</v>
      </c>
      <c r="AA1135" s="2">
        <v>474871564.16000003</v>
      </c>
      <c r="AC1135" s="2">
        <v>430147.49</v>
      </c>
      <c r="AD1135" s="2">
        <v>14726364.300000001</v>
      </c>
      <c r="AE1135" s="2">
        <v>14726364.300000001</v>
      </c>
      <c r="AF1135" s="2">
        <v>4392870.7</v>
      </c>
      <c r="AG1135" s="14">
        <f>SUMIF('consultant-gross'!D:D,eslam.data!AQ1135,'consultant-gross'!F:F)</f>
        <v>0</v>
      </c>
      <c r="AH1135" s="14">
        <f>SUMIF('consultant-gross'!D:D,eslam.data!AQ1135,'consultant-gross'!G:G)</f>
        <v>0</v>
      </c>
      <c r="AI1135" s="14">
        <f>SUMIF('consultant-net'!D:D,eslam.data!AQ1135,'consultant-net'!F:F)</f>
        <v>5000000</v>
      </c>
      <c r="AJ1135" s="2" t="str">
        <f>VLOOKUP(A1135,'eslam-to-invoicing'!A:B,2,0)</f>
        <v>EMAAR-Pkg#162/163- Marassi</v>
      </c>
      <c r="AQ1135" s="2" t="str">
        <f t="shared" si="160"/>
        <v>PKG#17745</v>
      </c>
      <c r="AR1135" s="2" t="str">
        <f t="shared" si="161"/>
        <v>EMAAR-Pkg#162/163- Marassi45</v>
      </c>
    </row>
    <row r="1136" spans="1:44" hidden="1" x14ac:dyDescent="0.3">
      <c r="A1136" s="6" t="s">
        <v>70</v>
      </c>
      <c r="B1136" s="32">
        <f>VLOOKUP(A1136,operation!A:B,2,0)</f>
        <v>1</v>
      </c>
      <c r="C1136" s="6">
        <v>46</v>
      </c>
      <c r="D1136" s="25"/>
      <c r="E1136" s="2">
        <v>-22395666.320000049</v>
      </c>
      <c r="F1136" s="26">
        <f>_xlfn.MAXIFS('data-from-invoicing'!E:E,'data-from-invoicing'!D:D,eslam.data!AR1136)</f>
        <v>5007444.76</v>
      </c>
      <c r="G1136" s="2">
        <f t="shared" si="158"/>
        <v>27403111.08000005</v>
      </c>
      <c r="H1136" s="2"/>
      <c r="I1136" s="23"/>
      <c r="J1136" s="2">
        <f>SUMIF('collection only'!D:D,eslam.data!AQ1136,'collection only'!E:E)</f>
        <v>3048300.98</v>
      </c>
      <c r="K1136" s="26">
        <f>SUMIF('data-from-invoicing'!D:D,eslam.data!AR1136,'data-from-invoicing'!F:F)</f>
        <v>3319156.3480000002</v>
      </c>
      <c r="L1136" s="2">
        <f t="shared" si="159"/>
        <v>270855.36800000025</v>
      </c>
      <c r="M1136" s="2"/>
      <c r="Q1136" s="23"/>
      <c r="R1136" s="2">
        <v>3056265.5</v>
      </c>
      <c r="S1136" s="1">
        <v>44834</v>
      </c>
      <c r="T1136" s="1">
        <v>44829</v>
      </c>
      <c r="U1136" s="1">
        <v>44851</v>
      </c>
      <c r="V1136">
        <v>30</v>
      </c>
      <c r="W1136" s="1">
        <v>44881</v>
      </c>
      <c r="X1136" s="1">
        <v>45123</v>
      </c>
      <c r="Y1136" s="2">
        <v>554114618.26999998</v>
      </c>
      <c r="Z1136" s="2">
        <v>12544287.369999999</v>
      </c>
      <c r="AA1136" s="2">
        <v>479879018.92000002</v>
      </c>
      <c r="AC1136" s="2">
        <v>430147</v>
      </c>
      <c r="AD1136" s="2">
        <v>14857839.5</v>
      </c>
      <c r="AE1136" s="2">
        <v>14857839.5</v>
      </c>
      <c r="AF1136" s="2">
        <v>8396085.6999999993</v>
      </c>
      <c r="AG1136" s="14">
        <f>SUMIF('consultant-gross'!D:D,eslam.data!AQ1136,'consultant-gross'!F:F)</f>
        <v>0</v>
      </c>
      <c r="AH1136" s="14">
        <f>SUMIF('consultant-gross'!D:D,eslam.data!AQ1136,'consultant-gross'!G:G)</f>
        <v>0</v>
      </c>
      <c r="AI1136" s="14">
        <f>SUMIF('consultant-net'!D:D,eslam.data!AQ1136,'consultant-net'!F:F)</f>
        <v>10000000</v>
      </c>
      <c r="AJ1136" s="2" t="str">
        <f>VLOOKUP(A1136,'eslam-to-invoicing'!A:B,2,0)</f>
        <v>EMAAR-Pkg#162/163- Marassi</v>
      </c>
      <c r="AQ1136" s="2" t="str">
        <f t="shared" si="160"/>
        <v>PKG#17746</v>
      </c>
      <c r="AR1136" s="2" t="str">
        <f t="shared" si="161"/>
        <v>EMAAR-Pkg#162/163- Marassi46</v>
      </c>
    </row>
    <row r="1137" spans="1:44" hidden="1" x14ac:dyDescent="0.3">
      <c r="A1137" s="6" t="s">
        <v>70</v>
      </c>
      <c r="B1137" s="32">
        <f>VLOOKUP(A1137,operation!A:B,2,0)</f>
        <v>1</v>
      </c>
      <c r="C1137" s="6">
        <v>47</v>
      </c>
      <c r="D1137" s="25"/>
      <c r="E1137" s="2">
        <v>6780617.5099999905</v>
      </c>
      <c r="F1137" s="26">
        <f>_xlfn.MAXIFS('data-from-invoicing'!E:E,'data-from-invoicing'!D:D,eslam.data!AR1137)</f>
        <v>6785617.5999999987</v>
      </c>
      <c r="G1137" s="2">
        <f t="shared" si="158"/>
        <v>5000.0900000082329</v>
      </c>
      <c r="H1137" s="2"/>
      <c r="I1137" s="23"/>
      <c r="J1137" s="2">
        <f>SUMIF('collection only'!D:D,eslam.data!AQ1137,'collection only'!E:E)</f>
        <v>4274072.25</v>
      </c>
      <c r="K1137" s="26">
        <f>SUMIF('data-from-invoicing'!D:D,eslam.data!AR1137,'data-from-invoicing'!F:F)</f>
        <v>4548162.03</v>
      </c>
      <c r="L1137" s="2">
        <f t="shared" si="159"/>
        <v>274089.78000000026</v>
      </c>
      <c r="M1137" s="2"/>
      <c r="Q1137" s="23"/>
      <c r="R1137" s="2">
        <v>4274854.67</v>
      </c>
      <c r="S1137" s="1">
        <v>45107</v>
      </c>
      <c r="T1137" s="1">
        <v>45102</v>
      </c>
      <c r="U1137" s="1">
        <v>44972</v>
      </c>
      <c r="V1137">
        <v>30</v>
      </c>
      <c r="W1137" s="1">
        <v>45002</v>
      </c>
      <c r="X1137" s="1">
        <v>45141</v>
      </c>
      <c r="Y1137" s="2">
        <v>560895235.77999997</v>
      </c>
      <c r="Z1137" s="2">
        <v>10901184.51</v>
      </c>
      <c r="AA1137" s="2">
        <v>486669436</v>
      </c>
      <c r="AC1137" s="2">
        <v>430147</v>
      </c>
      <c r="AD1137" s="2">
        <v>14994854.5</v>
      </c>
      <c r="AE1137" s="2">
        <v>14994854.5</v>
      </c>
      <c r="AF1137" s="2">
        <v>8396085.6999999993</v>
      </c>
      <c r="AG1137" s="14">
        <f>SUMIF('consultant-gross'!D:D,eslam.data!AQ1137,'consultant-gross'!F:F)</f>
        <v>21331767.985297441</v>
      </c>
      <c r="AH1137" s="14">
        <f>SUMIF('consultant-gross'!D:D,eslam.data!AQ1137,'consultant-gross'!G:G)</f>
        <v>575446386.25529742</v>
      </c>
      <c r="AI1137" s="14">
        <f>SUMIF('consultant-net'!D:D,eslam.data!AQ1137,'consultant-net'!F:F)</f>
        <v>4375831.9851192236</v>
      </c>
      <c r="AJ1137" s="2" t="str">
        <f>VLOOKUP(A1137,'eslam-to-invoicing'!A:B,2,0)</f>
        <v>EMAAR-Pkg#162/163- Marassi</v>
      </c>
      <c r="AQ1137" s="2" t="str">
        <f t="shared" si="160"/>
        <v>PKG#17747</v>
      </c>
      <c r="AR1137" s="2" t="str">
        <f t="shared" si="161"/>
        <v>EMAAR-Pkg#162/163- Marassi47</v>
      </c>
    </row>
    <row r="1138" spans="1:44" hidden="1" x14ac:dyDescent="0.3">
      <c r="A1138" s="6" t="s">
        <v>70</v>
      </c>
      <c r="B1138" s="6">
        <f>VLOOKUP(A1138,operation!A:B,2,0)</f>
        <v>1</v>
      </c>
      <c r="C1138" s="6">
        <v>48</v>
      </c>
      <c r="D1138" s="25"/>
      <c r="F1138" s="26">
        <f>_xlfn.MAXIFS('data-from-invoicing'!E:E,'data-from-invoicing'!D:D,eslam.data!AR1138)</f>
        <v>0</v>
      </c>
      <c r="G1138" s="2">
        <f t="shared" si="158"/>
        <v>0</v>
      </c>
      <c r="H1138" s="2"/>
      <c r="I1138" s="23"/>
      <c r="J1138" s="2">
        <f>SUMIF('collection only'!D:D,eslam.data!AQ1138,'collection only'!E:E)</f>
        <v>9.9999999999999995E-7</v>
      </c>
      <c r="K1138" s="26">
        <f>SUMIF('data-from-invoicing'!D:D,eslam.data!AR1138,'data-from-invoicing'!F:F)</f>
        <v>0</v>
      </c>
      <c r="L1138" s="2">
        <f t="shared" si="159"/>
        <v>-9.9999999999999995E-7</v>
      </c>
      <c r="M1138" s="2"/>
      <c r="Q1138" s="23"/>
      <c r="R1138" s="2">
        <v>4111000</v>
      </c>
      <c r="S1138" s="1">
        <v>45016</v>
      </c>
      <c r="T1138" s="1">
        <v>45010</v>
      </c>
      <c r="U1138" s="1">
        <v>45011</v>
      </c>
      <c r="V1138">
        <v>30</v>
      </c>
      <c r="W1138" s="1">
        <v>45041</v>
      </c>
      <c r="AF1138" s="2">
        <v>0</v>
      </c>
      <c r="AG1138" s="14">
        <f>SUMIF('consultant-gross'!D:D,eslam.data!AQ1138,'consultant-gross'!F:F)</f>
        <v>0</v>
      </c>
      <c r="AH1138" s="14">
        <f>SUMIF('consultant-gross'!D:D,eslam.data!AQ1138,'consultant-gross'!G:G)</f>
        <v>0</v>
      </c>
      <c r="AI1138" s="14">
        <f>SUMIF('consultant-net'!D:D,eslam.data!AQ1138,'consultant-net'!F:F)</f>
        <v>4111000</v>
      </c>
      <c r="AJ1138" s="2" t="str">
        <f>VLOOKUP(A1138,'eslam-to-invoicing'!A:B,2,0)</f>
        <v>EMAAR-Pkg#162/163- Marassi</v>
      </c>
      <c r="AQ1138" s="2" t="str">
        <f t="shared" si="160"/>
        <v>PKG#17748</v>
      </c>
      <c r="AR1138" s="2" t="str">
        <f t="shared" si="161"/>
        <v>EMAAR-Pkg#162/163- Marassi48</v>
      </c>
    </row>
    <row r="1139" spans="1:44" hidden="1" x14ac:dyDescent="0.3">
      <c r="A1139" s="6" t="s">
        <v>70</v>
      </c>
      <c r="B1139" s="6">
        <f>VLOOKUP(A1139,operation!A:B,2,0)</f>
        <v>1</v>
      </c>
      <c r="C1139" s="6">
        <v>49</v>
      </c>
      <c r="D1139" s="25"/>
      <c r="F1139" s="26">
        <f>_xlfn.MAXIFS('data-from-invoicing'!E:E,'data-from-invoicing'!D:D,eslam.data!AR1139)</f>
        <v>0</v>
      </c>
      <c r="G1139" s="2">
        <f t="shared" si="158"/>
        <v>0</v>
      </c>
      <c r="H1139" s="2"/>
      <c r="I1139" s="23"/>
      <c r="J1139" s="2">
        <f>SUMIF('collection only'!D:D,eslam.data!AQ1139,'collection only'!E:E)</f>
        <v>9.9999999999999995E-7</v>
      </c>
      <c r="K1139" s="26">
        <f>SUMIF('data-from-invoicing'!D:D,eslam.data!AR1139,'data-from-invoicing'!F:F)</f>
        <v>0</v>
      </c>
      <c r="L1139" s="2">
        <f t="shared" si="159"/>
        <v>-9.9999999999999995E-7</v>
      </c>
      <c r="M1139" s="2"/>
      <c r="Q1139" s="23"/>
      <c r="R1139" s="2">
        <v>1E-4</v>
      </c>
      <c r="S1139" s="1">
        <v>45046</v>
      </c>
      <c r="T1139" s="1">
        <v>45046</v>
      </c>
      <c r="U1139" s="1">
        <v>45060</v>
      </c>
      <c r="V1139">
        <v>30</v>
      </c>
      <c r="W1139" s="1">
        <v>45090</v>
      </c>
      <c r="AF1139" s="2">
        <v>0</v>
      </c>
      <c r="AG1139" s="14">
        <f>SUMIF('consultant-gross'!D:D,eslam.data!AQ1139,'consultant-gross'!F:F)</f>
        <v>0</v>
      </c>
      <c r="AH1139" s="14">
        <f>SUMIF('consultant-gross'!D:D,eslam.data!AQ1139,'consultant-gross'!G:G)</f>
        <v>0</v>
      </c>
      <c r="AI1139" s="14">
        <f>SUMIF('consultant-net'!D:D,eslam.data!AQ1139,'consultant-net'!F:F)</f>
        <v>1E-4</v>
      </c>
      <c r="AJ1139" s="2" t="str">
        <f>VLOOKUP(A1139,'eslam-to-invoicing'!A:B,2,0)</f>
        <v>EMAAR-Pkg#162/163- Marassi</v>
      </c>
      <c r="AQ1139" s="2" t="str">
        <f t="shared" si="160"/>
        <v>PKG#17749</v>
      </c>
      <c r="AR1139" s="2" t="str">
        <f t="shared" si="161"/>
        <v>EMAAR-Pkg#162/163- Marassi49</v>
      </c>
    </row>
    <row r="1140" spans="1:44" hidden="1" x14ac:dyDescent="0.3">
      <c r="A1140" s="6" t="s">
        <v>70</v>
      </c>
      <c r="B1140" s="6">
        <f>VLOOKUP(A1140,operation!A:B,2,0)</f>
        <v>1</v>
      </c>
      <c r="C1140" s="6">
        <v>50</v>
      </c>
      <c r="D1140" s="25"/>
      <c r="F1140" s="26">
        <f>_xlfn.MAXIFS('data-from-invoicing'!E:E,'data-from-invoicing'!D:D,eslam.data!AR1140)</f>
        <v>0</v>
      </c>
      <c r="G1140" s="2">
        <f t="shared" si="158"/>
        <v>0</v>
      </c>
      <c r="H1140" s="2"/>
      <c r="I1140" s="23"/>
      <c r="J1140" s="2">
        <f>SUMIF('collection only'!D:D,eslam.data!AQ1140,'collection only'!E:E)</f>
        <v>9.9999999999999995E-7</v>
      </c>
      <c r="K1140" s="26">
        <f>SUMIF('data-from-invoicing'!D:D,eslam.data!AR1140,'data-from-invoicing'!F:F)</f>
        <v>0</v>
      </c>
      <c r="L1140" s="2">
        <f t="shared" si="159"/>
        <v>-9.9999999999999995E-7</v>
      </c>
      <c r="M1140" s="2"/>
      <c r="Q1140" s="23"/>
      <c r="R1140" s="2">
        <v>1E-3</v>
      </c>
      <c r="S1140" s="1">
        <v>45077</v>
      </c>
      <c r="T1140" s="1">
        <v>45077</v>
      </c>
      <c r="U1140" s="1">
        <v>45081</v>
      </c>
      <c r="V1140">
        <v>30</v>
      </c>
      <c r="W1140" s="1">
        <v>45111</v>
      </c>
      <c r="AF1140" s="2">
        <v>0</v>
      </c>
      <c r="AG1140" s="14">
        <f>SUMIF('consultant-gross'!D:D,eslam.data!AQ1140,'consultant-gross'!F:F)</f>
        <v>0</v>
      </c>
      <c r="AH1140" s="14">
        <f>SUMIF('consultant-gross'!D:D,eslam.data!AQ1140,'consultant-gross'!G:G)</f>
        <v>0</v>
      </c>
      <c r="AI1140" s="14">
        <f>SUMIF('consultant-net'!D:D,eslam.data!AQ1140,'consultant-net'!F:F)</f>
        <v>1E-3</v>
      </c>
      <c r="AJ1140" s="2" t="str">
        <f>VLOOKUP(A1140,'eslam-to-invoicing'!A:B,2,0)</f>
        <v>EMAAR-Pkg#162/163- Marassi</v>
      </c>
      <c r="AQ1140" s="2" t="str">
        <f t="shared" si="160"/>
        <v>PKG#17750</v>
      </c>
      <c r="AR1140" s="2" t="str">
        <f t="shared" si="161"/>
        <v>EMAAR-Pkg#162/163- Marassi50</v>
      </c>
    </row>
    <row r="1141" spans="1:44" hidden="1" x14ac:dyDescent="0.3">
      <c r="A1141" s="6" t="s">
        <v>70</v>
      </c>
      <c r="B1141" s="6">
        <f>VLOOKUP(A1141,operation!A:B,2,0)</f>
        <v>1</v>
      </c>
      <c r="C1141" s="6">
        <v>51</v>
      </c>
      <c r="D1141" s="25"/>
      <c r="F1141" s="26">
        <f>_xlfn.MAXIFS('data-from-invoicing'!E:E,'data-from-invoicing'!D:D,eslam.data!AR1141)</f>
        <v>0</v>
      </c>
      <c r="G1141" s="2">
        <f t="shared" si="158"/>
        <v>0</v>
      </c>
      <c r="H1141" s="2"/>
      <c r="I1141" s="23"/>
      <c r="J1141" s="2">
        <f>SUMIF('collection only'!D:D,eslam.data!AQ1141,'collection only'!E:E)</f>
        <v>9.9999999999999995E-7</v>
      </c>
      <c r="K1141" s="26">
        <f>SUMIF('data-from-invoicing'!D:D,eslam.data!AR1141,'data-from-invoicing'!F:F)</f>
        <v>0</v>
      </c>
      <c r="L1141" s="2">
        <f t="shared" si="159"/>
        <v>-9.9999999999999995E-7</v>
      </c>
      <c r="M1141" s="2"/>
      <c r="Q1141" s="23"/>
      <c r="R1141" s="2">
        <v>1E-3</v>
      </c>
      <c r="S1141" s="1">
        <v>45107</v>
      </c>
      <c r="T1141" s="1">
        <v>45102</v>
      </c>
      <c r="U1141" s="1">
        <v>45102</v>
      </c>
      <c r="V1141">
        <v>30</v>
      </c>
      <c r="W1141" s="1">
        <v>45132</v>
      </c>
      <c r="AF1141" s="2">
        <v>0</v>
      </c>
      <c r="AG1141" s="14">
        <f>SUMIF('consultant-gross'!D:D,eslam.data!AQ1141,'consultant-gross'!F:F)</f>
        <v>0</v>
      </c>
      <c r="AH1141" s="14">
        <f>SUMIF('consultant-gross'!D:D,eslam.data!AQ1141,'consultant-gross'!G:G)</f>
        <v>0</v>
      </c>
      <c r="AI1141" s="14">
        <f>SUMIF('consultant-net'!D:D,eslam.data!AQ1141,'consultant-net'!F:F)</f>
        <v>1E-3</v>
      </c>
      <c r="AJ1141" s="2" t="str">
        <f>VLOOKUP(A1141,'eslam-to-invoicing'!A:B,2,0)</f>
        <v>EMAAR-Pkg#162/163- Marassi</v>
      </c>
      <c r="AQ1141" s="2" t="str">
        <f t="shared" si="160"/>
        <v>PKG#17751</v>
      </c>
      <c r="AR1141" s="2" t="str">
        <f t="shared" si="161"/>
        <v>EMAAR-Pkg#162/163- Marassi51</v>
      </c>
    </row>
    <row r="1142" spans="1:44" hidden="1" x14ac:dyDescent="0.3">
      <c r="A1142" s="6" t="s">
        <v>70</v>
      </c>
      <c r="B1142" s="6">
        <f>VLOOKUP(A1142,operation!A:B,2,0)</f>
        <v>1</v>
      </c>
      <c r="C1142" s="6">
        <v>52</v>
      </c>
      <c r="D1142" s="25"/>
      <c r="F1142" s="26">
        <f>_xlfn.MAXIFS('data-from-invoicing'!E:E,'data-from-invoicing'!D:D,eslam.data!AR1142)</f>
        <v>0</v>
      </c>
      <c r="G1142" s="2">
        <f t="shared" si="158"/>
        <v>0</v>
      </c>
      <c r="H1142" s="2"/>
      <c r="I1142" s="23"/>
      <c r="J1142" s="2">
        <f>SUMIF('collection only'!D:D,eslam.data!AQ1142,'collection only'!E:E)</f>
        <v>9.9999999999999995E-7</v>
      </c>
      <c r="K1142" s="26">
        <f>SUMIF('data-from-invoicing'!D:D,eslam.data!AR1142,'data-from-invoicing'!F:F)</f>
        <v>0</v>
      </c>
      <c r="L1142" s="2">
        <f t="shared" si="159"/>
        <v>-9.9999999999999995E-7</v>
      </c>
      <c r="M1142" s="2"/>
      <c r="Q1142" s="23"/>
      <c r="R1142" s="2">
        <v>45000000</v>
      </c>
      <c r="S1142" s="1">
        <v>45138</v>
      </c>
      <c r="T1142" s="1">
        <v>45148</v>
      </c>
      <c r="U1142" s="1">
        <v>45152</v>
      </c>
      <c r="V1142">
        <v>30</v>
      </c>
      <c r="W1142" s="1">
        <v>45182</v>
      </c>
      <c r="AF1142" s="2">
        <v>0</v>
      </c>
      <c r="AG1142" s="14">
        <f>SUMIF('consultant-gross'!D:D,eslam.data!AQ1142,'consultant-gross'!F:F)</f>
        <v>0</v>
      </c>
      <c r="AH1142" s="14">
        <f>SUMIF('consultant-gross'!D:D,eslam.data!AQ1142,'consultant-gross'!G:G)</f>
        <v>0</v>
      </c>
      <c r="AI1142" s="14">
        <f>SUMIF('consultant-net'!D:D,eslam.data!AQ1142,'consultant-net'!F:F)</f>
        <v>45000000</v>
      </c>
      <c r="AJ1142" s="2" t="str">
        <f>VLOOKUP(A1142,'eslam-to-invoicing'!A:B,2,0)</f>
        <v>EMAAR-Pkg#162/163- Marassi</v>
      </c>
      <c r="AQ1142" s="2" t="str">
        <f t="shared" si="160"/>
        <v>PKG#17752</v>
      </c>
      <c r="AR1142" s="2" t="str">
        <f t="shared" si="161"/>
        <v>EMAAR-Pkg#162/163- Marassi52</v>
      </c>
    </row>
    <row r="1143" spans="1:44" hidden="1" x14ac:dyDescent="0.3">
      <c r="A1143" s="6" t="s">
        <v>70</v>
      </c>
      <c r="B1143" s="6">
        <f>VLOOKUP(A1143,operation!A:B,2,0)</f>
        <v>1</v>
      </c>
      <c r="C1143" s="6">
        <v>53</v>
      </c>
      <c r="D1143" s="25"/>
      <c r="F1143" s="26">
        <f>_xlfn.MAXIFS('data-from-invoicing'!E:E,'data-from-invoicing'!D:D,eslam.data!AR1143)</f>
        <v>0</v>
      </c>
      <c r="G1143" s="2">
        <f t="shared" si="158"/>
        <v>0</v>
      </c>
      <c r="H1143" s="2"/>
      <c r="I1143" s="23"/>
      <c r="J1143" s="2">
        <f>SUMIF('collection only'!D:D,eslam.data!AQ1143,'collection only'!E:E)</f>
        <v>9.9999999999999995E-7</v>
      </c>
      <c r="K1143" s="26">
        <f>SUMIF('data-from-invoicing'!D:D,eslam.data!AR1143,'data-from-invoicing'!F:F)</f>
        <v>0</v>
      </c>
      <c r="L1143" s="2">
        <f t="shared" si="159"/>
        <v>-9.9999999999999995E-7</v>
      </c>
      <c r="M1143" s="2"/>
      <c r="Q1143" s="23"/>
      <c r="R1143" s="2">
        <v>5000000</v>
      </c>
      <c r="S1143" s="1">
        <v>45230</v>
      </c>
      <c r="T1143" s="1">
        <v>45244</v>
      </c>
      <c r="U1143" s="1">
        <v>45244</v>
      </c>
      <c r="V1143">
        <v>30</v>
      </c>
      <c r="W1143" s="1">
        <v>45274</v>
      </c>
      <c r="AF1143" s="2">
        <v>0</v>
      </c>
      <c r="AG1143" s="14">
        <f>SUMIF('consultant-gross'!D:D,eslam.data!AQ1143,'consultant-gross'!F:F)</f>
        <v>0</v>
      </c>
      <c r="AH1143" s="14">
        <f>SUMIF('consultant-gross'!D:D,eslam.data!AQ1143,'consultant-gross'!G:G)</f>
        <v>0</v>
      </c>
      <c r="AI1143" s="14">
        <f>SUMIF('consultant-net'!D:D,eslam.data!AQ1143,'consultant-net'!F:F)</f>
        <v>5000000</v>
      </c>
      <c r="AJ1143" s="2" t="str">
        <f>VLOOKUP(A1143,'eslam-to-invoicing'!A:B,2,0)</f>
        <v>EMAAR-Pkg#162/163- Marassi</v>
      </c>
      <c r="AQ1143" s="2" t="str">
        <f t="shared" si="160"/>
        <v>PKG#17753</v>
      </c>
      <c r="AR1143" s="2" t="str">
        <f t="shared" si="161"/>
        <v>EMAAR-Pkg#162/163- Marassi53</v>
      </c>
    </row>
    <row r="1144" spans="1:44" hidden="1" x14ac:dyDescent="0.3">
      <c r="A1144" s="6" t="s">
        <v>70</v>
      </c>
      <c r="B1144" s="6">
        <f>VLOOKUP(A1144,operation!A:B,2,0)</f>
        <v>1</v>
      </c>
      <c r="C1144" s="6">
        <v>54</v>
      </c>
      <c r="D1144" s="25"/>
      <c r="F1144" s="26">
        <f>_xlfn.MAXIFS('data-from-invoicing'!E:E,'data-from-invoicing'!D:D,eslam.data!AR1144)</f>
        <v>0</v>
      </c>
      <c r="G1144" s="2">
        <f t="shared" si="158"/>
        <v>0</v>
      </c>
      <c r="H1144" s="2"/>
      <c r="I1144" s="23"/>
      <c r="J1144" s="2">
        <f>SUMIF('collection only'!D:D,eslam.data!AQ1144,'collection only'!E:E)</f>
        <v>0</v>
      </c>
      <c r="K1144" s="26">
        <f>SUMIF('data-from-invoicing'!D:D,eslam.data!AR1144,'data-from-invoicing'!F:F)</f>
        <v>0</v>
      </c>
      <c r="L1144" s="2">
        <f t="shared" si="159"/>
        <v>0</v>
      </c>
      <c r="M1144" s="2"/>
      <c r="Q1144" s="23"/>
      <c r="R1144" s="2">
        <v>14081143</v>
      </c>
      <c r="S1144" s="1">
        <v>45443</v>
      </c>
      <c r="T1144" s="1">
        <v>45447</v>
      </c>
      <c r="U1144" s="1">
        <v>45448</v>
      </c>
      <c r="V1144">
        <v>30</v>
      </c>
      <c r="W1144" s="1">
        <v>45478</v>
      </c>
      <c r="Y1144" s="2">
        <v>626950196.88999999</v>
      </c>
      <c r="AF1144" s="2">
        <v>0</v>
      </c>
      <c r="AG1144" s="14">
        <f>SUMIF('consultant-gross'!D:D,eslam.data!AQ1144,'consultant-gross'!F:F)</f>
        <v>0</v>
      </c>
      <c r="AH1144" s="14">
        <f>SUMIF('consultant-gross'!D:D,eslam.data!AQ1144,'consultant-gross'!G:G)</f>
        <v>0</v>
      </c>
      <c r="AI1144" s="14">
        <f>SUMIF('consultant-net'!D:D,eslam.data!AQ1144,'consultant-net'!F:F)</f>
        <v>14081143</v>
      </c>
      <c r="AJ1144" s="2" t="str">
        <f>VLOOKUP(A1144,'eslam-to-invoicing'!A:B,2,0)</f>
        <v>EMAAR-Pkg#162/163- Marassi</v>
      </c>
      <c r="AQ1144" s="2" t="str">
        <f t="shared" si="160"/>
        <v>PKG#17754</v>
      </c>
      <c r="AR1144" s="2" t="str">
        <f t="shared" si="161"/>
        <v>EMAAR-Pkg#162/163- Marassi54</v>
      </c>
    </row>
    <row r="1145" spans="1:44" hidden="1" x14ac:dyDescent="0.3">
      <c r="A1145" s="6" t="s">
        <v>68</v>
      </c>
      <c r="B1145" s="32">
        <f>VLOOKUP(A1145,operation!A:B,2,0)</f>
        <v>1</v>
      </c>
      <c r="C1145" s="6">
        <v>1</v>
      </c>
      <c r="D1145" s="25"/>
      <c r="F1145" s="26">
        <f>_xlfn.MAXIFS('data-from-invoicing'!E:E,'data-from-invoicing'!D:D,eslam.data!AR1145)</f>
        <v>1493908.79</v>
      </c>
      <c r="G1145" s="2">
        <f t="shared" si="158"/>
        <v>1493908.79</v>
      </c>
      <c r="H1145" s="2"/>
      <c r="I1145" s="23"/>
      <c r="J1145" s="2">
        <f>SUMIF('collection only'!D:D,eslam.data!AQ1145,'collection only'!E:E)</f>
        <v>0</v>
      </c>
      <c r="K1145" s="26">
        <f>SUMIF('data-from-invoicing'!D:D,eslam.data!AR1145,'data-from-invoicing'!F:F)</f>
        <v>1068966.4295000001</v>
      </c>
      <c r="L1145" s="2">
        <f t="shared" si="159"/>
        <v>1068966.4295000001</v>
      </c>
      <c r="M1145" s="2"/>
      <c r="Q1145" s="23"/>
      <c r="R1145" s="2">
        <v>22337274.899999999</v>
      </c>
      <c r="S1145" s="1">
        <v>44286</v>
      </c>
      <c r="T1145" s="1">
        <v>44279</v>
      </c>
      <c r="U1145" s="1">
        <v>44279</v>
      </c>
      <c r="V1145">
        <v>30</v>
      </c>
      <c r="W1145" s="1">
        <v>44309</v>
      </c>
      <c r="AF1145" s="2">
        <v>0</v>
      </c>
      <c r="AG1145" s="14">
        <f>SUMIF('consultant-gross'!D:D,eslam.data!AQ1145,'consultant-gross'!F:F)</f>
        <v>0</v>
      </c>
      <c r="AH1145" s="14">
        <f>SUMIF('consultant-gross'!D:D,eslam.data!AQ1145,'consultant-gross'!G:G)</f>
        <v>0</v>
      </c>
      <c r="AI1145" s="14">
        <f>SUMIF('consultant-net'!D:D,eslam.data!AQ1145,'consultant-net'!F:F)</f>
        <v>0</v>
      </c>
      <c r="AJ1145" s="2" t="str">
        <f>VLOOKUP(A1145,'eslam-to-invoicing'!A:B,2,0)</f>
        <v>EMAAR-Pkg#162/163- Marassi</v>
      </c>
      <c r="AQ1145" s="2" t="str">
        <f t="shared" si="160"/>
        <v>PKG#177 - DP1</v>
      </c>
      <c r="AR1145" s="2" t="str">
        <f t="shared" si="161"/>
        <v>EMAAR-Pkg#162/163- Marassi1</v>
      </c>
    </row>
    <row r="1146" spans="1:44" hidden="1" x14ac:dyDescent="0.3">
      <c r="A1146" s="6" t="s">
        <v>77</v>
      </c>
      <c r="B1146" s="32">
        <f>VLOOKUP(A1146,operation!A:B,2,0)</f>
        <v>1</v>
      </c>
      <c r="C1146" s="6">
        <v>1</v>
      </c>
      <c r="D1146" s="25"/>
      <c r="F1146" s="26">
        <f>_xlfn.MAXIFS('data-from-invoicing'!E:E,'data-from-invoicing'!D:D,eslam.data!AR1146)</f>
        <v>1493908.79</v>
      </c>
      <c r="G1146" s="2">
        <f t="shared" si="158"/>
        <v>1493908.79</v>
      </c>
      <c r="H1146" s="2"/>
      <c r="I1146" s="23"/>
      <c r="J1146" s="2">
        <f>SUMIF('collection only'!D:D,eslam.data!AQ1146,'collection only'!E:E)</f>
        <v>0</v>
      </c>
      <c r="K1146" s="26">
        <f>SUMIF('data-from-invoicing'!D:D,eslam.data!AR1146,'data-from-invoicing'!F:F)</f>
        <v>1068966.4295000001</v>
      </c>
      <c r="L1146" s="2">
        <f t="shared" si="159"/>
        <v>1068966.4295000001</v>
      </c>
      <c r="M1146" s="2"/>
      <c r="Q1146" s="23"/>
      <c r="R1146" s="2">
        <v>1800000</v>
      </c>
      <c r="S1146" s="1">
        <v>44530</v>
      </c>
      <c r="T1146" s="1">
        <v>44545</v>
      </c>
      <c r="U1146" s="1">
        <v>44543</v>
      </c>
      <c r="V1146">
        <v>30</v>
      </c>
      <c r="W1146" s="1">
        <v>44573</v>
      </c>
      <c r="AF1146" s="2">
        <v>0</v>
      </c>
      <c r="AG1146" s="14">
        <f>SUMIF('consultant-gross'!D:D,eslam.data!AQ1146,'consultant-gross'!F:F)</f>
        <v>0</v>
      </c>
      <c r="AH1146" s="14">
        <f>SUMIF('consultant-gross'!D:D,eslam.data!AQ1146,'consultant-gross'!G:G)</f>
        <v>0</v>
      </c>
      <c r="AI1146" s="14">
        <f>SUMIF('consultant-net'!D:D,eslam.data!AQ1146,'consultant-net'!F:F)</f>
        <v>1800000</v>
      </c>
      <c r="AJ1146" s="2" t="str">
        <f>VLOOKUP(A1146,'eslam-to-invoicing'!A:B,2,0)</f>
        <v>EMAAR-Pkg#162/163- Marassi</v>
      </c>
      <c r="AQ1146" s="2" t="str">
        <f t="shared" si="160"/>
        <v>PKG#177 - SWI 071</v>
      </c>
      <c r="AR1146" s="2" t="str">
        <f t="shared" si="161"/>
        <v>EMAAR-Pkg#162/163- Marassi1</v>
      </c>
    </row>
    <row r="1147" spans="1:44" hidden="1" x14ac:dyDescent="0.3">
      <c r="A1147" s="6" t="s">
        <v>77</v>
      </c>
      <c r="B1147" s="32">
        <f>VLOOKUP(A1147,operation!A:B,2,0)</f>
        <v>1</v>
      </c>
      <c r="C1147" s="6">
        <v>2</v>
      </c>
      <c r="D1147" s="25"/>
      <c r="F1147" s="26">
        <f>_xlfn.MAXIFS('data-from-invoicing'!E:E,'data-from-invoicing'!D:D,eslam.data!AR1147)</f>
        <v>8785942</v>
      </c>
      <c r="G1147" s="2">
        <f t="shared" si="158"/>
        <v>8785942</v>
      </c>
      <c r="H1147" s="2"/>
      <c r="I1147" s="23"/>
      <c r="J1147" s="2">
        <f>SUMIF('collection only'!D:D,eslam.data!AQ1147,'collection only'!E:E)</f>
        <v>0</v>
      </c>
      <c r="K1147" s="26">
        <f>SUMIF('data-from-invoicing'!D:D,eslam.data!AR1147,'data-from-invoicing'!F:F)</f>
        <v>17974031.281499997</v>
      </c>
      <c r="L1147" s="2">
        <f t="shared" si="159"/>
        <v>17974031.281499997</v>
      </c>
      <c r="M1147" s="2"/>
      <c r="Q1147" s="23"/>
      <c r="R1147" s="2">
        <v>4300000</v>
      </c>
      <c r="S1147" s="1">
        <v>44561</v>
      </c>
      <c r="T1147" s="1">
        <v>44561</v>
      </c>
      <c r="U1147" s="1">
        <v>44564</v>
      </c>
      <c r="V1147">
        <v>30</v>
      </c>
      <c r="W1147" s="1">
        <v>44594</v>
      </c>
      <c r="AF1147" s="2">
        <v>0</v>
      </c>
      <c r="AG1147" s="14">
        <f>SUMIF('consultant-gross'!D:D,eslam.data!AQ1147,'consultant-gross'!F:F)</f>
        <v>0</v>
      </c>
      <c r="AH1147" s="14">
        <f>SUMIF('consultant-gross'!D:D,eslam.data!AQ1147,'consultant-gross'!G:G)</f>
        <v>0</v>
      </c>
      <c r="AI1147" s="14">
        <f>SUMIF('consultant-net'!D:D,eslam.data!AQ1147,'consultant-net'!F:F)</f>
        <v>4300000</v>
      </c>
      <c r="AJ1147" s="2" t="str">
        <f>VLOOKUP(A1147,'eslam-to-invoicing'!A:B,2,0)</f>
        <v>EMAAR-Pkg#162/163- Marassi</v>
      </c>
      <c r="AQ1147" s="2" t="str">
        <f t="shared" si="160"/>
        <v>PKG#177 - SWI 072</v>
      </c>
      <c r="AR1147" s="2" t="str">
        <f t="shared" si="161"/>
        <v>EMAAR-Pkg#162/163- Marassi2</v>
      </c>
    </row>
    <row r="1148" spans="1:44" hidden="1" x14ac:dyDescent="0.3">
      <c r="A1148" s="6" t="s">
        <v>77</v>
      </c>
      <c r="B1148" s="32">
        <f>VLOOKUP(A1148,operation!A:B,2,0)</f>
        <v>1</v>
      </c>
      <c r="C1148" s="6">
        <v>3</v>
      </c>
      <c r="D1148" s="25"/>
      <c r="F1148" s="26">
        <f>_xlfn.MAXIFS('data-from-invoicing'!E:E,'data-from-invoicing'!D:D,eslam.data!AR1148)</f>
        <v>6446622.3399999999</v>
      </c>
      <c r="G1148" s="2">
        <f t="shared" si="158"/>
        <v>6446622.3399999999</v>
      </c>
      <c r="H1148" s="2"/>
      <c r="I1148" s="23"/>
      <c r="J1148" s="2">
        <f>SUMIF('collection only'!D:D,eslam.data!AQ1148,'collection only'!E:E)</f>
        <v>0</v>
      </c>
      <c r="K1148" s="26">
        <f>SUMIF('data-from-invoicing'!D:D,eslam.data!AR1148,'data-from-invoicing'!F:F)</f>
        <v>16268974.4395</v>
      </c>
      <c r="L1148" s="2">
        <f t="shared" si="159"/>
        <v>16268974.4395</v>
      </c>
      <c r="M1148" s="2"/>
      <c r="Q1148" s="23"/>
      <c r="R1148" s="2">
        <v>5800000</v>
      </c>
      <c r="S1148" s="1">
        <v>44592</v>
      </c>
      <c r="T1148" s="1">
        <v>44592</v>
      </c>
      <c r="U1148" s="1">
        <v>44593</v>
      </c>
      <c r="V1148">
        <v>30</v>
      </c>
      <c r="W1148" s="1">
        <v>44623</v>
      </c>
      <c r="AF1148" s="2">
        <v>0</v>
      </c>
      <c r="AG1148" s="14">
        <f>SUMIF('consultant-gross'!D:D,eslam.data!AQ1148,'consultant-gross'!F:F)</f>
        <v>0</v>
      </c>
      <c r="AH1148" s="14">
        <f>SUMIF('consultant-gross'!D:D,eslam.data!AQ1148,'consultant-gross'!G:G)</f>
        <v>0</v>
      </c>
      <c r="AI1148" s="14">
        <f>SUMIF('consultant-net'!D:D,eslam.data!AQ1148,'consultant-net'!F:F)</f>
        <v>5800000</v>
      </c>
      <c r="AJ1148" s="2" t="str">
        <f>VLOOKUP(A1148,'eslam-to-invoicing'!A:B,2,0)</f>
        <v>EMAAR-Pkg#162/163- Marassi</v>
      </c>
      <c r="AQ1148" s="2" t="str">
        <f t="shared" si="160"/>
        <v>PKG#177 - SWI 073</v>
      </c>
      <c r="AR1148" s="2" t="str">
        <f t="shared" si="161"/>
        <v>EMAAR-Pkg#162/163- Marassi3</v>
      </c>
    </row>
    <row r="1149" spans="1:44" hidden="1" x14ac:dyDescent="0.3">
      <c r="A1149" s="6" t="s">
        <v>77</v>
      </c>
      <c r="B1149" s="32">
        <f>VLOOKUP(A1149,operation!A:B,2,0)</f>
        <v>1</v>
      </c>
      <c r="C1149" s="6">
        <v>4</v>
      </c>
      <c r="D1149" s="25"/>
      <c r="F1149" s="26">
        <f>_xlfn.MAXIFS('data-from-invoicing'!E:E,'data-from-invoicing'!D:D,eslam.data!AR1149)</f>
        <v>7314175.6500000013</v>
      </c>
      <c r="G1149" s="2">
        <f t="shared" si="158"/>
        <v>7314175.6500000013</v>
      </c>
      <c r="H1149" s="2"/>
      <c r="I1149" s="23"/>
      <c r="J1149" s="2">
        <f>SUMIF('collection only'!D:D,eslam.data!AQ1149,'collection only'!E:E)</f>
        <v>0</v>
      </c>
      <c r="K1149" s="26">
        <f>SUMIF('data-from-invoicing'!D:D,eslam.data!AR1149,'data-from-invoicing'!F:F)</f>
        <v>17742432.848499998</v>
      </c>
      <c r="L1149" s="2">
        <f t="shared" si="159"/>
        <v>17742432.848499998</v>
      </c>
      <c r="M1149" s="2"/>
      <c r="Q1149" s="23"/>
      <c r="S1149" s="1">
        <v>44620</v>
      </c>
      <c r="T1149" s="1">
        <v>44620</v>
      </c>
      <c r="U1149" s="1">
        <v>44622</v>
      </c>
      <c r="V1149">
        <v>30</v>
      </c>
      <c r="W1149" s="1">
        <v>44652</v>
      </c>
      <c r="AF1149" s="2">
        <v>0</v>
      </c>
      <c r="AG1149" s="14">
        <f>SUMIF('consultant-gross'!D:D,eslam.data!AQ1149,'consultant-gross'!F:F)</f>
        <v>0</v>
      </c>
      <c r="AH1149" s="14">
        <f>SUMIF('consultant-gross'!D:D,eslam.data!AQ1149,'consultant-gross'!G:G)</f>
        <v>0</v>
      </c>
      <c r="AI1149" s="14">
        <f>SUMIF('consultant-net'!D:D,eslam.data!AQ1149,'consultant-net'!F:F)</f>
        <v>0</v>
      </c>
      <c r="AJ1149" s="2" t="str">
        <f>VLOOKUP(A1149,'eslam-to-invoicing'!A:B,2,0)</f>
        <v>EMAAR-Pkg#162/163- Marassi</v>
      </c>
      <c r="AQ1149" s="2" t="str">
        <f t="shared" si="160"/>
        <v>PKG#177 - SWI 074</v>
      </c>
      <c r="AR1149" s="2" t="str">
        <f t="shared" si="161"/>
        <v>EMAAR-Pkg#162/163- Marassi4</v>
      </c>
    </row>
    <row r="1150" spans="1:44" hidden="1" x14ac:dyDescent="0.3">
      <c r="A1150" s="6" t="s">
        <v>77</v>
      </c>
      <c r="B1150" s="32">
        <f>VLOOKUP(A1150,operation!A:B,2,0)</f>
        <v>1</v>
      </c>
      <c r="C1150" s="6">
        <v>5</v>
      </c>
      <c r="D1150" s="25"/>
      <c r="F1150" s="26">
        <f>_xlfn.MAXIFS('data-from-invoicing'!E:E,'data-from-invoicing'!D:D,eslam.data!AR1150)</f>
        <v>8006098.5700000003</v>
      </c>
      <c r="G1150" s="2">
        <f t="shared" si="158"/>
        <v>8006098.5700000003</v>
      </c>
      <c r="H1150" s="2"/>
      <c r="I1150" s="23"/>
      <c r="J1150" s="2">
        <f>SUMIF('collection only'!D:D,eslam.data!AQ1150,'collection only'!E:E)</f>
        <v>0</v>
      </c>
      <c r="K1150" s="26">
        <f>SUMIF('data-from-invoicing'!D:D,eslam.data!AR1150,'data-from-invoicing'!F:F)</f>
        <v>7958142.0484999996</v>
      </c>
      <c r="L1150" s="2">
        <f t="shared" si="159"/>
        <v>7958142.0484999996</v>
      </c>
      <c r="M1150" s="2"/>
      <c r="Q1150" s="23"/>
      <c r="R1150" s="2">
        <v>9500000</v>
      </c>
      <c r="S1150" s="1">
        <v>44651</v>
      </c>
      <c r="T1150" s="1">
        <v>44648</v>
      </c>
      <c r="U1150" s="1">
        <v>44658</v>
      </c>
      <c r="V1150">
        <v>30</v>
      </c>
      <c r="W1150" s="1">
        <v>44688</v>
      </c>
      <c r="AF1150" s="2">
        <v>0</v>
      </c>
      <c r="AG1150" s="14">
        <f>SUMIF('consultant-gross'!D:D,eslam.data!AQ1150,'consultant-gross'!F:F)</f>
        <v>0</v>
      </c>
      <c r="AH1150" s="14">
        <f>SUMIF('consultant-gross'!D:D,eslam.data!AQ1150,'consultant-gross'!G:G)</f>
        <v>0</v>
      </c>
      <c r="AI1150" s="14">
        <f>SUMIF('consultant-net'!D:D,eslam.data!AQ1150,'consultant-net'!F:F)</f>
        <v>9500000</v>
      </c>
      <c r="AJ1150" s="2" t="str">
        <f>VLOOKUP(A1150,'eslam-to-invoicing'!A:B,2,0)</f>
        <v>EMAAR-Pkg#162/163- Marassi</v>
      </c>
      <c r="AQ1150" s="2" t="str">
        <f t="shared" si="160"/>
        <v>PKG#177 - SWI 075</v>
      </c>
      <c r="AR1150" s="2" t="str">
        <f t="shared" si="161"/>
        <v>EMAAR-Pkg#162/163- Marassi5</v>
      </c>
    </row>
    <row r="1151" spans="1:44" hidden="1" x14ac:dyDescent="0.3">
      <c r="A1151" s="6" t="s">
        <v>77</v>
      </c>
      <c r="B1151" s="32">
        <f>VLOOKUP(A1151,operation!A:B,2,0)</f>
        <v>1</v>
      </c>
      <c r="C1151" s="6">
        <v>6</v>
      </c>
      <c r="D1151" s="25"/>
      <c r="E1151" s="2">
        <v>3141613.4180051298</v>
      </c>
      <c r="F1151" s="26">
        <f>_xlfn.MAXIFS('data-from-invoicing'!E:E,'data-from-invoicing'!D:D,eslam.data!AR1151)</f>
        <v>8631951.7100000009</v>
      </c>
      <c r="G1151" s="2">
        <f t="shared" si="158"/>
        <v>5490338.2919948716</v>
      </c>
      <c r="H1151" s="2"/>
      <c r="I1151" s="23"/>
      <c r="J1151" s="2">
        <f>SUMIF('collection only'!D:D,eslam.data!AQ1151,'collection only'!E:E)</f>
        <v>0</v>
      </c>
      <c r="K1151" s="26">
        <f>SUMIF('data-from-invoicing'!D:D,eslam.data!AR1151,'data-from-invoicing'!F:F)</f>
        <v>13427541.4454</v>
      </c>
      <c r="L1151" s="2">
        <f t="shared" si="159"/>
        <v>13427541.4454</v>
      </c>
      <c r="M1151" s="2"/>
      <c r="Q1151" s="23"/>
      <c r="R1151" s="2">
        <v>5000000</v>
      </c>
      <c r="S1151" s="1">
        <v>44681</v>
      </c>
      <c r="T1151" s="1">
        <v>44671</v>
      </c>
      <c r="U1151" s="1">
        <v>44685</v>
      </c>
      <c r="V1151">
        <v>30</v>
      </c>
      <c r="W1151" s="1">
        <v>44715</v>
      </c>
      <c r="Y1151" s="2">
        <v>31868573.268005129</v>
      </c>
      <c r="AC1151" s="2">
        <v>1025274</v>
      </c>
      <c r="AF1151" s="2">
        <v>0</v>
      </c>
      <c r="AG1151" s="14">
        <f>SUMIF('consultant-gross'!D:D,eslam.data!AQ1151,'consultant-gross'!F:F)</f>
        <v>3141613.4180051303</v>
      </c>
      <c r="AH1151" s="14">
        <f>SUMIF('consultant-gross'!D:D,eslam.data!AQ1151,'consultant-gross'!G:G)</f>
        <v>31868573.268005129</v>
      </c>
      <c r="AI1151" s="14">
        <f>SUMIF('consultant-net'!D:D,eslam.data!AQ1151,'consultant-net'!F:F)</f>
        <v>5000000</v>
      </c>
      <c r="AJ1151" s="2" t="str">
        <f>VLOOKUP(A1151,'eslam-to-invoicing'!A:B,2,0)</f>
        <v>EMAAR-Pkg#162/163- Marassi</v>
      </c>
      <c r="AQ1151" s="2" t="str">
        <f t="shared" si="160"/>
        <v>PKG#177 - SWI 076</v>
      </c>
      <c r="AR1151" s="2" t="str">
        <f t="shared" si="161"/>
        <v>EMAAR-Pkg#162/163- Marassi6</v>
      </c>
    </row>
    <row r="1152" spans="1:44" hidden="1" x14ac:dyDescent="0.3">
      <c r="A1152" s="6" t="s">
        <v>77</v>
      </c>
      <c r="B1152" s="32">
        <f>VLOOKUP(A1152,operation!A:B,2,0)</f>
        <v>1</v>
      </c>
      <c r="C1152" s="6">
        <v>7</v>
      </c>
      <c r="D1152" s="25"/>
      <c r="E1152" s="2">
        <v>10847798.844642591</v>
      </c>
      <c r="F1152" s="26">
        <f>_xlfn.MAXIFS('data-from-invoicing'!E:E,'data-from-invoicing'!D:D,eslam.data!AR1152)</f>
        <v>8577630.8300000001</v>
      </c>
      <c r="G1152" s="2">
        <f t="shared" si="158"/>
        <v>-2270168.0146425907</v>
      </c>
      <c r="H1152" s="2"/>
      <c r="I1152" s="23"/>
      <c r="J1152" s="2">
        <f>SUMIF('collection only'!D:D,eslam.data!AQ1152,'collection only'!E:E)</f>
        <v>0</v>
      </c>
      <c r="K1152" s="26">
        <f>SUMIF('data-from-invoicing'!D:D,eslam.data!AR1152,'data-from-invoicing'!F:F)</f>
        <v>12964361.537700001</v>
      </c>
      <c r="L1152" s="2">
        <f t="shared" si="159"/>
        <v>12964361.537700001</v>
      </c>
      <c r="M1152" s="2"/>
      <c r="Q1152" s="23"/>
      <c r="R1152" s="2">
        <v>4000000</v>
      </c>
      <c r="S1152" s="1">
        <v>44712</v>
      </c>
      <c r="T1152" s="1">
        <v>44706</v>
      </c>
      <c r="U1152" s="1">
        <v>44716</v>
      </c>
      <c r="V1152">
        <v>30</v>
      </c>
      <c r="W1152" s="1">
        <v>44746</v>
      </c>
      <c r="Y1152" s="2">
        <v>42716372.11264772</v>
      </c>
      <c r="AF1152" s="2">
        <v>0</v>
      </c>
      <c r="AG1152" s="14">
        <f>SUMIF('consultant-gross'!D:D,eslam.data!AQ1152,'consultant-gross'!F:F)</f>
        <v>10847798.844642589</v>
      </c>
      <c r="AH1152" s="14">
        <f>SUMIF('consultant-gross'!D:D,eslam.data!AQ1152,'consultant-gross'!G:G)</f>
        <v>42716372.11264772</v>
      </c>
      <c r="AI1152" s="14">
        <f>SUMIF('consultant-net'!D:D,eslam.data!AQ1152,'consultant-net'!F:F)</f>
        <v>4000000</v>
      </c>
      <c r="AJ1152" s="2" t="str">
        <f>VLOOKUP(A1152,'eslam-to-invoicing'!A:B,2,0)</f>
        <v>EMAAR-Pkg#162/163- Marassi</v>
      </c>
      <c r="AQ1152" s="2" t="str">
        <f t="shared" si="160"/>
        <v>PKG#177 - SWI 077</v>
      </c>
      <c r="AR1152" s="2" t="str">
        <f t="shared" si="161"/>
        <v>EMAAR-Pkg#162/163- Marassi7</v>
      </c>
    </row>
    <row r="1153" spans="1:44" hidden="1" x14ac:dyDescent="0.3">
      <c r="A1153" s="6" t="s">
        <v>77</v>
      </c>
      <c r="B1153" s="32">
        <f>VLOOKUP(A1153,operation!A:B,2,0)</f>
        <v>1</v>
      </c>
      <c r="C1153" s="6">
        <v>8</v>
      </c>
      <c r="D1153" s="25"/>
      <c r="F1153" s="26">
        <f>_xlfn.MAXIFS('data-from-invoicing'!E:E,'data-from-invoicing'!D:D,eslam.data!AR1153)</f>
        <v>12161063.390000001</v>
      </c>
      <c r="G1153" s="2">
        <f t="shared" si="158"/>
        <v>12161063.390000001</v>
      </c>
      <c r="H1153" s="2"/>
      <c r="I1153" s="23"/>
      <c r="J1153" s="2">
        <f>SUMIF('collection only'!D:D,eslam.data!AQ1153,'collection only'!E:E)</f>
        <v>0</v>
      </c>
      <c r="K1153" s="26">
        <f>SUMIF('data-from-invoicing'!D:D,eslam.data!AR1153,'data-from-invoicing'!F:F)</f>
        <v>22259454.995999999</v>
      </c>
      <c r="L1153" s="2">
        <f t="shared" si="159"/>
        <v>22259454.995999999</v>
      </c>
      <c r="M1153" s="2"/>
      <c r="Q1153" s="23"/>
      <c r="R1153" s="2">
        <v>500000</v>
      </c>
      <c r="S1153" s="1">
        <v>44742</v>
      </c>
      <c r="T1153" s="1">
        <v>44737</v>
      </c>
      <c r="U1153" s="1">
        <v>44747</v>
      </c>
      <c r="V1153">
        <v>30</v>
      </c>
      <c r="W1153" s="1">
        <v>44777</v>
      </c>
      <c r="AF1153" s="2">
        <v>0</v>
      </c>
      <c r="AG1153" s="14">
        <f>SUMIF('consultant-gross'!D:D,eslam.data!AQ1153,'consultant-gross'!F:F)</f>
        <v>0</v>
      </c>
      <c r="AH1153" s="14">
        <f>SUMIF('consultant-gross'!D:D,eslam.data!AQ1153,'consultant-gross'!G:G)</f>
        <v>0</v>
      </c>
      <c r="AI1153" s="14">
        <f>SUMIF('consultant-net'!D:D,eslam.data!AQ1153,'consultant-net'!F:F)</f>
        <v>500000</v>
      </c>
      <c r="AJ1153" s="2" t="str">
        <f>VLOOKUP(A1153,'eslam-to-invoicing'!A:B,2,0)</f>
        <v>EMAAR-Pkg#162/163- Marassi</v>
      </c>
      <c r="AQ1153" s="2" t="str">
        <f t="shared" si="160"/>
        <v>PKG#177 - SWI 078</v>
      </c>
      <c r="AR1153" s="2" t="str">
        <f t="shared" si="161"/>
        <v>EMAAR-Pkg#162/163- Marassi8</v>
      </c>
    </row>
    <row r="1154" spans="1:44" hidden="1" x14ac:dyDescent="0.3">
      <c r="A1154" s="6" t="s">
        <v>77</v>
      </c>
      <c r="B1154" s="32">
        <f>VLOOKUP(A1154,operation!A:B,2,0)</f>
        <v>1</v>
      </c>
      <c r="C1154" s="6">
        <v>9</v>
      </c>
      <c r="D1154" s="25"/>
      <c r="F1154" s="26">
        <f>_xlfn.MAXIFS('data-from-invoicing'!E:E,'data-from-invoicing'!D:D,eslam.data!AR1154)</f>
        <v>10891648.49</v>
      </c>
      <c r="G1154" s="2">
        <f t="shared" si="158"/>
        <v>10891648.49</v>
      </c>
      <c r="H1154" s="2"/>
      <c r="I1154" s="23"/>
      <c r="J1154" s="2">
        <f>SUMIF('collection only'!D:D,eslam.data!AQ1154,'collection only'!E:E)</f>
        <v>0</v>
      </c>
      <c r="K1154" s="26">
        <f>SUMIF('data-from-invoicing'!D:D,eslam.data!AR1154,'data-from-invoicing'!F:F)</f>
        <v>20607532.603099998</v>
      </c>
      <c r="L1154" s="2">
        <f t="shared" si="159"/>
        <v>20607532.603099998</v>
      </c>
      <c r="M1154" s="2"/>
      <c r="Q1154" s="23"/>
      <c r="R1154" s="2">
        <v>4000000</v>
      </c>
      <c r="S1154" s="1">
        <v>44773</v>
      </c>
      <c r="T1154" s="1">
        <v>44773</v>
      </c>
      <c r="U1154" s="1">
        <v>44783</v>
      </c>
      <c r="V1154">
        <v>30</v>
      </c>
      <c r="W1154" s="1">
        <v>44813</v>
      </c>
      <c r="AF1154" s="2">
        <v>0</v>
      </c>
      <c r="AG1154" s="14">
        <f>SUMIF('consultant-gross'!D:D,eslam.data!AQ1154,'consultant-gross'!F:F)</f>
        <v>0</v>
      </c>
      <c r="AH1154" s="14">
        <f>SUMIF('consultant-gross'!D:D,eslam.data!AQ1154,'consultant-gross'!G:G)</f>
        <v>0</v>
      </c>
      <c r="AI1154" s="14">
        <f>SUMIF('consultant-net'!D:D,eslam.data!AQ1154,'consultant-net'!F:F)</f>
        <v>4000000</v>
      </c>
      <c r="AJ1154" s="2" t="str">
        <f>VLOOKUP(A1154,'eslam-to-invoicing'!A:B,2,0)</f>
        <v>EMAAR-Pkg#162/163- Marassi</v>
      </c>
      <c r="AQ1154" s="2" t="str">
        <f t="shared" si="160"/>
        <v>PKG#177 - SWI 079</v>
      </c>
      <c r="AR1154" s="2" t="str">
        <f t="shared" si="161"/>
        <v>EMAAR-Pkg#162/163- Marassi9</v>
      </c>
    </row>
    <row r="1155" spans="1:44" hidden="1" x14ac:dyDescent="0.3">
      <c r="A1155" s="6" t="s">
        <v>77</v>
      </c>
      <c r="B1155" s="32">
        <f>VLOOKUP(A1155,operation!A:B,2,0)</f>
        <v>1</v>
      </c>
      <c r="C1155" s="6">
        <v>10</v>
      </c>
      <c r="D1155" s="25"/>
      <c r="F1155" s="26">
        <f>_xlfn.MAXIFS('data-from-invoicing'!E:E,'data-from-invoicing'!D:D,eslam.data!AR1155)</f>
        <v>14574675.039999999</v>
      </c>
      <c r="G1155" s="2">
        <f t="shared" si="158"/>
        <v>14574675.039999999</v>
      </c>
      <c r="H1155" s="2"/>
      <c r="I1155" s="23"/>
      <c r="J1155" s="2">
        <f>SUMIF('collection only'!D:D,eslam.data!AQ1155,'collection only'!E:E)</f>
        <v>1.0000000000000001E-5</v>
      </c>
      <c r="K1155" s="26">
        <f>SUMIF('data-from-invoicing'!D:D,eslam.data!AR1155,'data-from-invoicing'!F:F)</f>
        <v>18192775.480100002</v>
      </c>
      <c r="L1155" s="2">
        <f t="shared" si="159"/>
        <v>18192775.480090003</v>
      </c>
      <c r="M1155" s="2"/>
      <c r="Q1155" s="23"/>
      <c r="S1155" s="1">
        <v>44834</v>
      </c>
      <c r="T1155" s="1">
        <v>44834</v>
      </c>
      <c r="U1155" s="1">
        <v>44851</v>
      </c>
      <c r="V1155">
        <v>30</v>
      </c>
      <c r="W1155" s="1">
        <v>44881</v>
      </c>
      <c r="AF1155" s="2">
        <v>0</v>
      </c>
      <c r="AG1155" s="14">
        <f>SUMIF('consultant-gross'!D:D,eslam.data!AQ1155,'consultant-gross'!F:F)</f>
        <v>0</v>
      </c>
      <c r="AH1155" s="14">
        <f>SUMIF('consultant-gross'!D:D,eslam.data!AQ1155,'consultant-gross'!G:G)</f>
        <v>0</v>
      </c>
      <c r="AI1155" s="14">
        <f>SUMIF('consultant-net'!D:D,eslam.data!AQ1155,'consultant-net'!F:F)</f>
        <v>0</v>
      </c>
      <c r="AJ1155" s="2" t="str">
        <f>VLOOKUP(A1155,'eslam-to-invoicing'!A:B,2,0)</f>
        <v>EMAAR-Pkg#162/163- Marassi</v>
      </c>
      <c r="AQ1155" s="2" t="str">
        <f t="shared" si="160"/>
        <v>PKG#177 - SWI 0710</v>
      </c>
      <c r="AR1155" s="2" t="str">
        <f t="shared" si="161"/>
        <v>EMAAR-Pkg#162/163- Marassi10</v>
      </c>
    </row>
    <row r="1156" spans="1:44" hidden="1" x14ac:dyDescent="0.3">
      <c r="A1156" s="6" t="s">
        <v>66</v>
      </c>
      <c r="B1156" s="6">
        <f>VLOOKUP(A1156,operation!A:B,2,0)</f>
        <v>1</v>
      </c>
      <c r="C1156" s="6">
        <v>1</v>
      </c>
      <c r="D1156" s="25"/>
      <c r="F1156" s="26">
        <f>_xlfn.MAXIFS('data-from-invoicing'!E:E,'data-from-invoicing'!D:D,eslam.data!AR1156)</f>
        <v>0</v>
      </c>
      <c r="G1156" s="2">
        <f t="shared" si="158"/>
        <v>0</v>
      </c>
      <c r="H1156" s="2"/>
      <c r="I1156" s="23"/>
      <c r="J1156" s="2">
        <f>SUMIF('collection only'!D:D,eslam.data!AQ1156,'collection only'!E:E)</f>
        <v>3747170.2</v>
      </c>
      <c r="K1156" s="26">
        <f>SUMIF('data-from-invoicing'!D:D,eslam.data!AR1156,'data-from-invoicing'!F:F)</f>
        <v>0</v>
      </c>
      <c r="L1156" s="2">
        <f t="shared" si="159"/>
        <v>-3747170.2</v>
      </c>
      <c r="M1156" s="2"/>
      <c r="N1156" s="2">
        <v>3747170.2</v>
      </c>
      <c r="P1156" s="2">
        <v>1276787.1499999999</v>
      </c>
      <c r="Q1156" s="23"/>
      <c r="R1156" s="2">
        <v>3747170.2</v>
      </c>
      <c r="S1156" s="1">
        <v>44227</v>
      </c>
      <c r="T1156" s="1">
        <v>44221</v>
      </c>
      <c r="U1156" s="1">
        <v>44221</v>
      </c>
      <c r="V1156">
        <v>30</v>
      </c>
      <c r="W1156" s="1">
        <v>44251</v>
      </c>
      <c r="X1156" s="1">
        <v>44229</v>
      </c>
      <c r="AF1156" s="2">
        <v>0</v>
      </c>
      <c r="AG1156" s="14">
        <f>SUMIF('consultant-gross'!D:D,eslam.data!AQ1156,'consultant-gross'!F:F)</f>
        <v>0</v>
      </c>
      <c r="AH1156" s="14">
        <f>SUMIF('consultant-gross'!D:D,eslam.data!AQ1156,'consultant-gross'!G:G)</f>
        <v>0</v>
      </c>
      <c r="AI1156" s="14">
        <f>SUMIF('consultant-net'!D:D,eslam.data!AQ1156,'consultant-net'!F:F)</f>
        <v>0</v>
      </c>
      <c r="AJ1156" s="2" t="str">
        <f>VLOOKUP(A1156,'eslam-to-invoicing'!A:B,2,0)</f>
        <v>BKG#178-Lagoon Discharge</v>
      </c>
      <c r="AQ1156" s="2" t="str">
        <f t="shared" si="160"/>
        <v>PKG#1781</v>
      </c>
      <c r="AR1156" s="2" t="str">
        <f t="shared" si="161"/>
        <v>BKG#178-Lagoon Discharge1</v>
      </c>
    </row>
    <row r="1157" spans="1:44" hidden="1" x14ac:dyDescent="0.3">
      <c r="A1157" s="6" t="s">
        <v>66</v>
      </c>
      <c r="B1157" s="32">
        <f>VLOOKUP(A1157,operation!A:B,2,0)</f>
        <v>1</v>
      </c>
      <c r="C1157" s="6">
        <v>2</v>
      </c>
      <c r="D1157" s="25"/>
      <c r="E1157" s="2">
        <v>16123744.18</v>
      </c>
      <c r="F1157" s="26">
        <f>_xlfn.MAXIFS('data-from-invoicing'!E:E,'data-from-invoicing'!D:D,eslam.data!AR1157)</f>
        <v>15355946.840000002</v>
      </c>
      <c r="G1157" s="2">
        <f t="shared" si="158"/>
        <v>-767797.33999999799</v>
      </c>
      <c r="H1157" s="2"/>
      <c r="I1157" s="23"/>
      <c r="J1157" s="2">
        <f>SUMIF('collection only'!D:D,eslam.data!AQ1157,'collection only'!E:E)</f>
        <v>13230338.289999999</v>
      </c>
      <c r="K1157" s="26">
        <f>SUMIF('data-from-invoicing'!D:D,eslam.data!AR1157,'data-from-invoicing'!F:F)</f>
        <v>13230338.291999999</v>
      </c>
      <c r="L1157" s="2">
        <f t="shared" si="159"/>
        <v>2.0000003278255463E-3</v>
      </c>
      <c r="M1157" s="2"/>
      <c r="P1157" s="2">
        <v>392599.98</v>
      </c>
      <c r="Q1157" s="23"/>
      <c r="R1157" s="2">
        <v>13230338.289999999</v>
      </c>
      <c r="S1157" s="1">
        <v>44255</v>
      </c>
      <c r="T1157" s="1">
        <v>44255</v>
      </c>
      <c r="U1157" s="1">
        <v>44259</v>
      </c>
      <c r="V1157">
        <v>30</v>
      </c>
      <c r="W1157" s="1">
        <v>44289</v>
      </c>
      <c r="X1157" s="1">
        <v>44300</v>
      </c>
      <c r="Y1157" s="2">
        <v>16123744.18</v>
      </c>
      <c r="AF1157" s="2">
        <v>0</v>
      </c>
      <c r="AG1157" s="14">
        <f>SUMIF('consultant-gross'!D:D,eslam.data!AQ1157,'consultant-gross'!F:F)</f>
        <v>0</v>
      </c>
      <c r="AH1157" s="14">
        <f>SUMIF('consultant-gross'!D:D,eslam.data!AQ1157,'consultant-gross'!G:G)</f>
        <v>0</v>
      </c>
      <c r="AI1157" s="14">
        <f>SUMIF('consultant-net'!D:D,eslam.data!AQ1157,'consultant-net'!F:F)</f>
        <v>0</v>
      </c>
      <c r="AJ1157" s="2" t="str">
        <f>VLOOKUP(A1157,'eslam-to-invoicing'!A:B,2,0)</f>
        <v>BKG#178-Lagoon Discharge</v>
      </c>
      <c r="AQ1157" s="2" t="str">
        <f t="shared" si="160"/>
        <v>PKG#1782</v>
      </c>
      <c r="AR1157" s="2" t="str">
        <f t="shared" si="161"/>
        <v>BKG#178-Lagoon Discharge2</v>
      </c>
    </row>
    <row r="1158" spans="1:44" hidden="1" x14ac:dyDescent="0.3">
      <c r="A1158" s="6" t="s">
        <v>66</v>
      </c>
      <c r="B1158" s="32">
        <f>VLOOKUP(A1158,operation!A:B,2,0)</f>
        <v>1</v>
      </c>
      <c r="C1158" s="6">
        <v>3</v>
      </c>
      <c r="D1158" s="25"/>
      <c r="E1158" s="2">
        <v>8196011.0700000003</v>
      </c>
      <c r="F1158" s="26">
        <f>_xlfn.MAXIFS('data-from-invoicing'!E:E,'data-from-invoicing'!D:D,eslam.data!AR1158)</f>
        <v>7805724.8300000001</v>
      </c>
      <c r="G1158" s="2">
        <f t="shared" si="158"/>
        <v>-390286.24000000022</v>
      </c>
      <c r="H1158" s="2"/>
      <c r="I1158" s="23"/>
      <c r="J1158" s="2">
        <f>SUMIF('collection only'!D:D,eslam.data!AQ1158,'collection only'!E:E)</f>
        <v>6675236.8799999999</v>
      </c>
      <c r="K1158" s="26">
        <f>SUMIF('data-from-invoicing'!D:D,eslam.data!AR1158,'data-from-invoicing'!F:F)</f>
        <v>7952024.0415000003</v>
      </c>
      <c r="L1158" s="2">
        <f t="shared" si="159"/>
        <v>1276787.1615000004</v>
      </c>
      <c r="M1158" s="2"/>
      <c r="P1158" s="2">
        <v>887343.85</v>
      </c>
      <c r="Q1158" s="23"/>
      <c r="R1158" s="2">
        <v>6675236.8799999999</v>
      </c>
      <c r="S1158" s="1">
        <v>44286</v>
      </c>
      <c r="T1158" s="1">
        <v>44286</v>
      </c>
      <c r="U1158" s="1">
        <v>44290</v>
      </c>
      <c r="V1158">
        <v>30</v>
      </c>
      <c r="W1158" s="1">
        <v>44320</v>
      </c>
      <c r="X1158" s="1">
        <v>44314</v>
      </c>
      <c r="Y1158" s="2">
        <v>24319755.25</v>
      </c>
      <c r="Z1158" s="2">
        <v>1215987.76</v>
      </c>
      <c r="AF1158" s="2">
        <v>50000</v>
      </c>
      <c r="AG1158" s="14">
        <f>SUMIF('consultant-gross'!D:D,eslam.data!AQ1158,'consultant-gross'!F:F)</f>
        <v>0</v>
      </c>
      <c r="AH1158" s="14">
        <f>SUMIF('consultant-gross'!D:D,eslam.data!AQ1158,'consultant-gross'!G:G)</f>
        <v>0</v>
      </c>
      <c r="AI1158" s="14">
        <f>SUMIF('consultant-net'!D:D,eslam.data!AQ1158,'consultant-net'!F:F)</f>
        <v>0</v>
      </c>
      <c r="AJ1158" s="2" t="str">
        <f>VLOOKUP(A1158,'eslam-to-invoicing'!A:B,2,0)</f>
        <v>BKG#178-Lagoon Discharge</v>
      </c>
      <c r="AQ1158" s="2" t="str">
        <f t="shared" si="160"/>
        <v>PKG#1783</v>
      </c>
      <c r="AR1158" s="2" t="str">
        <f t="shared" si="161"/>
        <v>BKG#178-Lagoon Discharge3</v>
      </c>
    </row>
    <row r="1159" spans="1:44" hidden="1" x14ac:dyDescent="0.3">
      <c r="A1159" s="6" t="s">
        <v>66</v>
      </c>
      <c r="B1159" s="32">
        <f>VLOOKUP(A1159,operation!A:B,2,0)</f>
        <v>1</v>
      </c>
      <c r="C1159" s="6">
        <v>4</v>
      </c>
      <c r="D1159" s="25"/>
      <c r="E1159" s="2">
        <v>7478094.9100000001</v>
      </c>
      <c r="F1159" s="26">
        <f>_xlfn.MAXIFS('data-from-invoicing'!E:E,'data-from-invoicing'!D:D,eslam.data!AR1159)</f>
        <v>8636178.5</v>
      </c>
      <c r="G1159" s="2">
        <f t="shared" si="158"/>
        <v>1158083.5899999999</v>
      </c>
      <c r="H1159" s="2"/>
      <c r="I1159" s="23"/>
      <c r="J1159" s="2">
        <f>SUMIF('collection only'!D:D,eslam.data!AQ1159,'collection only'!E:E)</f>
        <v>6081013.29</v>
      </c>
      <c r="K1159" s="26">
        <f>SUMIF('data-from-invoicing'!D:D,eslam.data!AR1159,'data-from-invoicing'!F:F)</f>
        <v>6473613.2650000006</v>
      </c>
      <c r="L1159" s="2">
        <f t="shared" si="159"/>
        <v>392599.97500000056</v>
      </c>
      <c r="M1159" s="2"/>
      <c r="Q1159" s="23"/>
      <c r="R1159" s="2">
        <v>6081013.2800000003</v>
      </c>
      <c r="S1159" s="1">
        <v>44316</v>
      </c>
      <c r="T1159" s="1">
        <v>44316</v>
      </c>
      <c r="U1159" s="1">
        <v>44321</v>
      </c>
      <c r="V1159">
        <v>30</v>
      </c>
      <c r="W1159" s="1">
        <v>44351</v>
      </c>
      <c r="X1159" s="1">
        <v>44350</v>
      </c>
      <c r="Y1159" s="2">
        <v>31797850.16</v>
      </c>
      <c r="AF1159" s="2">
        <v>0</v>
      </c>
      <c r="AG1159" s="14">
        <f>SUMIF('consultant-gross'!D:D,eslam.data!AQ1159,'consultant-gross'!F:F)</f>
        <v>0</v>
      </c>
      <c r="AH1159" s="14">
        <f>SUMIF('consultant-gross'!D:D,eslam.data!AQ1159,'consultant-gross'!G:G)</f>
        <v>0</v>
      </c>
      <c r="AI1159" s="14">
        <f>SUMIF('consultant-net'!D:D,eslam.data!AQ1159,'consultant-net'!F:F)</f>
        <v>0</v>
      </c>
      <c r="AJ1159" s="2" t="str">
        <f>VLOOKUP(A1159,'eslam-to-invoicing'!A:B,2,0)</f>
        <v>BKG#178-Lagoon Discharge</v>
      </c>
      <c r="AQ1159" s="2" t="str">
        <f t="shared" si="160"/>
        <v>PKG#1784</v>
      </c>
      <c r="AR1159" s="2" t="str">
        <f t="shared" si="161"/>
        <v>BKG#178-Lagoon Discharge4</v>
      </c>
    </row>
    <row r="1160" spans="1:44" hidden="1" x14ac:dyDescent="0.3">
      <c r="A1160" s="6" t="s">
        <v>66</v>
      </c>
      <c r="B1160" s="6">
        <f>VLOOKUP(A1160,operation!A:B,2,0)</f>
        <v>1</v>
      </c>
      <c r="C1160" s="6">
        <v>5</v>
      </c>
      <c r="D1160" s="25"/>
      <c r="E1160" s="2">
        <v>10300781.800000001</v>
      </c>
      <c r="F1160" s="26">
        <f>_xlfn.MAXIFS('data-from-invoicing'!E:E,'data-from-invoicing'!D:D,eslam.data!AR1160)</f>
        <v>10300781.789999999</v>
      </c>
      <c r="G1160" s="2">
        <f t="shared" si="158"/>
        <v>-1.0000001639127731E-2</v>
      </c>
      <c r="H1160" s="2"/>
      <c r="I1160" s="23"/>
      <c r="J1160" s="2">
        <f>SUMIF('collection only'!D:D,eslam.data!AQ1160,'collection only'!E:E)</f>
        <v>9125492.6600000001</v>
      </c>
      <c r="K1160" s="26">
        <f>SUMIF('data-from-invoicing'!D:D,eslam.data!AR1160,'data-from-invoicing'!F:F)</f>
        <v>9666283.6995000001</v>
      </c>
      <c r="L1160" s="2">
        <f t="shared" si="159"/>
        <v>540791.03949999996</v>
      </c>
      <c r="M1160" s="2"/>
      <c r="Q1160" s="23"/>
      <c r="R1160" s="2">
        <v>9125492.6600000001</v>
      </c>
      <c r="S1160" s="1">
        <v>44347</v>
      </c>
      <c r="T1160" s="1">
        <v>44354</v>
      </c>
      <c r="U1160" s="1">
        <v>44355</v>
      </c>
      <c r="V1160">
        <v>30</v>
      </c>
      <c r="W1160" s="1">
        <v>44385</v>
      </c>
      <c r="X1160" s="1">
        <v>44368</v>
      </c>
      <c r="Y1160" s="2">
        <v>42098631.960000001</v>
      </c>
      <c r="AF1160" s="2">
        <v>105137.60000000001</v>
      </c>
      <c r="AG1160" s="14">
        <f>SUMIF('consultant-gross'!D:D,eslam.data!AQ1160,'consultant-gross'!F:F)</f>
        <v>0</v>
      </c>
      <c r="AH1160" s="14">
        <f>SUMIF('consultant-gross'!D:D,eslam.data!AQ1160,'consultant-gross'!G:G)</f>
        <v>0</v>
      </c>
      <c r="AI1160" s="14">
        <f>SUMIF('consultant-net'!D:D,eslam.data!AQ1160,'consultant-net'!F:F)</f>
        <v>0</v>
      </c>
      <c r="AJ1160" s="2" t="str">
        <f>VLOOKUP(A1160,'eslam-to-invoicing'!A:B,2,0)</f>
        <v>BKG#178-Lagoon Discharge</v>
      </c>
      <c r="AQ1160" s="2" t="str">
        <f t="shared" si="160"/>
        <v>PKG#1785</v>
      </c>
      <c r="AR1160" s="2" t="str">
        <f t="shared" si="161"/>
        <v>BKG#178-Lagoon Discharge5</v>
      </c>
    </row>
    <row r="1161" spans="1:44" hidden="1" x14ac:dyDescent="0.3">
      <c r="A1161" s="6" t="s">
        <v>66</v>
      </c>
      <c r="B1161" s="6">
        <f>VLOOKUP(A1161,operation!A:B,2,0)</f>
        <v>1</v>
      </c>
      <c r="C1161" s="6">
        <v>6</v>
      </c>
      <c r="D1161" s="25"/>
      <c r="E1161" s="2">
        <v>4524611.3399999961</v>
      </c>
      <c r="F1161" s="26">
        <f>_xlfn.MAXIFS('data-from-invoicing'!E:E,'data-from-invoicing'!D:D,eslam.data!AR1161)</f>
        <v>4524611.34</v>
      </c>
      <c r="G1161" s="2">
        <f t="shared" si="158"/>
        <v>0</v>
      </c>
      <c r="H1161" s="2"/>
      <c r="I1161" s="23"/>
      <c r="J1161" s="2">
        <f>SUMIF('collection only'!D:D,eslam.data!AQ1161,'collection only'!E:E)</f>
        <v>2730279.03</v>
      </c>
      <c r="K1161" s="26">
        <f>SUMIF('data-from-invoicing'!D:D,eslam.data!AR1161,'data-from-invoicing'!F:F)</f>
        <v>2967821.1170000001</v>
      </c>
      <c r="L1161" s="2">
        <f t="shared" si="159"/>
        <v>237542.08700000029</v>
      </c>
      <c r="M1161" s="2"/>
      <c r="Q1161" s="23"/>
      <c r="R1161" s="2">
        <v>2730279.03</v>
      </c>
      <c r="S1161" s="1">
        <v>44377</v>
      </c>
      <c r="T1161" s="1">
        <v>44385</v>
      </c>
      <c r="U1161" s="1">
        <v>44388</v>
      </c>
      <c r="V1161">
        <v>30</v>
      </c>
      <c r="W1161" s="1">
        <v>44418</v>
      </c>
      <c r="X1161" s="1">
        <v>44460</v>
      </c>
      <c r="Y1161" s="2">
        <v>46623243.299999997</v>
      </c>
      <c r="Z1161" s="2">
        <v>0</v>
      </c>
      <c r="AF1161" s="2">
        <v>1562612.5</v>
      </c>
      <c r="AG1161" s="14">
        <f>SUMIF('consultant-gross'!D:D,eslam.data!AQ1161,'consultant-gross'!F:F)</f>
        <v>4524611.3441571593</v>
      </c>
      <c r="AH1161" s="14">
        <f>SUMIF('consultant-gross'!D:D,eslam.data!AQ1161,'consultant-gross'!G:G)</f>
        <v>46623243.30415716</v>
      </c>
      <c r="AI1161" s="14">
        <f>SUMIF('consultant-net'!D:D,eslam.data!AQ1161,'consultant-net'!F:F)</f>
        <v>4030279.0302813053</v>
      </c>
      <c r="AJ1161" s="2" t="str">
        <f>VLOOKUP(A1161,'eslam-to-invoicing'!A:B,2,0)</f>
        <v>BKG#178-Lagoon Discharge</v>
      </c>
      <c r="AQ1161" s="2" t="str">
        <f t="shared" si="160"/>
        <v>PKG#1786</v>
      </c>
      <c r="AR1161" s="2" t="str">
        <f t="shared" si="161"/>
        <v>BKG#178-Lagoon Discharge6</v>
      </c>
    </row>
    <row r="1162" spans="1:44" hidden="1" x14ac:dyDescent="0.3">
      <c r="A1162" s="6" t="s">
        <v>66</v>
      </c>
      <c r="B1162" s="6">
        <f>VLOOKUP(A1162,operation!A:B,2,0)</f>
        <v>1</v>
      </c>
      <c r="C1162" s="6">
        <v>7</v>
      </c>
      <c r="D1162" s="25"/>
      <c r="E1162" s="2">
        <v>686559.00000000745</v>
      </c>
      <c r="F1162" s="26">
        <f>_xlfn.MAXIFS('data-from-invoicing'!E:E,'data-from-invoicing'!D:D,eslam.data!AR1162)</f>
        <v>686559</v>
      </c>
      <c r="G1162" s="2">
        <f t="shared" si="158"/>
        <v>-7.4505805969238281E-9</v>
      </c>
      <c r="H1162" s="2"/>
      <c r="I1162" s="23"/>
      <c r="J1162" s="2">
        <f>SUMIF('collection only'!D:D,eslam.data!AQ1162,'collection only'!E:E)</f>
        <v>1644401.99</v>
      </c>
      <c r="K1162" s="26">
        <f>SUMIF('data-from-invoicing'!D:D,eslam.data!AR1162,'data-from-invoicing'!F:F)</f>
        <v>1680446.34</v>
      </c>
      <c r="L1162" s="2">
        <f t="shared" si="159"/>
        <v>36044.350000000093</v>
      </c>
      <c r="M1162" s="2"/>
      <c r="Q1162" s="23"/>
      <c r="R1162" s="2">
        <v>1844728.45</v>
      </c>
      <c r="S1162" s="1">
        <v>44500</v>
      </c>
      <c r="T1162" s="1">
        <v>44501</v>
      </c>
      <c r="U1162" s="1">
        <v>44502</v>
      </c>
      <c r="V1162">
        <v>30</v>
      </c>
      <c r="W1162" s="1">
        <v>44532</v>
      </c>
      <c r="X1162" s="1">
        <v>44532</v>
      </c>
      <c r="Y1162" s="2">
        <v>47309802.299999997</v>
      </c>
      <c r="Z1162" s="2">
        <v>0</v>
      </c>
      <c r="AF1162" s="2">
        <v>1595537.5</v>
      </c>
      <c r="AG1162" s="14">
        <f>SUMIF('consultant-gross'!D:D,eslam.data!AQ1162,'consultant-gross'!F:F)</f>
        <v>0</v>
      </c>
      <c r="AH1162" s="14">
        <f>SUMIF('consultant-gross'!D:D,eslam.data!AQ1162,'consultant-gross'!G:G)</f>
        <v>0</v>
      </c>
      <c r="AI1162" s="14">
        <f>SUMIF('consultant-net'!D:D,eslam.data!AQ1162,'consultant-net'!F:F)</f>
        <v>0</v>
      </c>
      <c r="AJ1162" s="2" t="str">
        <f>VLOOKUP(A1162,'eslam-to-invoicing'!A:B,2,0)</f>
        <v>BKG#178-Lagoon Discharge</v>
      </c>
      <c r="AQ1162" s="2" t="str">
        <f t="shared" si="160"/>
        <v>PKG#1787</v>
      </c>
      <c r="AR1162" s="2" t="str">
        <f t="shared" si="161"/>
        <v>BKG#178-Lagoon Discharge7</v>
      </c>
    </row>
    <row r="1163" spans="1:44" hidden="1" x14ac:dyDescent="0.3">
      <c r="A1163" s="6" t="s">
        <v>66</v>
      </c>
      <c r="B1163" s="6">
        <f>VLOOKUP(A1163,operation!A:B,2,0)</f>
        <v>1</v>
      </c>
      <c r="C1163" s="6">
        <v>8</v>
      </c>
      <c r="D1163" s="25"/>
      <c r="E1163" s="2">
        <v>1389835.5399999919</v>
      </c>
      <c r="F1163" s="26">
        <f>_xlfn.MAXIFS('data-from-invoicing'!E:E,'data-from-invoicing'!D:D,eslam.data!AR1163)</f>
        <v>1389835.52</v>
      </c>
      <c r="G1163" s="2">
        <f t="shared" si="158"/>
        <v>-1.9999991869553924E-2</v>
      </c>
      <c r="H1163" s="2"/>
      <c r="I1163" s="23"/>
      <c r="J1163" s="2">
        <f>SUMIF('collection only'!D:D,eslam.data!AQ1163,'collection only'!E:E)</f>
        <v>595920.44999999995</v>
      </c>
      <c r="K1163" s="26">
        <f>SUMIF('data-from-invoicing'!D:D,eslam.data!AR1163,'data-from-invoicing'!F:F)</f>
        <v>668886.79599999997</v>
      </c>
      <c r="L1163" s="2">
        <f t="shared" si="159"/>
        <v>72966.34600000002</v>
      </c>
      <c r="M1163" s="2"/>
      <c r="Q1163" s="23"/>
      <c r="R1163" s="2">
        <v>595920.46</v>
      </c>
      <c r="S1163" s="1">
        <v>44592</v>
      </c>
      <c r="T1163" s="1">
        <v>44592</v>
      </c>
      <c r="U1163" s="1">
        <v>44593</v>
      </c>
      <c r="V1163">
        <v>30</v>
      </c>
      <c r="W1163" s="1">
        <v>44623</v>
      </c>
      <c r="X1163" s="1">
        <v>44620</v>
      </c>
      <c r="Y1163" s="2">
        <v>48699637.840000004</v>
      </c>
      <c r="AD1163" s="2">
        <v>1278365.4950000001</v>
      </c>
      <c r="AE1163" s="2">
        <v>1278365.4950000001</v>
      </c>
      <c r="AF1163" s="2">
        <v>0</v>
      </c>
      <c r="AG1163" s="14">
        <f>SUMIF('consultant-gross'!D:D,eslam.data!AQ1163,'consultant-gross'!F:F)</f>
        <v>0</v>
      </c>
      <c r="AH1163" s="14">
        <f>SUMIF('consultant-gross'!D:D,eslam.data!AQ1163,'consultant-gross'!G:G)</f>
        <v>0</v>
      </c>
      <c r="AI1163" s="14">
        <f>SUMIF('consultant-net'!D:D,eslam.data!AQ1163,'consultant-net'!F:F)</f>
        <v>0</v>
      </c>
      <c r="AJ1163" s="2" t="str">
        <f>VLOOKUP(A1163,'eslam-to-invoicing'!A:B,2,0)</f>
        <v>BKG#178-Lagoon Discharge</v>
      </c>
      <c r="AQ1163" s="2" t="str">
        <f t="shared" si="160"/>
        <v>PKG#1788</v>
      </c>
      <c r="AR1163" s="2" t="str">
        <f t="shared" si="161"/>
        <v>BKG#178-Lagoon Discharge8</v>
      </c>
    </row>
    <row r="1164" spans="1:44" hidden="1" x14ac:dyDescent="0.3">
      <c r="A1164" s="6" t="s">
        <v>66</v>
      </c>
      <c r="B1164" s="6">
        <f>VLOOKUP(A1164,operation!A:B,2,0)</f>
        <v>1</v>
      </c>
      <c r="C1164" s="6">
        <v>9</v>
      </c>
      <c r="D1164" s="25"/>
      <c r="E1164" s="2">
        <v>31809.520000003278</v>
      </c>
      <c r="F1164" s="26">
        <f>_xlfn.MAXIFS('data-from-invoicing'!E:E,'data-from-invoicing'!D:D,eslam.data!AR1164)</f>
        <v>31809.53</v>
      </c>
      <c r="G1164" s="2">
        <f t="shared" si="158"/>
        <v>9.9999967205803841E-3</v>
      </c>
      <c r="H1164" s="2"/>
      <c r="I1164" s="23"/>
      <c r="J1164" s="2">
        <f>SUMIF('collection only'!D:D,eslam.data!AQ1164,'collection only'!E:E)</f>
        <v>289077.59999999998</v>
      </c>
      <c r="K1164" s="26">
        <f>SUMIF('data-from-invoicing'!D:D,eslam.data!AR1164,'data-from-invoicing'!F:F)</f>
        <v>2524652.5564999999</v>
      </c>
      <c r="L1164" s="2">
        <f t="shared" si="159"/>
        <v>2235574.9564999999</v>
      </c>
      <c r="M1164" s="2"/>
      <c r="Q1164" s="23"/>
      <c r="R1164" s="2">
        <v>88751.13</v>
      </c>
      <c r="S1164" s="1">
        <v>44804</v>
      </c>
      <c r="T1164" s="1">
        <v>44801</v>
      </c>
      <c r="U1164" s="1">
        <v>44803</v>
      </c>
      <c r="V1164">
        <v>30</v>
      </c>
      <c r="W1164" s="1">
        <v>44833</v>
      </c>
      <c r="X1164" s="1">
        <v>44843</v>
      </c>
      <c r="Y1164" s="2">
        <v>48731447.359999999</v>
      </c>
      <c r="AD1164" s="2">
        <v>1279200.4950000001</v>
      </c>
      <c r="AE1164" s="2">
        <v>1279200.4950000001</v>
      </c>
      <c r="AF1164" s="2">
        <v>2370468.9300000002</v>
      </c>
      <c r="AG1164" s="14">
        <f>SUMIF('consultant-gross'!D:D,eslam.data!AQ1164,'consultant-gross'!F:F)</f>
        <v>0</v>
      </c>
      <c r="AH1164" s="14">
        <f>SUMIF('consultant-gross'!D:D,eslam.data!AQ1164,'consultant-gross'!G:G)</f>
        <v>0</v>
      </c>
      <c r="AI1164" s="14">
        <f>SUMIF('consultant-net'!D:D,eslam.data!AQ1164,'consultant-net'!F:F)</f>
        <v>0</v>
      </c>
      <c r="AJ1164" s="2" t="str">
        <f>VLOOKUP(A1164,'eslam-to-invoicing'!A:B,2,0)</f>
        <v>BKG#178-Lagoon Discharge</v>
      </c>
      <c r="AQ1164" s="2" t="str">
        <f t="shared" si="160"/>
        <v>PKG#1789</v>
      </c>
      <c r="AR1164" s="2" t="str">
        <f t="shared" si="161"/>
        <v>BKG#178-Lagoon Discharge9</v>
      </c>
    </row>
    <row r="1165" spans="1:44" hidden="1" x14ac:dyDescent="0.3">
      <c r="A1165" s="6" t="s">
        <v>66</v>
      </c>
      <c r="B1165" s="6">
        <f>VLOOKUP(A1165,operation!A:B,2,0)</f>
        <v>1</v>
      </c>
      <c r="C1165" s="6">
        <v>10</v>
      </c>
      <c r="D1165" s="25"/>
      <c r="E1165" s="2">
        <v>-1E-4</v>
      </c>
      <c r="F1165" s="26">
        <f>_xlfn.MAXIFS('data-from-invoicing'!E:E,'data-from-invoicing'!D:D,eslam.data!AR1165)</f>
        <v>0</v>
      </c>
      <c r="G1165" s="2">
        <f t="shared" si="158"/>
        <v>1E-4</v>
      </c>
      <c r="H1165" s="2"/>
      <c r="I1165" s="23"/>
      <c r="J1165" s="2">
        <f>SUMIF('collection only'!D:D,eslam.data!AQ1165,'collection only'!E:E)</f>
        <v>2235574.9700000002</v>
      </c>
      <c r="K1165" s="26">
        <f>SUMIF('data-from-invoicing'!D:D,eslam.data!AR1165,'data-from-invoicing'!F:F)</f>
        <v>0</v>
      </c>
      <c r="L1165" s="2">
        <f t="shared" si="159"/>
        <v>-2235574.9700000002</v>
      </c>
      <c r="M1165" s="2"/>
      <c r="Q1165" s="23"/>
      <c r="R1165" s="2">
        <v>2080200.49</v>
      </c>
      <c r="S1165" s="1">
        <v>44957</v>
      </c>
      <c r="T1165" s="1">
        <v>44951</v>
      </c>
      <c r="U1165" s="1">
        <v>45075</v>
      </c>
      <c r="V1165">
        <v>30</v>
      </c>
      <c r="W1165" s="1">
        <v>45105</v>
      </c>
      <c r="X1165" s="1">
        <v>45079</v>
      </c>
      <c r="Y1165" s="2">
        <v>48731447.359999999</v>
      </c>
      <c r="AA1165" s="2">
        <v>12630627.58</v>
      </c>
      <c r="AC1165" s="2">
        <v>413484.78</v>
      </c>
      <c r="AF1165" s="2">
        <v>1769468.93</v>
      </c>
      <c r="AG1165" s="14">
        <f>SUMIF('consultant-gross'!D:D,eslam.data!AQ1165,'consultant-gross'!F:F)</f>
        <v>0</v>
      </c>
      <c r="AH1165" s="14">
        <f>SUMIF('consultant-gross'!D:D,eslam.data!AQ1165,'consultant-gross'!G:G)</f>
        <v>0</v>
      </c>
      <c r="AI1165" s="14">
        <f>SUMIF('consultant-net'!D:D,eslam.data!AQ1165,'consultant-net'!F:F)</f>
        <v>0</v>
      </c>
      <c r="AJ1165" s="2" t="str">
        <f>VLOOKUP(A1165,'eslam-to-invoicing'!A:B,2,0)</f>
        <v>BKG#178-Lagoon Discharge</v>
      </c>
      <c r="AQ1165" s="2" t="str">
        <f t="shared" si="160"/>
        <v>PKG#17810</v>
      </c>
      <c r="AR1165" s="2" t="str">
        <f t="shared" si="161"/>
        <v>BKG#178-Lagoon Discharge10</v>
      </c>
    </row>
    <row r="1166" spans="1:44" hidden="1" x14ac:dyDescent="0.3">
      <c r="A1166" s="6" t="s">
        <v>95</v>
      </c>
      <c r="B1166" s="32">
        <f>VLOOKUP(A1166,operation!A:B,2,0)</f>
        <v>1</v>
      </c>
      <c r="C1166" s="6">
        <v>2</v>
      </c>
      <c r="D1166" s="25"/>
      <c r="E1166" s="2">
        <v>1935314</v>
      </c>
      <c r="F1166" s="26">
        <f>_xlfn.MAXIFS('data-from-invoicing'!E:E,'data-from-invoicing'!D:D,eslam.data!AR1166)</f>
        <v>0</v>
      </c>
      <c r="G1166" s="2">
        <f t="shared" si="158"/>
        <v>-1935314</v>
      </c>
      <c r="H1166" s="2"/>
      <c r="I1166" s="23"/>
      <c r="J1166" s="2">
        <f>SUMIF('collection only'!D:D,eslam.data!AQ1166,'collection only'!E:E)</f>
        <v>1181605.96</v>
      </c>
      <c r="K1166" s="26">
        <f>SUMIF('data-from-invoicing'!D:D,eslam.data!AR1166,'data-from-invoicing'!F:F)</f>
        <v>0</v>
      </c>
      <c r="L1166" s="2">
        <f t="shared" si="159"/>
        <v>-1181605.96</v>
      </c>
      <c r="M1166" s="2"/>
      <c r="Q1166" s="23"/>
      <c r="R1166" s="2">
        <v>1181605.96</v>
      </c>
      <c r="S1166" s="1">
        <v>44681</v>
      </c>
      <c r="T1166" s="1">
        <v>44679</v>
      </c>
      <c r="U1166" s="1">
        <v>44705</v>
      </c>
      <c r="V1166">
        <v>30</v>
      </c>
      <c r="W1166" s="1">
        <v>44735</v>
      </c>
      <c r="X1166" s="1">
        <v>44705</v>
      </c>
      <c r="Y1166" s="2">
        <v>1935314</v>
      </c>
      <c r="Z1166" s="2">
        <v>0</v>
      </c>
      <c r="AA1166" s="2">
        <v>0</v>
      </c>
      <c r="AC1166" s="2">
        <v>0</v>
      </c>
      <c r="AD1166" s="2">
        <v>50801.99</v>
      </c>
      <c r="AE1166" s="2">
        <v>50801.99</v>
      </c>
      <c r="AF1166" s="2">
        <v>0</v>
      </c>
      <c r="AG1166" s="14">
        <f>SUMIF('consultant-gross'!D:D,eslam.data!AQ1166,'consultant-gross'!F:F)</f>
        <v>0</v>
      </c>
      <c r="AH1166" s="14">
        <f>SUMIF('consultant-gross'!D:D,eslam.data!AQ1166,'consultant-gross'!G:G)</f>
        <v>0</v>
      </c>
      <c r="AI1166" s="14">
        <f>SUMIF('consultant-net'!D:D,eslam.data!AQ1166,'consultant-net'!F:F)</f>
        <v>0</v>
      </c>
      <c r="AJ1166" s="2">
        <f>VLOOKUP(A1166,'eslam-to-invoicing'!A:B,2,0)</f>
        <v>0</v>
      </c>
      <c r="AQ1166" s="2" t="str">
        <f t="shared" si="160"/>
        <v>PKG#2052</v>
      </c>
      <c r="AR1166" s="2" t="str">
        <f t="shared" si="161"/>
        <v>02</v>
      </c>
    </row>
    <row r="1167" spans="1:44" hidden="1" x14ac:dyDescent="0.3">
      <c r="A1167" s="6" t="s">
        <v>95</v>
      </c>
      <c r="B1167" s="32">
        <f>VLOOKUP(A1167,operation!A:B,2,0)</f>
        <v>1</v>
      </c>
      <c r="C1167" s="6">
        <v>3</v>
      </c>
      <c r="D1167" s="25"/>
      <c r="E1167" s="2">
        <v>2048098</v>
      </c>
      <c r="F1167" s="26">
        <f>_xlfn.MAXIFS('data-from-invoicing'!E:E,'data-from-invoicing'!D:D,eslam.data!AR1167)</f>
        <v>0</v>
      </c>
      <c r="G1167" s="2">
        <f t="shared" si="158"/>
        <v>-2048098</v>
      </c>
      <c r="H1167" s="2"/>
      <c r="I1167" s="23"/>
      <c r="J1167" s="2">
        <f>SUMIF('collection only'!D:D,eslam.data!AQ1167,'collection only'!E:E)</f>
        <v>1250466.1100000001</v>
      </c>
      <c r="K1167" s="26">
        <f>SUMIF('data-from-invoicing'!D:D,eslam.data!AR1167,'data-from-invoicing'!F:F)</f>
        <v>0</v>
      </c>
      <c r="L1167" s="2">
        <f t="shared" si="159"/>
        <v>-1250466.1100000001</v>
      </c>
      <c r="M1167" s="2"/>
      <c r="Q1167" s="23"/>
      <c r="R1167" s="2">
        <v>1250466.1100000001</v>
      </c>
      <c r="S1167" s="1">
        <v>44712</v>
      </c>
      <c r="T1167" s="1">
        <v>44712</v>
      </c>
      <c r="U1167" s="1">
        <v>44725</v>
      </c>
      <c r="V1167">
        <v>30</v>
      </c>
      <c r="W1167" s="1">
        <v>44755</v>
      </c>
      <c r="X1167" s="1">
        <v>44725</v>
      </c>
      <c r="Y1167" s="2">
        <v>3983412</v>
      </c>
      <c r="AC1167" s="2">
        <v>63808.49</v>
      </c>
      <c r="AD1167" s="2">
        <v>104564.5</v>
      </c>
      <c r="AE1167" s="2">
        <v>104564.5</v>
      </c>
      <c r="AF1167" s="2">
        <v>0</v>
      </c>
      <c r="AG1167" s="14">
        <f>SUMIF('consultant-gross'!D:D,eslam.data!AQ1167,'consultant-gross'!F:F)</f>
        <v>0</v>
      </c>
      <c r="AH1167" s="14">
        <f>SUMIF('consultant-gross'!D:D,eslam.data!AQ1167,'consultant-gross'!G:G)</f>
        <v>0</v>
      </c>
      <c r="AI1167" s="14">
        <f>SUMIF('consultant-net'!D:D,eslam.data!AQ1167,'consultant-net'!F:F)</f>
        <v>0</v>
      </c>
      <c r="AJ1167" s="2">
        <f>VLOOKUP(A1167,'eslam-to-invoicing'!A:B,2,0)</f>
        <v>0</v>
      </c>
      <c r="AQ1167" s="2" t="str">
        <f t="shared" si="160"/>
        <v>PKG#2053</v>
      </c>
      <c r="AR1167" s="2" t="str">
        <f t="shared" si="161"/>
        <v>03</v>
      </c>
    </row>
    <row r="1168" spans="1:44" hidden="1" x14ac:dyDescent="0.3">
      <c r="A1168" s="6" t="s">
        <v>121</v>
      </c>
      <c r="B1168" s="32">
        <f>VLOOKUP(A1168,operation!A:B,2,0)</f>
        <v>1</v>
      </c>
      <c r="C1168" s="6">
        <v>2</v>
      </c>
      <c r="D1168" s="25"/>
      <c r="E1168" s="2">
        <v>12159328.08</v>
      </c>
      <c r="F1168" s="26">
        <f>_xlfn.MAXIFS('data-from-invoicing'!E:E,'data-from-invoicing'!D:D,eslam.data!AR1168)</f>
        <v>23621739.09</v>
      </c>
      <c r="G1168" s="2">
        <f t="shared" si="158"/>
        <v>11462411.01</v>
      </c>
      <c r="H1168" s="2"/>
      <c r="I1168" s="23"/>
      <c r="J1168" s="2">
        <f>SUMIF('collection only'!D:D,eslam.data!AQ1168,'collection only'!E:E)</f>
        <v>8261597.7599999998</v>
      </c>
      <c r="K1168" s="26">
        <f>SUMIF('data-from-invoicing'!D:D,eslam.data!AR1168,'data-from-invoicing'!F:F)</f>
        <v>5980500.04</v>
      </c>
      <c r="L1168" s="2">
        <f t="shared" si="159"/>
        <v>-2281097.7199999997</v>
      </c>
      <c r="M1168" s="2"/>
      <c r="Q1168" s="23"/>
      <c r="R1168" s="2">
        <v>8261597.7599999998</v>
      </c>
      <c r="S1168" s="1">
        <v>45077</v>
      </c>
      <c r="T1168" s="1">
        <v>45077</v>
      </c>
      <c r="U1168" s="1">
        <v>45084</v>
      </c>
      <c r="V1168">
        <v>30</v>
      </c>
      <c r="W1168" s="1">
        <v>45114</v>
      </c>
      <c r="X1168" s="1">
        <v>45097</v>
      </c>
      <c r="Y1168" s="2">
        <v>12159328.08</v>
      </c>
      <c r="AD1168" s="2">
        <v>319182.36</v>
      </c>
      <c r="AE1168" s="2">
        <v>319182.36</v>
      </c>
      <c r="AF1168" s="2">
        <v>0</v>
      </c>
      <c r="AG1168" s="14">
        <f>SUMIF('consultant-gross'!D:D,eslam.data!AQ1168,'consultant-gross'!F:F)</f>
        <v>0</v>
      </c>
      <c r="AH1168" s="14">
        <f>SUMIF('consultant-gross'!D:D,eslam.data!AQ1168,'consultant-gross'!G:G)</f>
        <v>0</v>
      </c>
      <c r="AI1168" s="14">
        <f>SUMIF('consultant-net'!D:D,eslam.data!AQ1168,'consultant-net'!F:F)</f>
        <v>0</v>
      </c>
      <c r="AJ1168" s="2" t="str">
        <f>VLOOKUP(A1168,'eslam-to-invoicing'!A:B,2,0)</f>
        <v>SOL Town PKG.220</v>
      </c>
      <c r="AQ1168" s="2" t="str">
        <f t="shared" si="160"/>
        <v>PKG#220B2</v>
      </c>
      <c r="AR1168" s="2" t="str">
        <f t="shared" si="161"/>
        <v>SOL Town PKG.2202</v>
      </c>
    </row>
    <row r="1169" spans="1:44" hidden="1" x14ac:dyDescent="0.3">
      <c r="A1169" s="6" t="s">
        <v>121</v>
      </c>
      <c r="B1169" s="32">
        <f>VLOOKUP(A1169,operation!A:B,2,0)</f>
        <v>1</v>
      </c>
      <c r="C1169" s="6">
        <v>3</v>
      </c>
      <c r="D1169" s="25"/>
      <c r="E1169" s="2">
        <v>11462411.01</v>
      </c>
      <c r="F1169" s="26">
        <f>_xlfn.MAXIFS('data-from-invoicing'!E:E,'data-from-invoicing'!D:D,eslam.data!AR1169)</f>
        <v>1345226.9</v>
      </c>
      <c r="G1169" s="2">
        <f t="shared" ref="G1169:G1232" si="162">F1169-E1169</f>
        <v>-10117184.109999999</v>
      </c>
      <c r="H1169" s="2"/>
      <c r="I1169" s="23"/>
      <c r="J1169" s="2">
        <f>SUMIF('collection only'!D:D,eslam.data!AQ1169,'collection only'!E:E)</f>
        <v>5980500.04</v>
      </c>
      <c r="K1169" s="26">
        <f>SUMIF('data-from-invoicing'!D:D,eslam.data!AR1169,'data-from-invoicing'!F:F)</f>
        <v>348202.56</v>
      </c>
      <c r="L1169" s="2">
        <f t="shared" ref="L1169:L1232" si="163">K1169-J1169</f>
        <v>-5632297.4800000004</v>
      </c>
      <c r="M1169" s="2"/>
      <c r="Q1169" s="23"/>
      <c r="R1169" s="2">
        <v>5980500.04</v>
      </c>
      <c r="S1169" s="1">
        <v>45107</v>
      </c>
      <c r="T1169" s="1">
        <v>45112</v>
      </c>
      <c r="U1169" s="1">
        <v>45117</v>
      </c>
      <c r="V1169">
        <v>30</v>
      </c>
      <c r="W1169" s="1">
        <v>45147</v>
      </c>
      <c r="X1169" s="1">
        <v>45152</v>
      </c>
      <c r="Y1169" s="2">
        <v>23621739.09</v>
      </c>
      <c r="AD1169" s="2">
        <v>620070.65</v>
      </c>
      <c r="AE1169" s="2">
        <v>620070.65</v>
      </c>
      <c r="AF1169" s="2">
        <v>1017875</v>
      </c>
      <c r="AG1169" s="14">
        <f>SUMIF('consultant-gross'!D:D,eslam.data!AQ1169,'consultant-gross'!F:F)</f>
        <v>0</v>
      </c>
      <c r="AH1169" s="14">
        <f>SUMIF('consultant-gross'!D:D,eslam.data!AQ1169,'consultant-gross'!G:G)</f>
        <v>0</v>
      </c>
      <c r="AI1169" s="14">
        <f>SUMIF('consultant-net'!D:D,eslam.data!AQ1169,'consultant-net'!F:F)</f>
        <v>0</v>
      </c>
      <c r="AJ1169" s="2" t="str">
        <f>VLOOKUP(A1169,'eslam-to-invoicing'!A:B,2,0)</f>
        <v>SOL Town PKG.220</v>
      </c>
      <c r="AQ1169" s="2" t="str">
        <f t="shared" ref="AQ1169:AQ1232" si="164">A1169&amp;C1169</f>
        <v>PKG#220B3</v>
      </c>
      <c r="AR1169" s="2" t="str">
        <f t="shared" ref="AR1169:AR1232" si="165">AJ1169&amp;C1169</f>
        <v>SOL Town PKG.2203</v>
      </c>
    </row>
    <row r="1170" spans="1:44" hidden="1" x14ac:dyDescent="0.3">
      <c r="A1170" s="6" t="s">
        <v>121</v>
      </c>
      <c r="B1170" s="32">
        <f>VLOOKUP(A1170,operation!A:B,2,0)</f>
        <v>1</v>
      </c>
      <c r="C1170" s="6">
        <v>4</v>
      </c>
      <c r="D1170" s="25"/>
      <c r="F1170" s="26">
        <f>_xlfn.MAXIFS('data-from-invoicing'!E:E,'data-from-invoicing'!D:D,eslam.data!AR1170)</f>
        <v>1274131.45</v>
      </c>
      <c r="G1170" s="2">
        <f t="shared" si="162"/>
        <v>1274131.45</v>
      </c>
      <c r="H1170" s="2"/>
      <c r="I1170" s="23"/>
      <c r="J1170" s="2">
        <f>SUMIF('collection only'!D:D,eslam.data!AQ1170,'collection only'!E:E)</f>
        <v>2300000</v>
      </c>
      <c r="K1170" s="26">
        <f>SUMIF('data-from-invoicing'!D:D,eslam.data!AR1170,'data-from-invoicing'!F:F)</f>
        <v>1849642.29</v>
      </c>
      <c r="L1170" s="2">
        <f t="shared" si="163"/>
        <v>-450357.70999999996</v>
      </c>
      <c r="M1170" s="2"/>
      <c r="Q1170" s="23"/>
      <c r="R1170" s="2">
        <v>2300000</v>
      </c>
      <c r="S1170" s="1">
        <v>45138</v>
      </c>
      <c r="T1170" s="1">
        <v>45143</v>
      </c>
      <c r="U1170" s="1">
        <v>45145</v>
      </c>
      <c r="V1170">
        <v>30</v>
      </c>
      <c r="W1170" s="1">
        <v>45175</v>
      </c>
      <c r="AF1170" s="2">
        <v>0</v>
      </c>
      <c r="AG1170" s="14">
        <f>SUMIF('consultant-gross'!D:D,eslam.data!AQ1170,'consultant-gross'!F:F)</f>
        <v>0</v>
      </c>
      <c r="AH1170" s="14">
        <f>SUMIF('consultant-gross'!D:D,eslam.data!AQ1170,'consultant-gross'!G:G)</f>
        <v>0</v>
      </c>
      <c r="AI1170" s="14">
        <f>SUMIF('consultant-net'!D:D,eslam.data!AQ1170,'consultant-net'!F:F)</f>
        <v>2300000</v>
      </c>
      <c r="AJ1170" s="2" t="str">
        <f>VLOOKUP(A1170,'eslam-to-invoicing'!A:B,2,0)</f>
        <v>SOL Town PKG.220</v>
      </c>
      <c r="AQ1170" s="2" t="str">
        <f t="shared" si="164"/>
        <v>PKG#220B4</v>
      </c>
      <c r="AR1170" s="2" t="str">
        <f t="shared" si="165"/>
        <v>SOL Town PKG.2204</v>
      </c>
    </row>
    <row r="1171" spans="1:44" hidden="1" x14ac:dyDescent="0.3">
      <c r="A1171" s="6" t="s">
        <v>119</v>
      </c>
      <c r="B1171" s="32">
        <f>VLOOKUP(A1171,operation!A:B,2,0)</f>
        <v>1</v>
      </c>
      <c r="C1171" s="6">
        <v>1</v>
      </c>
      <c r="D1171" s="25"/>
      <c r="F1171" s="26">
        <f>_xlfn.MAXIFS('data-from-invoicing'!E:E,'data-from-invoicing'!D:D,eslam.data!AR1171)</f>
        <v>12159328.08</v>
      </c>
      <c r="G1171" s="2">
        <f t="shared" si="162"/>
        <v>12159328.08</v>
      </c>
      <c r="H1171" s="2"/>
      <c r="I1171" s="23"/>
      <c r="J1171" s="2">
        <f>SUMIF('collection only'!D:D,eslam.data!AQ1171,'collection only'!E:E)</f>
        <v>0</v>
      </c>
      <c r="K1171" s="26">
        <f>SUMIF('data-from-invoicing'!D:D,eslam.data!AR1171,'data-from-invoicing'!F:F)</f>
        <v>8261597.7599999998</v>
      </c>
      <c r="L1171" s="2">
        <f t="shared" si="163"/>
        <v>8261597.7599999998</v>
      </c>
      <c r="M1171" s="2"/>
      <c r="Q1171" s="23"/>
      <c r="S1171" s="1">
        <v>45077</v>
      </c>
      <c r="T1171" s="1">
        <v>45067</v>
      </c>
      <c r="U1171" s="1">
        <v>45067</v>
      </c>
      <c r="V1171">
        <v>30</v>
      </c>
      <c r="W1171" s="1">
        <v>45097</v>
      </c>
      <c r="AF1171" s="2">
        <v>0</v>
      </c>
      <c r="AG1171" s="14">
        <f>SUMIF('consultant-gross'!D:D,eslam.data!AQ1171,'consultant-gross'!F:F)</f>
        <v>0</v>
      </c>
      <c r="AH1171" s="14">
        <f>SUMIF('consultant-gross'!D:D,eslam.data!AQ1171,'consultant-gross'!G:G)</f>
        <v>0</v>
      </c>
      <c r="AI1171" s="14">
        <f>SUMIF('consultant-net'!D:D,eslam.data!AQ1171,'consultant-net'!F:F)</f>
        <v>0</v>
      </c>
      <c r="AJ1171" s="2" t="str">
        <f>VLOOKUP(A1171,'eslam-to-invoicing'!A:B,2,0)</f>
        <v>SOL Town PKG.220</v>
      </c>
      <c r="AQ1171" s="2" t="str">
        <f t="shared" si="164"/>
        <v>PKG#220B - DP1</v>
      </c>
      <c r="AR1171" s="2" t="str">
        <f t="shared" si="165"/>
        <v>SOL Town PKG.2201</v>
      </c>
    </row>
    <row r="1172" spans="1:44" hidden="1" x14ac:dyDescent="0.3">
      <c r="A1172" s="6" t="s">
        <v>27</v>
      </c>
      <c r="B1172" s="6">
        <f>VLOOKUP(A1172,operation!A:B,2,0)</f>
        <v>1</v>
      </c>
      <c r="C1172" s="6">
        <v>46</v>
      </c>
      <c r="D1172" s="25"/>
      <c r="F1172" s="26">
        <f>_xlfn.MAXIFS('data-from-invoicing'!E:E,'data-from-invoicing'!D:D,eslam.data!AR1172)</f>
        <v>0</v>
      </c>
      <c r="G1172" s="2">
        <f t="shared" si="162"/>
        <v>0</v>
      </c>
      <c r="H1172" s="2"/>
      <c r="I1172" s="23"/>
      <c r="J1172" s="2">
        <f>SUMIF('collection only'!D:D,eslam.data!AQ1172,'collection only'!E:E)</f>
        <v>1844931.02</v>
      </c>
      <c r="K1172" s="26">
        <f>SUMIF('data-from-invoicing'!D:D,eslam.data!AR1172,'data-from-invoicing'!F:F)</f>
        <v>0</v>
      </c>
      <c r="L1172" s="2">
        <f t="shared" si="163"/>
        <v>-1844931.02</v>
      </c>
      <c r="M1172" s="2"/>
      <c r="Q1172" s="23"/>
      <c r="R1172" s="2">
        <v>1069392.54</v>
      </c>
      <c r="S1172" s="1">
        <v>43281</v>
      </c>
      <c r="T1172" s="1">
        <v>43296</v>
      </c>
      <c r="U1172" s="1">
        <v>43361</v>
      </c>
      <c r="W1172" s="1">
        <v>43449</v>
      </c>
      <c r="X1172" s="1">
        <v>43425</v>
      </c>
      <c r="Y1172" s="2">
        <v>59167173.460000001</v>
      </c>
      <c r="AG1172" s="14">
        <f>SUMIF('consultant-gross'!D:D,eslam.data!AQ1172,'consultant-gross'!F:F)</f>
        <v>0</v>
      </c>
      <c r="AH1172" s="14">
        <f>SUMIF('consultant-gross'!D:D,eslam.data!AQ1172,'consultant-gross'!G:G)</f>
        <v>0</v>
      </c>
      <c r="AI1172" s="14">
        <f>SUMIF('consultant-net'!D:D,eslam.data!AQ1172,'consultant-net'!F:F)</f>
        <v>0</v>
      </c>
      <c r="AJ1172" s="2">
        <f>VLOOKUP(A1172,'eslam-to-invoicing'!A:B,2,0)</f>
        <v>0</v>
      </c>
      <c r="AQ1172" s="2" t="str">
        <f t="shared" si="164"/>
        <v>PKG#4546</v>
      </c>
      <c r="AR1172" s="2" t="str">
        <f t="shared" si="165"/>
        <v>046</v>
      </c>
    </row>
    <row r="1173" spans="1:44" hidden="1" x14ac:dyDescent="0.3">
      <c r="A1173" s="6" t="s">
        <v>26</v>
      </c>
      <c r="B1173" s="6">
        <f>VLOOKUP(A1173,operation!A:B,2,0)</f>
        <v>1</v>
      </c>
      <c r="C1173" s="6">
        <v>22</v>
      </c>
      <c r="D1173" s="25"/>
      <c r="E1173" s="2">
        <v>0</v>
      </c>
      <c r="F1173" s="26">
        <f>_xlfn.MAXIFS('data-from-invoicing'!E:E,'data-from-invoicing'!D:D,eslam.data!AR1173)</f>
        <v>0</v>
      </c>
      <c r="G1173" s="2">
        <f t="shared" si="162"/>
        <v>0</v>
      </c>
      <c r="H1173" s="2"/>
      <c r="I1173" s="23"/>
      <c r="J1173" s="2">
        <f>SUMIF('collection only'!D:D,eslam.data!AQ1173,'collection only'!E:E)</f>
        <v>327696.28999999998</v>
      </c>
      <c r="K1173" s="26">
        <f>SUMIF('data-from-invoicing'!D:D,eslam.data!AR1173,'data-from-invoicing'!F:F)</f>
        <v>0</v>
      </c>
      <c r="L1173" s="2">
        <f t="shared" si="163"/>
        <v>-327696.28999999998</v>
      </c>
      <c r="M1173" s="2"/>
      <c r="Q1173" s="23"/>
      <c r="R1173" s="2">
        <v>317558.65999999997</v>
      </c>
      <c r="S1173" s="1">
        <v>42369</v>
      </c>
      <c r="T1173" s="1">
        <v>42367</v>
      </c>
      <c r="U1173" s="1">
        <v>42367</v>
      </c>
      <c r="W1173" s="1">
        <v>43419</v>
      </c>
      <c r="X1173" s="1">
        <v>43394</v>
      </c>
      <c r="Y1173" s="2">
        <v>4831971.92</v>
      </c>
      <c r="AG1173" s="14">
        <f>SUMIF('consultant-gross'!D:D,eslam.data!AQ1173,'consultant-gross'!F:F)</f>
        <v>0</v>
      </c>
      <c r="AH1173" s="14">
        <f>SUMIF('consultant-gross'!D:D,eslam.data!AQ1173,'consultant-gross'!G:G)</f>
        <v>0</v>
      </c>
      <c r="AI1173" s="14">
        <f>SUMIF('consultant-net'!D:D,eslam.data!AQ1173,'consultant-net'!F:F)</f>
        <v>0</v>
      </c>
      <c r="AJ1173" s="2">
        <f>VLOOKUP(A1173,'eslam-to-invoicing'!A:B,2,0)</f>
        <v>0</v>
      </c>
      <c r="AQ1173" s="2" t="str">
        <f t="shared" si="164"/>
        <v>PKG#5822</v>
      </c>
      <c r="AR1173" s="2" t="str">
        <f t="shared" si="165"/>
        <v>022</v>
      </c>
    </row>
    <row r="1174" spans="1:44" hidden="1" x14ac:dyDescent="0.3">
      <c r="A1174" s="6" t="s">
        <v>28</v>
      </c>
      <c r="B1174" s="6">
        <f>VLOOKUP(A1174,operation!A:B,2,0)</f>
        <v>1</v>
      </c>
      <c r="C1174" s="6">
        <v>5</v>
      </c>
      <c r="D1174" s="25"/>
      <c r="F1174" s="26">
        <f>_xlfn.MAXIFS('data-from-invoicing'!E:E,'data-from-invoicing'!D:D,eslam.data!AR1174)</f>
        <v>0</v>
      </c>
      <c r="G1174" s="2">
        <f t="shared" si="162"/>
        <v>0</v>
      </c>
      <c r="H1174" s="2"/>
      <c r="I1174" s="23"/>
      <c r="J1174" s="2">
        <f>SUMIF('collection only'!D:D,eslam.data!AQ1174,'collection only'!E:E)</f>
        <v>1729285.15</v>
      </c>
      <c r="K1174" s="26">
        <f>SUMIF('data-from-invoicing'!D:D,eslam.data!AR1174,'data-from-invoicing'!F:F)</f>
        <v>0</v>
      </c>
      <c r="L1174" s="2">
        <f t="shared" si="163"/>
        <v>-1729285.15</v>
      </c>
      <c r="M1174" s="2"/>
      <c r="Q1174" s="23"/>
      <c r="S1174" s="1">
        <v>43404</v>
      </c>
      <c r="T1174" s="1">
        <v>43390</v>
      </c>
      <c r="U1174" s="1">
        <v>43415</v>
      </c>
      <c r="V1174">
        <v>30</v>
      </c>
      <c r="W1174" s="1">
        <v>43445</v>
      </c>
      <c r="AG1174" s="14">
        <f>SUMIF('consultant-gross'!D:D,eslam.data!AQ1174,'consultant-gross'!F:F)</f>
        <v>0</v>
      </c>
      <c r="AH1174" s="14">
        <f>SUMIF('consultant-gross'!D:D,eslam.data!AQ1174,'consultant-gross'!G:G)</f>
        <v>0</v>
      </c>
      <c r="AI1174" s="14">
        <f>SUMIF('consultant-net'!D:D,eslam.data!AQ1174,'consultant-net'!F:F)</f>
        <v>0</v>
      </c>
      <c r="AJ1174" s="2" t="str">
        <f>VLOOKUP(A1174,'eslam-to-invoicing'!A:B,2,0)</f>
        <v>EMAAR-PKG#85-UPTOWN</v>
      </c>
      <c r="AQ1174" s="2" t="str">
        <f t="shared" si="164"/>
        <v>PKG#855</v>
      </c>
      <c r="AR1174" s="2" t="str">
        <f t="shared" si="165"/>
        <v>EMAAR-PKG#85-UPTOWN5</v>
      </c>
    </row>
    <row r="1175" spans="1:44" hidden="1" x14ac:dyDescent="0.3">
      <c r="A1175" s="6" t="s">
        <v>28</v>
      </c>
      <c r="B1175" s="32">
        <f>VLOOKUP(A1175,operation!A:B,2,0)</f>
        <v>1</v>
      </c>
      <c r="C1175" s="6">
        <v>6</v>
      </c>
      <c r="D1175" s="25"/>
      <c r="E1175" s="2">
        <v>2033193.5851650001</v>
      </c>
      <c r="F1175" s="26">
        <f>_xlfn.MAXIFS('data-from-invoicing'!E:E,'data-from-invoicing'!D:D,eslam.data!AR1175)</f>
        <v>0</v>
      </c>
      <c r="G1175" s="2">
        <f t="shared" si="162"/>
        <v>-2033193.5851650001</v>
      </c>
      <c r="H1175" s="2"/>
      <c r="I1175" s="23"/>
      <c r="J1175" s="2">
        <f>SUMIF('collection only'!D:D,eslam.data!AQ1175,'collection only'!E:E)</f>
        <v>768766.59</v>
      </c>
      <c r="K1175" s="26">
        <f>SUMIF('data-from-invoicing'!D:D,eslam.data!AR1175,'data-from-invoicing'!F:F)</f>
        <v>0</v>
      </c>
      <c r="L1175" s="2">
        <f t="shared" si="163"/>
        <v>-768766.59</v>
      </c>
      <c r="M1175" s="2"/>
      <c r="Q1175" s="23"/>
      <c r="R1175" s="2">
        <v>768766.57517269999</v>
      </c>
      <c r="S1175" s="1">
        <v>43524</v>
      </c>
      <c r="T1175" s="1">
        <v>43524</v>
      </c>
      <c r="U1175" s="1">
        <v>43533</v>
      </c>
      <c r="V1175">
        <v>30</v>
      </c>
      <c r="W1175" s="1">
        <v>43563</v>
      </c>
      <c r="X1175" s="1">
        <v>43605</v>
      </c>
      <c r="Y1175" s="2">
        <v>8147064.8613029998</v>
      </c>
      <c r="AG1175" s="14">
        <f>SUMIF('consultant-gross'!D:D,eslam.data!AQ1175,'consultant-gross'!F:F)</f>
        <v>0</v>
      </c>
      <c r="AH1175" s="14">
        <f>SUMIF('consultant-gross'!D:D,eslam.data!AQ1175,'consultant-gross'!G:G)</f>
        <v>0</v>
      </c>
      <c r="AI1175" s="14">
        <f>SUMIF('consultant-net'!D:D,eslam.data!AQ1175,'consultant-net'!F:F)</f>
        <v>0</v>
      </c>
      <c r="AJ1175" s="2" t="str">
        <f>VLOOKUP(A1175,'eslam-to-invoicing'!A:B,2,0)</f>
        <v>EMAAR-PKG#85-UPTOWN</v>
      </c>
      <c r="AQ1175" s="2" t="str">
        <f t="shared" si="164"/>
        <v>PKG#856</v>
      </c>
      <c r="AR1175" s="2" t="str">
        <f t="shared" si="165"/>
        <v>EMAAR-PKG#85-UPTOWN6</v>
      </c>
    </row>
    <row r="1176" spans="1:44" hidden="1" x14ac:dyDescent="0.3">
      <c r="A1176" s="6" t="s">
        <v>28</v>
      </c>
      <c r="B1176" s="6">
        <f>VLOOKUP(A1176,operation!A:B,2,0)</f>
        <v>1</v>
      </c>
      <c r="C1176" s="6">
        <v>7</v>
      </c>
      <c r="D1176" s="25"/>
      <c r="F1176" s="26">
        <f>_xlfn.MAXIFS('data-from-invoicing'!E:E,'data-from-invoicing'!D:D,eslam.data!AR1176)</f>
        <v>0</v>
      </c>
      <c r="G1176" s="2">
        <f t="shared" si="162"/>
        <v>0</v>
      </c>
      <c r="H1176" s="2"/>
      <c r="I1176" s="23"/>
      <c r="J1176" s="2">
        <f>SUMIF('collection only'!D:D,eslam.data!AQ1176,'collection only'!E:E)</f>
        <v>29830.3</v>
      </c>
      <c r="K1176" s="26">
        <f>SUMIF('data-from-invoicing'!D:D,eslam.data!AR1176,'data-from-invoicing'!F:F)</f>
        <v>0</v>
      </c>
      <c r="L1176" s="2">
        <f t="shared" si="163"/>
        <v>-29830.3</v>
      </c>
      <c r="M1176" s="2"/>
      <c r="Q1176" s="23"/>
      <c r="S1176" s="1">
        <v>43616</v>
      </c>
      <c r="T1176" s="1">
        <v>43600</v>
      </c>
      <c r="U1176" s="1">
        <v>43626</v>
      </c>
      <c r="V1176">
        <v>30</v>
      </c>
      <c r="W1176" s="1">
        <v>43656</v>
      </c>
      <c r="AG1176" s="14">
        <f>SUMIF('consultant-gross'!D:D,eslam.data!AQ1176,'consultant-gross'!F:F)</f>
        <v>0</v>
      </c>
      <c r="AH1176" s="14">
        <f>SUMIF('consultant-gross'!D:D,eslam.data!AQ1176,'consultant-gross'!G:G)</f>
        <v>0</v>
      </c>
      <c r="AI1176" s="14">
        <f>SUMIF('consultant-net'!D:D,eslam.data!AQ1176,'consultant-net'!F:F)</f>
        <v>0</v>
      </c>
      <c r="AJ1176" s="2" t="str">
        <f>VLOOKUP(A1176,'eslam-to-invoicing'!A:B,2,0)</f>
        <v>EMAAR-PKG#85-UPTOWN</v>
      </c>
      <c r="AQ1176" s="2" t="str">
        <f t="shared" si="164"/>
        <v>PKG#857</v>
      </c>
      <c r="AR1176" s="2" t="str">
        <f t="shared" si="165"/>
        <v>EMAAR-PKG#85-UPTOWN7</v>
      </c>
    </row>
    <row r="1177" spans="1:44" hidden="1" x14ac:dyDescent="0.3">
      <c r="A1177" s="6" t="s">
        <v>28</v>
      </c>
      <c r="B1177" s="6">
        <f>VLOOKUP(A1177,operation!A:B,2,0)</f>
        <v>1</v>
      </c>
      <c r="C1177" s="6">
        <v>8</v>
      </c>
      <c r="D1177" s="25"/>
      <c r="F1177" s="26">
        <f>_xlfn.MAXIFS('data-from-invoicing'!E:E,'data-from-invoicing'!D:D,eslam.data!AR1177)</f>
        <v>0</v>
      </c>
      <c r="G1177" s="2">
        <f t="shared" si="162"/>
        <v>0</v>
      </c>
      <c r="H1177" s="2"/>
      <c r="I1177" s="23"/>
      <c r="J1177" s="2">
        <f>SUMIF('collection only'!D:D,eslam.data!AQ1177,'collection only'!E:E)</f>
        <v>1391898.96</v>
      </c>
      <c r="K1177" s="26">
        <f>SUMIF('data-from-invoicing'!D:D,eslam.data!AR1177,'data-from-invoicing'!F:F)</f>
        <v>0</v>
      </c>
      <c r="L1177" s="2">
        <f t="shared" si="163"/>
        <v>-1391898.96</v>
      </c>
      <c r="M1177" s="2"/>
      <c r="Q1177" s="23"/>
      <c r="S1177" s="1">
        <v>43769</v>
      </c>
      <c r="T1177" s="1">
        <v>43749</v>
      </c>
      <c r="U1177" s="1">
        <v>43787</v>
      </c>
      <c r="V1177">
        <v>30</v>
      </c>
      <c r="W1177" s="1">
        <v>43817</v>
      </c>
      <c r="AG1177" s="14">
        <f>SUMIF('consultant-gross'!D:D,eslam.data!AQ1177,'consultant-gross'!F:F)</f>
        <v>0</v>
      </c>
      <c r="AH1177" s="14">
        <f>SUMIF('consultant-gross'!D:D,eslam.data!AQ1177,'consultant-gross'!G:G)</f>
        <v>0</v>
      </c>
      <c r="AI1177" s="14">
        <f>SUMIF('consultant-net'!D:D,eslam.data!AQ1177,'consultant-net'!F:F)</f>
        <v>0</v>
      </c>
      <c r="AJ1177" s="2" t="str">
        <f>VLOOKUP(A1177,'eslam-to-invoicing'!A:B,2,0)</f>
        <v>EMAAR-PKG#85-UPTOWN</v>
      </c>
      <c r="AQ1177" s="2" t="str">
        <f t="shared" si="164"/>
        <v>PKG#858</v>
      </c>
      <c r="AR1177" s="2" t="str">
        <f t="shared" si="165"/>
        <v>EMAAR-PKG#85-UPTOWN8</v>
      </c>
    </row>
    <row r="1178" spans="1:44" hidden="1" x14ac:dyDescent="0.3">
      <c r="A1178" s="6" t="s">
        <v>31</v>
      </c>
      <c r="B1178" s="6">
        <f>VLOOKUP(A1178,operation!A:B,2,0)</f>
        <v>1</v>
      </c>
      <c r="C1178" s="6">
        <v>1</v>
      </c>
      <c r="D1178" s="25"/>
      <c r="F1178" s="26">
        <f>_xlfn.MAXIFS('data-from-invoicing'!E:E,'data-from-invoicing'!D:D,eslam.data!AR1178)</f>
        <v>0</v>
      </c>
      <c r="G1178" s="2">
        <f t="shared" si="162"/>
        <v>0</v>
      </c>
      <c r="H1178" s="2"/>
      <c r="I1178" s="23"/>
      <c r="J1178" s="2">
        <f>SUMIF('collection only'!D:D,eslam.data!AQ1178,'collection only'!E:E)</f>
        <v>1090584</v>
      </c>
      <c r="K1178" s="26">
        <f>SUMIF('data-from-invoicing'!D:D,eslam.data!AR1178,'data-from-invoicing'!F:F)</f>
        <v>0</v>
      </c>
      <c r="L1178" s="2">
        <f t="shared" si="163"/>
        <v>-1090584</v>
      </c>
      <c r="M1178" s="2"/>
      <c r="Q1178" s="23"/>
      <c r="S1178" s="1">
        <v>43465</v>
      </c>
      <c r="T1178" s="1">
        <v>43475</v>
      </c>
      <c r="U1178" s="1">
        <v>43475</v>
      </c>
      <c r="V1178">
        <v>15</v>
      </c>
      <c r="W1178" s="1">
        <v>43490</v>
      </c>
      <c r="AF1178" s="2">
        <v>0</v>
      </c>
      <c r="AG1178" s="14">
        <f>SUMIF('consultant-gross'!D:D,eslam.data!AQ1178,'consultant-gross'!F:F)</f>
        <v>0</v>
      </c>
      <c r="AH1178" s="14">
        <f>SUMIF('consultant-gross'!D:D,eslam.data!AQ1178,'consultant-gross'!G:G)</f>
        <v>0</v>
      </c>
      <c r="AI1178" s="14">
        <f>SUMIF('consultant-net'!D:D,eslam.data!AQ1178,'consultant-net'!F:F)</f>
        <v>0</v>
      </c>
      <c r="AJ1178" s="2">
        <f>VLOOKUP(A1178,'eslam-to-invoicing'!A:B,2,0)</f>
        <v>0</v>
      </c>
      <c r="AQ1178" s="2" t="str">
        <f t="shared" si="164"/>
        <v>PO#116871</v>
      </c>
      <c r="AR1178" s="2" t="str">
        <f t="shared" si="165"/>
        <v>01</v>
      </c>
    </row>
    <row r="1179" spans="1:44" hidden="1" x14ac:dyDescent="0.3">
      <c r="A1179" s="6" t="s">
        <v>31</v>
      </c>
      <c r="B1179" s="6">
        <f>VLOOKUP(A1179,operation!A:B,2,0)</f>
        <v>1</v>
      </c>
      <c r="C1179" s="6">
        <v>2</v>
      </c>
      <c r="D1179" s="25"/>
      <c r="F1179" s="26">
        <f>_xlfn.MAXIFS('data-from-invoicing'!E:E,'data-from-invoicing'!D:D,eslam.data!AR1179)</f>
        <v>0</v>
      </c>
      <c r="G1179" s="2">
        <f t="shared" si="162"/>
        <v>0</v>
      </c>
      <c r="H1179" s="2"/>
      <c r="I1179" s="23"/>
      <c r="J1179" s="2">
        <f>SUMIF('collection only'!D:D,eslam.data!AQ1179,'collection only'!E:E)</f>
        <v>451528</v>
      </c>
      <c r="K1179" s="26">
        <f>SUMIF('data-from-invoicing'!D:D,eslam.data!AR1179,'data-from-invoicing'!F:F)</f>
        <v>0</v>
      </c>
      <c r="L1179" s="2">
        <f t="shared" si="163"/>
        <v>-451528</v>
      </c>
      <c r="M1179" s="2"/>
      <c r="Q1179" s="23"/>
      <c r="S1179" s="1">
        <v>43524</v>
      </c>
      <c r="T1179" s="1">
        <v>43524</v>
      </c>
      <c r="U1179" s="1">
        <v>43524</v>
      </c>
      <c r="V1179">
        <v>15</v>
      </c>
      <c r="W1179" s="1">
        <v>43539</v>
      </c>
      <c r="AF1179" s="2">
        <v>0</v>
      </c>
      <c r="AG1179" s="14">
        <f>SUMIF('consultant-gross'!D:D,eslam.data!AQ1179,'consultant-gross'!F:F)</f>
        <v>0</v>
      </c>
      <c r="AH1179" s="14">
        <f>SUMIF('consultant-gross'!D:D,eslam.data!AQ1179,'consultant-gross'!G:G)</f>
        <v>0</v>
      </c>
      <c r="AI1179" s="14">
        <f>SUMIF('consultant-net'!D:D,eslam.data!AQ1179,'consultant-net'!F:F)</f>
        <v>0</v>
      </c>
      <c r="AJ1179" s="2">
        <f>VLOOKUP(A1179,'eslam-to-invoicing'!A:B,2,0)</f>
        <v>0</v>
      </c>
      <c r="AQ1179" s="2" t="str">
        <f t="shared" si="164"/>
        <v>PO#116872</v>
      </c>
      <c r="AR1179" s="2" t="str">
        <f t="shared" si="165"/>
        <v>02</v>
      </c>
    </row>
    <row r="1180" spans="1:44" hidden="1" x14ac:dyDescent="0.3">
      <c r="A1180" s="6" t="s">
        <v>31</v>
      </c>
      <c r="B1180" s="6">
        <f>VLOOKUP(A1180,operation!A:B,2,0)</f>
        <v>1</v>
      </c>
      <c r="C1180" s="6">
        <v>3</v>
      </c>
      <c r="D1180" s="25"/>
      <c r="F1180" s="26">
        <f>_xlfn.MAXIFS('data-from-invoicing'!E:E,'data-from-invoicing'!D:D,eslam.data!AR1180)</f>
        <v>0</v>
      </c>
      <c r="G1180" s="2">
        <f t="shared" si="162"/>
        <v>0</v>
      </c>
      <c r="H1180" s="2"/>
      <c r="I1180" s="23"/>
      <c r="J1180" s="2">
        <f>SUMIF('collection only'!D:D,eslam.data!AQ1180,'collection only'!E:E)</f>
        <v>293788</v>
      </c>
      <c r="K1180" s="26">
        <f>SUMIF('data-from-invoicing'!D:D,eslam.data!AR1180,'data-from-invoicing'!F:F)</f>
        <v>0</v>
      </c>
      <c r="L1180" s="2">
        <f t="shared" si="163"/>
        <v>-293788</v>
      </c>
      <c r="M1180" s="2"/>
      <c r="Q1180" s="23"/>
      <c r="S1180" s="1">
        <v>43555</v>
      </c>
      <c r="T1180" s="1">
        <v>43569</v>
      </c>
      <c r="U1180" s="1">
        <v>43699</v>
      </c>
      <c r="V1180">
        <v>15</v>
      </c>
      <c r="W1180" s="1">
        <v>43714</v>
      </c>
      <c r="AF1180" s="2">
        <v>0</v>
      </c>
      <c r="AG1180" s="14">
        <f>SUMIF('consultant-gross'!D:D,eslam.data!AQ1180,'consultant-gross'!F:F)</f>
        <v>0</v>
      </c>
      <c r="AH1180" s="14">
        <f>SUMIF('consultant-gross'!D:D,eslam.data!AQ1180,'consultant-gross'!G:G)</f>
        <v>0</v>
      </c>
      <c r="AI1180" s="14">
        <f>SUMIF('consultant-net'!D:D,eslam.data!AQ1180,'consultant-net'!F:F)</f>
        <v>0</v>
      </c>
      <c r="AJ1180" s="2">
        <f>VLOOKUP(A1180,'eslam-to-invoicing'!A:B,2,0)</f>
        <v>0</v>
      </c>
      <c r="AQ1180" s="2" t="str">
        <f t="shared" si="164"/>
        <v>PO#116873</v>
      </c>
      <c r="AR1180" s="2" t="str">
        <f t="shared" si="165"/>
        <v>03</v>
      </c>
    </row>
    <row r="1181" spans="1:44" hidden="1" x14ac:dyDescent="0.3">
      <c r="A1181" s="6" t="s">
        <v>31</v>
      </c>
      <c r="B1181" s="6">
        <f>VLOOKUP(A1181,operation!A:B,2,0)</f>
        <v>1</v>
      </c>
      <c r="C1181" s="6">
        <v>5</v>
      </c>
      <c r="D1181" s="25"/>
      <c r="F1181" s="26">
        <f>_xlfn.MAXIFS('data-from-invoicing'!E:E,'data-from-invoicing'!D:D,eslam.data!AR1181)</f>
        <v>0</v>
      </c>
      <c r="G1181" s="2">
        <f t="shared" si="162"/>
        <v>0</v>
      </c>
      <c r="H1181" s="2"/>
      <c r="I1181" s="23"/>
      <c r="J1181" s="2">
        <f>SUMIF('collection only'!D:D,eslam.data!AQ1181,'collection only'!E:E)</f>
        <v>343200</v>
      </c>
      <c r="K1181" s="26">
        <f>SUMIF('data-from-invoicing'!D:D,eslam.data!AR1181,'data-from-invoicing'!F:F)</f>
        <v>0</v>
      </c>
      <c r="L1181" s="2">
        <f t="shared" si="163"/>
        <v>-343200</v>
      </c>
      <c r="M1181" s="2"/>
      <c r="Q1181" s="23"/>
      <c r="S1181" s="1">
        <v>43799</v>
      </c>
      <c r="T1181" s="1">
        <v>43817</v>
      </c>
      <c r="U1181" s="1">
        <v>43818</v>
      </c>
      <c r="V1181">
        <v>15</v>
      </c>
      <c r="W1181" s="1">
        <v>43833</v>
      </c>
      <c r="AF1181" s="2">
        <v>0</v>
      </c>
      <c r="AG1181" s="14">
        <f>SUMIF('consultant-gross'!D:D,eslam.data!AQ1181,'consultant-gross'!F:F)</f>
        <v>0</v>
      </c>
      <c r="AH1181" s="14">
        <f>SUMIF('consultant-gross'!D:D,eslam.data!AQ1181,'consultant-gross'!G:G)</f>
        <v>0</v>
      </c>
      <c r="AI1181" s="14">
        <f>SUMIF('consultant-net'!D:D,eslam.data!AQ1181,'consultant-net'!F:F)</f>
        <v>0</v>
      </c>
      <c r="AJ1181" s="2">
        <f>VLOOKUP(A1181,'eslam-to-invoicing'!A:B,2,0)</f>
        <v>0</v>
      </c>
      <c r="AQ1181" s="2" t="str">
        <f t="shared" si="164"/>
        <v>PO#116875</v>
      </c>
      <c r="AR1181" s="2" t="str">
        <f t="shared" si="165"/>
        <v>05</v>
      </c>
    </row>
    <row r="1182" spans="1:44" hidden="1" x14ac:dyDescent="0.3">
      <c r="A1182" s="6" t="s">
        <v>91</v>
      </c>
      <c r="B1182" s="32">
        <f>VLOOKUP(A1182,operation!A:B,2,0)</f>
        <v>1</v>
      </c>
      <c r="C1182" s="6">
        <v>1</v>
      </c>
      <c r="D1182" s="25"/>
      <c r="E1182" s="2">
        <v>9011475.2000000011</v>
      </c>
      <c r="F1182" s="26">
        <f>_xlfn.MAXIFS('data-from-invoicing'!E:E,'data-from-invoicing'!D:D,eslam.data!AR1182)</f>
        <v>9462048.9600000009</v>
      </c>
      <c r="G1182" s="2">
        <f t="shared" si="162"/>
        <v>450573.75999999978</v>
      </c>
      <c r="H1182" s="2"/>
      <c r="I1182" s="23"/>
      <c r="J1182" s="2">
        <f>SUMIF('collection only'!D:D,eslam.data!AQ1182,'collection only'!E:E)</f>
        <v>37788892.399999999</v>
      </c>
      <c r="K1182" s="26">
        <f>SUMIF('data-from-invoicing'!D:D,eslam.data!AR1182,'data-from-invoicing'!F:F)</f>
        <v>16089595.042199999</v>
      </c>
      <c r="L1182" s="2">
        <f t="shared" si="163"/>
        <v>-21699297.357799999</v>
      </c>
      <c r="M1182" s="2"/>
      <c r="N1182" s="2">
        <v>26540249.399999999</v>
      </c>
      <c r="Q1182" s="23"/>
      <c r="R1182" s="2">
        <v>5248643</v>
      </c>
      <c r="S1182" s="1">
        <v>44651</v>
      </c>
      <c r="T1182" s="1">
        <v>44645</v>
      </c>
      <c r="U1182" s="1">
        <v>44625</v>
      </c>
      <c r="V1182">
        <v>21</v>
      </c>
      <c r="W1182" s="1">
        <v>44646</v>
      </c>
      <c r="X1182" s="1">
        <v>44675</v>
      </c>
      <c r="Y1182" s="2">
        <v>9011475.2000000011</v>
      </c>
      <c r="AF1182" s="2">
        <v>0</v>
      </c>
      <c r="AG1182" s="14">
        <f>SUMIF('consultant-gross'!D:D,eslam.data!AQ1182,'consultant-gross'!F:F)</f>
        <v>0</v>
      </c>
      <c r="AH1182" s="14">
        <f>SUMIF('consultant-gross'!D:D,eslam.data!AQ1182,'consultant-gross'!G:G)</f>
        <v>0</v>
      </c>
      <c r="AI1182" s="14">
        <f>SUMIF('consultant-net'!D:D,eslam.data!AQ1182,'consultant-net'!F:F)</f>
        <v>0</v>
      </c>
      <c r="AJ1182" s="2" t="str">
        <f>VLOOKUP(A1182,'eslam-to-invoicing'!A:B,2,0)</f>
        <v>Port Said Port Silos</v>
      </c>
      <c r="AQ1182" s="2" t="str">
        <f t="shared" si="164"/>
        <v>Port Said Silos1</v>
      </c>
      <c r="AR1182" s="2" t="str">
        <f t="shared" si="165"/>
        <v>Port Said Port Silos1</v>
      </c>
    </row>
    <row r="1183" spans="1:44" hidden="1" x14ac:dyDescent="0.3">
      <c r="A1183" s="6" t="s">
        <v>91</v>
      </c>
      <c r="B1183" s="32">
        <f>VLOOKUP(A1183,operation!A:B,2,0)</f>
        <v>1</v>
      </c>
      <c r="C1183" s="6">
        <v>2</v>
      </c>
      <c r="D1183" s="25"/>
      <c r="E1183" s="2">
        <v>2334108.9047619049</v>
      </c>
      <c r="F1183" s="26">
        <f>_xlfn.MAXIFS('data-from-invoicing'!E:E,'data-from-invoicing'!D:D,eslam.data!AR1183)</f>
        <v>1883535.14</v>
      </c>
      <c r="G1183" s="2">
        <f t="shared" si="162"/>
        <v>-450573.76476190495</v>
      </c>
      <c r="H1183" s="2"/>
      <c r="I1183" s="23"/>
      <c r="J1183" s="2">
        <f>SUMIF('collection only'!D:D,eslam.data!AQ1183,'collection only'!E:E)</f>
        <v>21773106</v>
      </c>
      <c r="K1183" s="26">
        <f>SUMIF('data-from-invoicing'!D:D,eslam.data!AR1183,'data-from-invoicing'!F:F)</f>
        <v>1586748.5469999998</v>
      </c>
      <c r="L1183" s="2">
        <f t="shared" si="163"/>
        <v>-20186357.453000002</v>
      </c>
      <c r="M1183" s="2"/>
      <c r="N1183" s="2">
        <v>15000000</v>
      </c>
      <c r="Q1183" s="23"/>
      <c r="R1183" s="2">
        <v>1688672.9410359759</v>
      </c>
      <c r="S1183" s="1">
        <v>44681</v>
      </c>
      <c r="T1183" s="1">
        <v>44676</v>
      </c>
      <c r="U1183" s="1">
        <v>44679</v>
      </c>
      <c r="V1183">
        <v>21</v>
      </c>
      <c r="W1183" s="1">
        <v>44700</v>
      </c>
      <c r="X1183" s="1">
        <v>44698</v>
      </c>
      <c r="Y1183" s="2">
        <v>11345584.10476191</v>
      </c>
      <c r="AF1183" s="2">
        <v>0</v>
      </c>
      <c r="AG1183" s="14">
        <f>SUMIF('consultant-gross'!D:D,eslam.data!AQ1183,'consultant-gross'!F:F)</f>
        <v>0</v>
      </c>
      <c r="AH1183" s="14">
        <f>SUMIF('consultant-gross'!D:D,eslam.data!AQ1183,'consultant-gross'!G:G)</f>
        <v>0</v>
      </c>
      <c r="AI1183" s="14">
        <f>SUMIF('consultant-net'!D:D,eslam.data!AQ1183,'consultant-net'!F:F)</f>
        <v>0</v>
      </c>
      <c r="AJ1183" s="2" t="str">
        <f>VLOOKUP(A1183,'eslam-to-invoicing'!A:B,2,0)</f>
        <v>Port Said Port Silos</v>
      </c>
      <c r="AQ1183" s="2" t="str">
        <f t="shared" si="164"/>
        <v>Port Said Silos2</v>
      </c>
      <c r="AR1183" s="2" t="str">
        <f t="shared" si="165"/>
        <v>Port Said Port Silos2</v>
      </c>
    </row>
    <row r="1184" spans="1:44" hidden="1" x14ac:dyDescent="0.3">
      <c r="A1184" s="6" t="s">
        <v>91</v>
      </c>
      <c r="B1184" s="32">
        <f>VLOOKUP(A1184,operation!A:B,2,0)</f>
        <v>1</v>
      </c>
      <c r="C1184" s="6">
        <v>3</v>
      </c>
      <c r="D1184" s="25"/>
      <c r="F1184" s="26">
        <f>_xlfn.MAXIFS('data-from-invoicing'!E:E,'data-from-invoicing'!D:D,eslam.data!AR1184)</f>
        <v>5972851.9500000002</v>
      </c>
      <c r="G1184" s="2">
        <f t="shared" si="162"/>
        <v>5972851.9500000002</v>
      </c>
      <c r="H1184" s="2"/>
      <c r="I1184" s="23"/>
      <c r="J1184" s="2">
        <f>SUMIF('collection only'!D:D,eslam.data!AQ1184,'collection only'!E:E)</f>
        <v>14623869</v>
      </c>
      <c r="K1184" s="26">
        <f>SUMIF('data-from-invoicing'!D:D,eslam.data!AR1184,'data-from-invoicing'!F:F)</f>
        <v>14589360.950300001</v>
      </c>
      <c r="L1184" s="2">
        <f t="shared" si="163"/>
        <v>-34508.049699999392</v>
      </c>
      <c r="M1184" s="2"/>
      <c r="Q1184" s="23"/>
      <c r="S1184" s="1">
        <v>44712</v>
      </c>
      <c r="T1184" s="1">
        <v>44706</v>
      </c>
      <c r="U1184" s="1">
        <v>44714</v>
      </c>
      <c r="V1184">
        <v>21</v>
      </c>
      <c r="W1184" s="1">
        <v>44735</v>
      </c>
      <c r="AF1184" s="2">
        <v>0</v>
      </c>
      <c r="AG1184" s="14">
        <f>SUMIF('consultant-gross'!D:D,eslam.data!AQ1184,'consultant-gross'!F:F)</f>
        <v>0</v>
      </c>
      <c r="AH1184" s="14">
        <f>SUMIF('consultant-gross'!D:D,eslam.data!AQ1184,'consultant-gross'!G:G)</f>
        <v>0</v>
      </c>
      <c r="AI1184" s="14">
        <f>SUMIF('consultant-net'!D:D,eslam.data!AQ1184,'consultant-net'!F:F)</f>
        <v>0</v>
      </c>
      <c r="AJ1184" s="2" t="str">
        <f>VLOOKUP(A1184,'eslam-to-invoicing'!A:B,2,0)</f>
        <v>Port Said Port Silos</v>
      </c>
      <c r="AQ1184" s="2" t="str">
        <f t="shared" si="164"/>
        <v>Port Said Silos3</v>
      </c>
      <c r="AR1184" s="2" t="str">
        <f t="shared" si="165"/>
        <v>Port Said Port Silos3</v>
      </c>
    </row>
    <row r="1185" spans="1:44" hidden="1" x14ac:dyDescent="0.3">
      <c r="A1185" s="6" t="s">
        <v>91</v>
      </c>
      <c r="B1185" s="32">
        <f>VLOOKUP(A1185,operation!A:B,2,0)</f>
        <v>1</v>
      </c>
      <c r="C1185" s="6">
        <v>4</v>
      </c>
      <c r="D1185" s="25"/>
      <c r="F1185" s="26">
        <f>_xlfn.MAXIFS('data-from-invoicing'!E:E,'data-from-invoicing'!D:D,eslam.data!AR1185)</f>
        <v>4365761.5040999996</v>
      </c>
      <c r="G1185" s="2">
        <f t="shared" si="162"/>
        <v>4365761.5040999996</v>
      </c>
      <c r="H1185" s="2"/>
      <c r="I1185" s="23"/>
      <c r="J1185" s="2">
        <f>SUMIF('collection only'!D:D,eslam.data!AQ1185,'collection only'!E:E)</f>
        <v>22560435</v>
      </c>
      <c r="K1185" s="26">
        <f>SUMIF('data-from-invoicing'!D:D,eslam.data!AR1185,'data-from-invoicing'!F:F)</f>
        <v>16638639.885499999</v>
      </c>
      <c r="L1185" s="2">
        <f t="shared" si="163"/>
        <v>-5921795.1145000011</v>
      </c>
      <c r="M1185" s="2"/>
      <c r="Q1185" s="23"/>
      <c r="S1185" s="1">
        <v>44742</v>
      </c>
      <c r="T1185" s="1">
        <v>44741</v>
      </c>
      <c r="U1185" s="1">
        <v>44741</v>
      </c>
      <c r="V1185">
        <v>21</v>
      </c>
      <c r="W1185" s="1">
        <v>44762</v>
      </c>
      <c r="AF1185" s="2">
        <v>0</v>
      </c>
      <c r="AG1185" s="14">
        <f>SUMIF('consultant-gross'!D:D,eslam.data!AQ1185,'consultant-gross'!F:F)</f>
        <v>0</v>
      </c>
      <c r="AH1185" s="14">
        <f>SUMIF('consultant-gross'!D:D,eslam.data!AQ1185,'consultant-gross'!G:G)</f>
        <v>0</v>
      </c>
      <c r="AI1185" s="14">
        <f>SUMIF('consultant-net'!D:D,eslam.data!AQ1185,'consultant-net'!F:F)</f>
        <v>0</v>
      </c>
      <c r="AJ1185" s="2" t="str">
        <f>VLOOKUP(A1185,'eslam-to-invoicing'!A:B,2,0)</f>
        <v>Port Said Port Silos</v>
      </c>
      <c r="AQ1185" s="2" t="str">
        <f t="shared" si="164"/>
        <v>Port Said Silos4</v>
      </c>
      <c r="AR1185" s="2" t="str">
        <f t="shared" si="165"/>
        <v>Port Said Port Silos4</v>
      </c>
    </row>
    <row r="1186" spans="1:44" hidden="1" x14ac:dyDescent="0.3">
      <c r="A1186" s="6" t="s">
        <v>91</v>
      </c>
      <c r="B1186" s="6">
        <f>VLOOKUP(A1186,operation!A:B,2,0)</f>
        <v>1</v>
      </c>
      <c r="C1186" s="6">
        <v>5</v>
      </c>
      <c r="D1186" s="25"/>
      <c r="E1186" s="2">
        <v>5318356.3714285716</v>
      </c>
      <c r="F1186" s="26">
        <f>_xlfn.MAXIFS('data-from-invoicing'!E:E,'data-from-invoicing'!D:D,eslam.data!AR1186)</f>
        <v>5318356.37</v>
      </c>
      <c r="G1186" s="2">
        <f t="shared" si="162"/>
        <v>-1.428571529686451E-3</v>
      </c>
      <c r="H1186" s="2"/>
      <c r="I1186" s="23"/>
      <c r="J1186" s="2">
        <f>SUMIF('collection only'!D:D,eslam.data!AQ1186,'collection only'!E:E)</f>
        <v>14009921</v>
      </c>
      <c r="K1186" s="26">
        <f>SUMIF('data-from-invoicing'!D:D,eslam.data!AR1186,'data-from-invoicing'!F:F)</f>
        <v>14928020.4333</v>
      </c>
      <c r="L1186" s="2">
        <f t="shared" si="163"/>
        <v>918099.43329999968</v>
      </c>
      <c r="M1186" s="2"/>
      <c r="Q1186" s="23"/>
      <c r="R1186" s="2">
        <v>4009921</v>
      </c>
      <c r="S1186" s="1">
        <v>44773</v>
      </c>
      <c r="T1186" s="1">
        <v>44773</v>
      </c>
      <c r="U1186" s="1">
        <v>44775</v>
      </c>
      <c r="V1186">
        <v>21</v>
      </c>
      <c r="W1186" s="1">
        <v>44796</v>
      </c>
      <c r="X1186" s="1">
        <v>44782</v>
      </c>
      <c r="Y1186" s="2">
        <v>25985299.342857141</v>
      </c>
      <c r="AF1186" s="2">
        <v>0</v>
      </c>
      <c r="AG1186" s="14">
        <f>SUMIF('consultant-gross'!D:D,eslam.data!AQ1186,'consultant-gross'!F:F)</f>
        <v>0</v>
      </c>
      <c r="AH1186" s="14">
        <f>SUMIF('consultant-gross'!D:D,eslam.data!AQ1186,'consultant-gross'!G:G)</f>
        <v>0</v>
      </c>
      <c r="AI1186" s="14">
        <f>SUMIF('consultant-net'!D:D,eslam.data!AQ1186,'consultant-net'!F:F)</f>
        <v>0</v>
      </c>
      <c r="AJ1186" s="2" t="str">
        <f>VLOOKUP(A1186,'eslam-to-invoicing'!A:B,2,0)</f>
        <v>Port Said Port Silos</v>
      </c>
      <c r="AQ1186" s="2" t="str">
        <f t="shared" si="164"/>
        <v>Port Said Silos5</v>
      </c>
      <c r="AR1186" s="2" t="str">
        <f t="shared" si="165"/>
        <v>Port Said Port Silos5</v>
      </c>
    </row>
    <row r="1187" spans="1:44" hidden="1" x14ac:dyDescent="0.3">
      <c r="A1187" s="6" t="s">
        <v>91</v>
      </c>
      <c r="B1187" s="6">
        <f>VLOOKUP(A1187,operation!A:B,2,0)</f>
        <v>1</v>
      </c>
      <c r="C1187" s="6">
        <v>6</v>
      </c>
      <c r="D1187" s="25"/>
      <c r="E1187" s="2">
        <v>9017880.2761904746</v>
      </c>
      <c r="F1187" s="26">
        <f>_xlfn.MAXIFS('data-from-invoicing'!E:E,'data-from-invoicing'!D:D,eslam.data!AR1187)</f>
        <v>9017880.2799999993</v>
      </c>
      <c r="G1187" s="2">
        <f t="shared" si="162"/>
        <v>3.8095247000455856E-3</v>
      </c>
      <c r="H1187" s="2"/>
      <c r="I1187" s="23"/>
      <c r="J1187" s="2">
        <f>SUMIF('collection only'!D:D,eslam.data!AQ1187,'collection only'!E:E)</f>
        <v>21842722</v>
      </c>
      <c r="K1187" s="26">
        <f>SUMIF('data-from-invoicing'!D:D,eslam.data!AR1187,'data-from-invoicing'!F:F)</f>
        <v>19981317.605999999</v>
      </c>
      <c r="L1187" s="2">
        <f t="shared" si="163"/>
        <v>-1861404.3940000013</v>
      </c>
      <c r="M1187" s="2"/>
      <c r="Q1187" s="23"/>
      <c r="R1187" s="2">
        <v>6842722</v>
      </c>
      <c r="S1187" s="1">
        <v>44804</v>
      </c>
      <c r="T1187" s="1">
        <v>44804</v>
      </c>
      <c r="U1187" s="1">
        <v>44804</v>
      </c>
      <c r="V1187">
        <v>21</v>
      </c>
      <c r="W1187" s="1">
        <v>44825</v>
      </c>
      <c r="X1187" s="1">
        <v>44817</v>
      </c>
      <c r="Y1187" s="2">
        <v>35003179.619047619</v>
      </c>
      <c r="AF1187" s="2">
        <v>0</v>
      </c>
      <c r="AG1187" s="14">
        <f>SUMIF('consultant-gross'!D:D,eslam.data!AQ1187,'consultant-gross'!F:F)</f>
        <v>0</v>
      </c>
      <c r="AH1187" s="14">
        <f>SUMIF('consultant-gross'!D:D,eslam.data!AQ1187,'consultant-gross'!G:G)</f>
        <v>0</v>
      </c>
      <c r="AI1187" s="14">
        <f>SUMIF('consultant-net'!D:D,eslam.data!AQ1187,'consultant-net'!F:F)</f>
        <v>0</v>
      </c>
      <c r="AJ1187" s="2" t="str">
        <f>VLOOKUP(A1187,'eslam-to-invoicing'!A:B,2,0)</f>
        <v>Port Said Port Silos</v>
      </c>
      <c r="AQ1187" s="2" t="str">
        <f t="shared" si="164"/>
        <v>Port Said Silos6</v>
      </c>
      <c r="AR1187" s="2" t="str">
        <f t="shared" si="165"/>
        <v>Port Said Port Silos6</v>
      </c>
    </row>
    <row r="1188" spans="1:44" hidden="1" x14ac:dyDescent="0.3">
      <c r="A1188" s="6" t="s">
        <v>91</v>
      </c>
      <c r="B1188" s="32">
        <f>VLOOKUP(A1188,operation!A:B,2,0)</f>
        <v>1</v>
      </c>
      <c r="C1188" s="6">
        <v>7</v>
      </c>
      <c r="D1188" s="25"/>
      <c r="E1188" s="2">
        <v>4021476.8571428568</v>
      </c>
      <c r="F1188" s="26">
        <f>_xlfn.MAXIFS('data-from-invoicing'!E:E,'data-from-invoicing'!D:D,eslam.data!AR1188)</f>
        <v>5552464.75</v>
      </c>
      <c r="G1188" s="2">
        <f t="shared" si="162"/>
        <v>1530987.8928571432</v>
      </c>
      <c r="H1188" s="2"/>
      <c r="I1188" s="23"/>
      <c r="J1188" s="2">
        <f>SUMIF('collection only'!D:D,eslam.data!AQ1188,'collection only'!E:E)</f>
        <v>3061822</v>
      </c>
      <c r="K1188" s="26">
        <f>SUMIF('data-from-invoicing'!D:D,eslam.data!AR1188,'data-from-invoicing'!F:F)</f>
        <v>44244322.127999999</v>
      </c>
      <c r="L1188" s="2">
        <f t="shared" si="163"/>
        <v>41182500.127999999</v>
      </c>
      <c r="M1188" s="2"/>
      <c r="Q1188" s="23"/>
      <c r="R1188" s="2">
        <v>3061822</v>
      </c>
      <c r="S1188" s="1">
        <v>44834</v>
      </c>
      <c r="T1188" s="1">
        <v>44834</v>
      </c>
      <c r="U1188" s="1">
        <v>44836</v>
      </c>
      <c r="V1188">
        <v>21</v>
      </c>
      <c r="W1188" s="1">
        <v>44857</v>
      </c>
      <c r="X1188" s="1">
        <v>44852</v>
      </c>
      <c r="Y1188" s="2">
        <v>39024656.476190478</v>
      </c>
      <c r="AF1188" s="2">
        <v>0</v>
      </c>
      <c r="AG1188" s="14">
        <f>SUMIF('consultant-gross'!D:D,eslam.data!AQ1188,'consultant-gross'!F:F)</f>
        <v>0</v>
      </c>
      <c r="AH1188" s="14">
        <f>SUMIF('consultant-gross'!D:D,eslam.data!AQ1188,'consultant-gross'!G:G)</f>
        <v>0</v>
      </c>
      <c r="AI1188" s="14">
        <f>SUMIF('consultant-net'!D:D,eslam.data!AQ1188,'consultant-net'!F:F)</f>
        <v>0</v>
      </c>
      <c r="AJ1188" s="2" t="str">
        <f>VLOOKUP(A1188,'eslam-to-invoicing'!A:B,2,0)</f>
        <v>Port Said Port Silos</v>
      </c>
      <c r="AQ1188" s="2" t="str">
        <f t="shared" si="164"/>
        <v>Port Said Silos7</v>
      </c>
      <c r="AR1188" s="2" t="str">
        <f t="shared" si="165"/>
        <v>Port Said Port Silos7</v>
      </c>
    </row>
    <row r="1189" spans="1:44" hidden="1" x14ac:dyDescent="0.3">
      <c r="A1189" s="6" t="s">
        <v>91</v>
      </c>
      <c r="B1189" s="6">
        <f>VLOOKUP(A1189,operation!A:B,2,0)</f>
        <v>1</v>
      </c>
      <c r="C1189" s="6">
        <v>8</v>
      </c>
      <c r="D1189" s="25"/>
      <c r="E1189" s="2">
        <v>22573115.942857139</v>
      </c>
      <c r="F1189" s="26">
        <f>_xlfn.MAXIFS('data-from-invoicing'!E:E,'data-from-invoicing'!D:D,eslam.data!AR1189)</f>
        <v>22573115.940000001</v>
      </c>
      <c r="G1189" s="2">
        <f t="shared" si="162"/>
        <v>-2.8571374714374542E-3</v>
      </c>
      <c r="H1189" s="2"/>
      <c r="I1189" s="23"/>
      <c r="J1189" s="2">
        <f>SUMIF('collection only'!D:D,eslam.data!AQ1189,'collection only'!E:E)</f>
        <v>17260533</v>
      </c>
      <c r="K1189" s="26">
        <f>SUMIF('data-from-invoicing'!D:D,eslam.data!AR1189,'data-from-invoicing'!F:F)</f>
        <v>29006884.596999999</v>
      </c>
      <c r="L1189" s="2">
        <f t="shared" si="163"/>
        <v>11746351.596999999</v>
      </c>
      <c r="M1189" s="2"/>
      <c r="Q1189" s="23"/>
      <c r="R1189" s="2">
        <v>17260533</v>
      </c>
      <c r="S1189" s="1">
        <v>44865</v>
      </c>
      <c r="T1189" s="1">
        <v>44865</v>
      </c>
      <c r="U1189" s="1">
        <v>44872</v>
      </c>
      <c r="V1189">
        <v>21</v>
      </c>
      <c r="W1189" s="1">
        <v>44893</v>
      </c>
      <c r="X1189" s="1">
        <v>44886</v>
      </c>
      <c r="Y1189" s="2">
        <v>61597772.419047616</v>
      </c>
      <c r="AF1189" s="2">
        <v>0</v>
      </c>
      <c r="AG1189" s="14">
        <f>SUMIF('consultant-gross'!D:D,eslam.data!AQ1189,'consultant-gross'!F:F)</f>
        <v>0</v>
      </c>
      <c r="AH1189" s="14">
        <f>SUMIF('consultant-gross'!D:D,eslam.data!AQ1189,'consultant-gross'!G:G)</f>
        <v>0</v>
      </c>
      <c r="AI1189" s="14">
        <f>SUMIF('consultant-net'!D:D,eslam.data!AQ1189,'consultant-net'!F:F)</f>
        <v>0</v>
      </c>
      <c r="AJ1189" s="2" t="str">
        <f>VLOOKUP(A1189,'eslam-to-invoicing'!A:B,2,0)</f>
        <v>Port Said Port Silos</v>
      </c>
      <c r="AQ1189" s="2" t="str">
        <f t="shared" si="164"/>
        <v>Port Said Silos8</v>
      </c>
      <c r="AR1189" s="2" t="str">
        <f t="shared" si="165"/>
        <v>Port Said Port Silos8</v>
      </c>
    </row>
    <row r="1190" spans="1:44" hidden="1" x14ac:dyDescent="0.3">
      <c r="A1190" s="6" t="s">
        <v>91</v>
      </c>
      <c r="B1190" s="6">
        <f>VLOOKUP(A1190,operation!A:B,2,0)</f>
        <v>1</v>
      </c>
      <c r="C1190" s="6">
        <v>9</v>
      </c>
      <c r="D1190" s="25"/>
      <c r="E1190" s="2">
        <v>3139225.228571428</v>
      </c>
      <c r="F1190" s="26">
        <f>_xlfn.MAXIFS('data-from-invoicing'!E:E,'data-from-invoicing'!D:D,eslam.data!AR1190)</f>
        <v>3139228.09</v>
      </c>
      <c r="G1190" s="2">
        <f t="shared" si="162"/>
        <v>2.8614285718649626</v>
      </c>
      <c r="H1190" s="2"/>
      <c r="I1190" s="23"/>
      <c r="J1190" s="2">
        <f>SUMIF('collection only'!D:D,eslam.data!AQ1190,'collection only'!E:E)</f>
        <v>2370710</v>
      </c>
      <c r="K1190" s="26">
        <f>SUMIF('data-from-invoicing'!D:D,eslam.data!AR1190,'data-from-invoicing'!F:F)</f>
        <v>2756360.9334999998</v>
      </c>
      <c r="L1190" s="2">
        <f t="shared" si="163"/>
        <v>385650.93349999981</v>
      </c>
      <c r="M1190" s="2"/>
      <c r="Q1190" s="23"/>
      <c r="R1190" s="2">
        <v>2370710</v>
      </c>
      <c r="S1190" s="1">
        <v>44895</v>
      </c>
      <c r="T1190" s="1">
        <v>44895</v>
      </c>
      <c r="U1190" s="1">
        <v>44900</v>
      </c>
      <c r="V1190">
        <v>21</v>
      </c>
      <c r="W1190" s="1">
        <v>44921</v>
      </c>
      <c r="X1190" s="1">
        <v>44914</v>
      </c>
      <c r="Y1190" s="2">
        <v>64736997.647619054</v>
      </c>
      <c r="AF1190" s="2">
        <v>0</v>
      </c>
      <c r="AG1190" s="14">
        <f>SUMIF('consultant-gross'!D:D,eslam.data!AQ1190,'consultant-gross'!F:F)</f>
        <v>0</v>
      </c>
      <c r="AH1190" s="14">
        <f>SUMIF('consultant-gross'!D:D,eslam.data!AQ1190,'consultant-gross'!G:G)</f>
        <v>0</v>
      </c>
      <c r="AI1190" s="14">
        <f>SUMIF('consultant-net'!D:D,eslam.data!AQ1190,'consultant-net'!F:F)</f>
        <v>0</v>
      </c>
      <c r="AJ1190" s="2" t="str">
        <f>VLOOKUP(A1190,'eslam-to-invoicing'!A:B,2,0)</f>
        <v>Port Said Port Silos</v>
      </c>
      <c r="AQ1190" s="2" t="str">
        <f t="shared" si="164"/>
        <v>Port Said Silos9</v>
      </c>
      <c r="AR1190" s="2" t="str">
        <f t="shared" si="165"/>
        <v>Port Said Port Silos9</v>
      </c>
    </row>
    <row r="1191" spans="1:44" hidden="1" x14ac:dyDescent="0.3">
      <c r="A1191" s="6" t="s">
        <v>91</v>
      </c>
      <c r="B1191" s="6">
        <f>VLOOKUP(A1191,operation!A:B,2,0)</f>
        <v>1</v>
      </c>
      <c r="C1191" s="6">
        <v>10</v>
      </c>
      <c r="D1191" s="25"/>
      <c r="E1191" s="2">
        <v>8366928.5333333341</v>
      </c>
      <c r="F1191" s="26">
        <f>_xlfn.MAXIFS('data-from-invoicing'!E:E,'data-from-invoicing'!D:D,eslam.data!AR1191)</f>
        <v>8366928.5300000003</v>
      </c>
      <c r="G1191" s="2">
        <f t="shared" si="162"/>
        <v>-3.3333338797092438E-3</v>
      </c>
      <c r="H1191" s="2"/>
      <c r="I1191" s="23"/>
      <c r="J1191" s="2">
        <f>SUMIF('collection only'!D:D,eslam.data!AQ1191,'collection only'!E:E)</f>
        <v>6384571</v>
      </c>
      <c r="K1191" s="26">
        <f>SUMIF('data-from-invoicing'!D:D,eslam.data!AR1191,'data-from-invoicing'!F:F)</f>
        <v>7412449.0664999997</v>
      </c>
      <c r="L1191" s="2">
        <f t="shared" si="163"/>
        <v>1027878.0664999997</v>
      </c>
      <c r="M1191" s="2"/>
      <c r="Q1191" s="23"/>
      <c r="R1191" s="2">
        <v>6384571</v>
      </c>
      <c r="S1191" s="1">
        <v>44926</v>
      </c>
      <c r="T1191" s="1">
        <v>44925</v>
      </c>
      <c r="U1191" s="1">
        <v>44927</v>
      </c>
      <c r="V1191">
        <v>21</v>
      </c>
      <c r="W1191" s="1">
        <v>44948</v>
      </c>
      <c r="X1191" s="1">
        <v>44948</v>
      </c>
      <c r="Y1191" s="2">
        <v>73103926.189999998</v>
      </c>
      <c r="AF1191" s="2">
        <v>0</v>
      </c>
      <c r="AG1191" s="14">
        <f>SUMIF('consultant-gross'!D:D,eslam.data!AQ1191,'consultant-gross'!F:F)</f>
        <v>0</v>
      </c>
      <c r="AH1191" s="14">
        <f>SUMIF('consultant-gross'!D:D,eslam.data!AQ1191,'consultant-gross'!G:G)</f>
        <v>0</v>
      </c>
      <c r="AI1191" s="14">
        <f>SUMIF('consultant-net'!D:D,eslam.data!AQ1191,'consultant-net'!F:F)</f>
        <v>0</v>
      </c>
      <c r="AJ1191" s="2" t="str">
        <f>VLOOKUP(A1191,'eslam-to-invoicing'!A:B,2,0)</f>
        <v>Port Said Port Silos</v>
      </c>
      <c r="AQ1191" s="2" t="str">
        <f t="shared" si="164"/>
        <v>Port Said Silos10</v>
      </c>
      <c r="AR1191" s="2" t="str">
        <f t="shared" si="165"/>
        <v>Port Said Port Silos10</v>
      </c>
    </row>
    <row r="1192" spans="1:44" hidden="1" x14ac:dyDescent="0.3">
      <c r="A1192" s="6" t="s">
        <v>91</v>
      </c>
      <c r="B1192" s="6">
        <f>VLOOKUP(A1192,operation!A:B,2,0)</f>
        <v>1</v>
      </c>
      <c r="C1192" s="6">
        <v>11</v>
      </c>
      <c r="D1192" s="25"/>
      <c r="E1192" s="2">
        <v>5057462.5238095243</v>
      </c>
      <c r="F1192" s="26">
        <f>_xlfn.MAXIFS('data-from-invoicing'!E:E,'data-from-invoicing'!D:D,eslam.data!AR1192)</f>
        <v>5057462.5199999996</v>
      </c>
      <c r="G1192" s="2">
        <f t="shared" si="162"/>
        <v>-3.8095247000455856E-3</v>
      </c>
      <c r="H1192" s="2"/>
      <c r="I1192" s="23"/>
      <c r="J1192" s="2">
        <f>SUMIF('collection only'!D:D,eslam.data!AQ1192,'collection only'!E:E)</f>
        <v>3852337</v>
      </c>
      <c r="K1192" s="26">
        <f>SUMIF('data-from-invoicing'!D:D,eslam.data!AR1192,'data-from-invoicing'!F:F)</f>
        <v>4473647.9860000005</v>
      </c>
      <c r="L1192" s="2">
        <f t="shared" si="163"/>
        <v>621310.9860000005</v>
      </c>
      <c r="M1192" s="2"/>
      <c r="Q1192" s="23"/>
      <c r="R1192" s="2">
        <v>3852337</v>
      </c>
      <c r="S1192" s="1">
        <v>44957</v>
      </c>
      <c r="T1192" s="1">
        <v>44955</v>
      </c>
      <c r="U1192" s="1">
        <v>44955</v>
      </c>
      <c r="V1192">
        <v>21</v>
      </c>
      <c r="W1192" s="1">
        <v>44976</v>
      </c>
      <c r="X1192" s="1">
        <v>44972</v>
      </c>
      <c r="Y1192" s="2">
        <v>78161388.71380952</v>
      </c>
      <c r="AF1192" s="2">
        <v>0</v>
      </c>
      <c r="AG1192" s="14">
        <f>SUMIF('consultant-gross'!D:D,eslam.data!AQ1192,'consultant-gross'!F:F)</f>
        <v>0</v>
      </c>
      <c r="AH1192" s="14">
        <f>SUMIF('consultant-gross'!D:D,eslam.data!AQ1192,'consultant-gross'!G:G)</f>
        <v>0</v>
      </c>
      <c r="AI1192" s="14">
        <f>SUMIF('consultant-net'!D:D,eslam.data!AQ1192,'consultant-net'!F:F)</f>
        <v>0</v>
      </c>
      <c r="AJ1192" s="2" t="str">
        <f>VLOOKUP(A1192,'eslam-to-invoicing'!A:B,2,0)</f>
        <v>Port Said Port Silos</v>
      </c>
      <c r="AQ1192" s="2" t="str">
        <f t="shared" si="164"/>
        <v>Port Said Silos11</v>
      </c>
      <c r="AR1192" s="2" t="str">
        <f t="shared" si="165"/>
        <v>Port Said Port Silos11</v>
      </c>
    </row>
    <row r="1193" spans="1:44" hidden="1" x14ac:dyDescent="0.3">
      <c r="A1193" s="6" t="s">
        <v>91</v>
      </c>
      <c r="B1193" s="32">
        <f>VLOOKUP(A1193,operation!A:B,2,0)</f>
        <v>1</v>
      </c>
      <c r="C1193" s="6">
        <v>12</v>
      </c>
      <c r="D1193" s="25"/>
      <c r="E1193" s="2">
        <v>2086813.533333333</v>
      </c>
      <c r="F1193" s="26">
        <f>_xlfn.MAXIFS('data-from-invoicing'!E:E,'data-from-invoicing'!D:D,eslam.data!AR1193)</f>
        <v>3887747</v>
      </c>
      <c r="G1193" s="2">
        <f t="shared" si="162"/>
        <v>1800933.466666667</v>
      </c>
      <c r="H1193" s="2"/>
      <c r="I1193" s="23"/>
      <c r="J1193" s="2">
        <f>SUMIF('collection only'!D:D,eslam.data!AQ1193,'collection only'!E:E)</f>
        <v>1587432</v>
      </c>
      <c r="K1193" s="26">
        <f>SUMIF('data-from-invoicing'!D:D,eslam.data!AR1193,'data-from-invoicing'!F:F)</f>
        <v>1843797.0112000001</v>
      </c>
      <c r="L1193" s="2">
        <f t="shared" si="163"/>
        <v>256365.01120000007</v>
      </c>
      <c r="M1193" s="2"/>
      <c r="Q1193" s="23"/>
      <c r="R1193" s="2">
        <v>1587432</v>
      </c>
      <c r="S1193" s="1">
        <v>44985</v>
      </c>
      <c r="T1193" s="1">
        <v>44985</v>
      </c>
      <c r="U1193" s="1">
        <v>44986</v>
      </c>
      <c r="V1193">
        <v>21</v>
      </c>
      <c r="W1193" s="1">
        <v>45007</v>
      </c>
      <c r="X1193" s="1">
        <v>45005</v>
      </c>
      <c r="Y1193" s="2">
        <v>80248202.247142851</v>
      </c>
      <c r="AF1193" s="2">
        <v>0</v>
      </c>
      <c r="AG1193" s="14">
        <f>SUMIF('consultant-gross'!D:D,eslam.data!AQ1193,'consultant-gross'!F:F)</f>
        <v>0</v>
      </c>
      <c r="AH1193" s="14">
        <f>SUMIF('consultant-gross'!D:D,eslam.data!AQ1193,'consultant-gross'!G:G)</f>
        <v>0</v>
      </c>
      <c r="AI1193" s="14">
        <f>SUMIF('consultant-net'!D:D,eslam.data!AQ1193,'consultant-net'!F:F)</f>
        <v>0</v>
      </c>
      <c r="AJ1193" s="2" t="str">
        <f>VLOOKUP(A1193,'eslam-to-invoicing'!A:B,2,0)</f>
        <v>Port Said Port Silos</v>
      </c>
      <c r="AQ1193" s="2" t="str">
        <f t="shared" si="164"/>
        <v>Port Said Silos12</v>
      </c>
      <c r="AR1193" s="2" t="str">
        <f t="shared" si="165"/>
        <v>Port Said Port Silos12</v>
      </c>
    </row>
    <row r="1194" spans="1:44" hidden="1" x14ac:dyDescent="0.3">
      <c r="A1194" s="6" t="s">
        <v>91</v>
      </c>
      <c r="B1194" s="6">
        <f>VLOOKUP(A1194,operation!A:B,2,0)</f>
        <v>1</v>
      </c>
      <c r="C1194" s="6">
        <v>13</v>
      </c>
      <c r="D1194" s="25"/>
      <c r="E1194" s="2">
        <v>612060.83285714686</v>
      </c>
      <c r="F1194" s="26">
        <f>_xlfn.MAXIFS('data-from-invoicing'!E:E,'data-from-invoicing'!D:D,eslam.data!AR1194)</f>
        <v>612060</v>
      </c>
      <c r="G1194" s="2">
        <f t="shared" si="162"/>
        <v>-0.83285714685916901</v>
      </c>
      <c r="H1194" s="2"/>
      <c r="I1194" s="23"/>
      <c r="J1194" s="2">
        <f>SUMIF('collection only'!D:D,eslam.data!AQ1194,'collection only'!E:E)</f>
        <v>460093</v>
      </c>
      <c r="K1194" s="26">
        <f>SUMIF('data-from-invoicing'!D:D,eslam.data!AR1194,'data-from-invoicing'!F:F)</f>
        <v>535282.88439999998</v>
      </c>
      <c r="L1194" s="2">
        <f t="shared" si="163"/>
        <v>75189.884399999981</v>
      </c>
      <c r="M1194" s="2"/>
      <c r="Q1194" s="23"/>
      <c r="R1194" s="2">
        <v>451211.24598228862</v>
      </c>
      <c r="S1194" s="1">
        <v>45016</v>
      </c>
      <c r="T1194" s="1">
        <v>45016</v>
      </c>
      <c r="U1194" s="1">
        <v>45018</v>
      </c>
      <c r="V1194">
        <v>21</v>
      </c>
      <c r="W1194" s="1">
        <v>45039</v>
      </c>
      <c r="X1194" s="1">
        <v>45018</v>
      </c>
      <c r="Y1194" s="2">
        <v>80860263.079999998</v>
      </c>
      <c r="AF1194" s="2">
        <v>0</v>
      </c>
      <c r="AG1194" s="14">
        <f>SUMIF('consultant-gross'!D:D,eslam.data!AQ1194,'consultant-gross'!F:F)</f>
        <v>612060.83285714686</v>
      </c>
      <c r="AH1194" s="14">
        <f>SUMIF('consultant-gross'!D:D,eslam.data!AQ1194,'consultant-gross'!G:G)</f>
        <v>80860263.079999998</v>
      </c>
      <c r="AI1194" s="14">
        <f>SUMIF('consultant-net'!D:D,eslam.data!AQ1194,'consultant-net'!F:F)</f>
        <v>451211.24598228862</v>
      </c>
      <c r="AJ1194" s="2" t="str">
        <f>VLOOKUP(A1194,'eslam-to-invoicing'!A:B,2,0)</f>
        <v>Port Said Port Silos</v>
      </c>
      <c r="AQ1194" s="2" t="str">
        <f t="shared" si="164"/>
        <v>Port Said Silos13</v>
      </c>
      <c r="AR1194" s="2" t="str">
        <f t="shared" si="165"/>
        <v>Port Said Port Silos13</v>
      </c>
    </row>
    <row r="1195" spans="1:44" hidden="1" x14ac:dyDescent="0.3">
      <c r="A1195" s="6" t="s">
        <v>91</v>
      </c>
      <c r="B1195" s="32">
        <f>VLOOKUP(A1195,operation!A:B,2,0)</f>
        <v>1</v>
      </c>
      <c r="C1195" s="6">
        <v>14</v>
      </c>
      <c r="D1195" s="25"/>
      <c r="F1195" s="26">
        <f>_xlfn.MAXIFS('data-from-invoicing'!E:E,'data-from-invoicing'!D:D,eslam.data!AR1195)</f>
        <v>2803566.38</v>
      </c>
      <c r="G1195" s="2">
        <f t="shared" si="162"/>
        <v>2803566.38</v>
      </c>
      <c r="H1195" s="2"/>
      <c r="I1195" s="23"/>
      <c r="J1195" s="2">
        <f>SUMIF('collection only'!D:D,eslam.data!AQ1195,'collection only'!E:E)</f>
        <v>2136487</v>
      </c>
      <c r="K1195" s="26">
        <f>SUMIF('data-from-invoicing'!D:D,eslam.data!AR1195,'data-from-invoicing'!F:F)</f>
        <v>2480905.1551999999</v>
      </c>
      <c r="L1195" s="2">
        <f t="shared" si="163"/>
        <v>344418.15519999992</v>
      </c>
      <c r="M1195" s="2"/>
      <c r="Q1195" s="23"/>
      <c r="S1195" s="1">
        <v>45046</v>
      </c>
      <c r="T1195" s="1">
        <v>45046</v>
      </c>
      <c r="U1195" s="1">
        <v>45048</v>
      </c>
      <c r="V1195">
        <v>21</v>
      </c>
      <c r="W1195" s="1">
        <v>45069</v>
      </c>
      <c r="AF1195" s="2">
        <v>0</v>
      </c>
      <c r="AG1195" s="14">
        <f>SUMIF('consultant-gross'!D:D,eslam.data!AQ1195,'consultant-gross'!F:F)</f>
        <v>0</v>
      </c>
      <c r="AH1195" s="14">
        <f>SUMIF('consultant-gross'!D:D,eslam.data!AQ1195,'consultant-gross'!G:G)</f>
        <v>0</v>
      </c>
      <c r="AI1195" s="14">
        <f>SUMIF('consultant-net'!D:D,eslam.data!AQ1195,'consultant-net'!F:F)</f>
        <v>0</v>
      </c>
      <c r="AJ1195" s="2" t="str">
        <f>VLOOKUP(A1195,'eslam-to-invoicing'!A:B,2,0)</f>
        <v>Port Said Port Silos</v>
      </c>
      <c r="AQ1195" s="2" t="str">
        <f t="shared" si="164"/>
        <v>Port Said Silos14</v>
      </c>
      <c r="AR1195" s="2" t="str">
        <f t="shared" si="165"/>
        <v>Port Said Port Silos14</v>
      </c>
    </row>
    <row r="1196" spans="1:44" hidden="1" x14ac:dyDescent="0.3">
      <c r="A1196" s="6" t="s">
        <v>91</v>
      </c>
      <c r="B1196" s="6">
        <f>VLOOKUP(A1196,operation!A:B,2,0)</f>
        <v>1</v>
      </c>
      <c r="C1196" s="6">
        <v>15</v>
      </c>
      <c r="D1196" s="25"/>
      <c r="E1196" s="2">
        <v>10044463.56190476</v>
      </c>
      <c r="F1196" s="26">
        <f>_xlfn.MAXIFS('data-from-invoicing'!E:E,'data-from-invoicing'!D:D,eslam.data!AR1196)</f>
        <v>10044463.560000001</v>
      </c>
      <c r="G1196" s="2">
        <f t="shared" si="162"/>
        <v>-1.904759556055069E-3</v>
      </c>
      <c r="H1196" s="2"/>
      <c r="I1196" s="23"/>
      <c r="J1196" s="2">
        <f>SUMIF('collection only'!D:D,eslam.data!AQ1196,'collection only'!E:E)</f>
        <v>7663669</v>
      </c>
      <c r="K1196" s="26">
        <f>SUMIF('data-from-invoicing'!D:D,eslam.data!AR1196,'data-from-invoicing'!F:F)</f>
        <v>8897631.4024</v>
      </c>
      <c r="L1196" s="2">
        <f t="shared" si="163"/>
        <v>1233962.4024</v>
      </c>
      <c r="M1196" s="2"/>
      <c r="Q1196" s="23"/>
      <c r="R1196" s="2">
        <v>7663669</v>
      </c>
      <c r="S1196" s="1">
        <v>45077</v>
      </c>
      <c r="T1196" s="1">
        <v>45076</v>
      </c>
      <c r="U1196" s="1">
        <v>45080</v>
      </c>
      <c r="V1196">
        <v>21</v>
      </c>
      <c r="W1196" s="1">
        <v>45101</v>
      </c>
      <c r="X1196" s="1">
        <v>45112</v>
      </c>
      <c r="Y1196" s="2">
        <v>93708293.022857144</v>
      </c>
      <c r="AF1196" s="2">
        <v>0</v>
      </c>
      <c r="AG1196" s="14">
        <f>SUMIF('consultant-gross'!D:D,eslam.data!AQ1196,'consultant-gross'!F:F)</f>
        <v>0</v>
      </c>
      <c r="AH1196" s="14">
        <f>SUMIF('consultant-gross'!D:D,eslam.data!AQ1196,'consultant-gross'!G:G)</f>
        <v>0</v>
      </c>
      <c r="AI1196" s="14">
        <f>SUMIF('consultant-net'!D:D,eslam.data!AQ1196,'consultant-net'!F:F)</f>
        <v>0</v>
      </c>
      <c r="AJ1196" s="2" t="str">
        <f>VLOOKUP(A1196,'eslam-to-invoicing'!A:B,2,0)</f>
        <v>Port Said Port Silos</v>
      </c>
      <c r="AQ1196" s="2" t="str">
        <f t="shared" si="164"/>
        <v>Port Said Silos15</v>
      </c>
      <c r="AR1196" s="2" t="str">
        <f t="shared" si="165"/>
        <v>Port Said Port Silos15</v>
      </c>
    </row>
    <row r="1197" spans="1:44" hidden="1" x14ac:dyDescent="0.3">
      <c r="A1197" s="6" t="s">
        <v>91</v>
      </c>
      <c r="B1197" s="6">
        <f>VLOOKUP(A1197,operation!A:B,2,0)</f>
        <v>1</v>
      </c>
      <c r="C1197" s="6">
        <v>16</v>
      </c>
      <c r="D1197" s="25"/>
      <c r="E1197" s="2">
        <v>12501707.06666667</v>
      </c>
      <c r="F1197" s="26">
        <f>_xlfn.MAXIFS('data-from-invoicing'!E:E,'data-from-invoicing'!D:D,eslam.data!AR1197)</f>
        <v>12501707.07</v>
      </c>
      <c r="G1197" s="2">
        <f t="shared" si="162"/>
        <v>3.3333301544189453E-3</v>
      </c>
      <c r="H1197" s="2"/>
      <c r="I1197" s="23"/>
      <c r="J1197" s="2">
        <f>SUMIF('collection only'!D:D,eslam.data!AQ1197,'collection only'!E:E)</f>
        <v>9649102</v>
      </c>
      <c r="K1197" s="26">
        <f>SUMIF('data-from-invoicing'!D:D,eslam.data!AR1197,'data-from-invoicing'!F:F)</f>
        <v>11072420.022799999</v>
      </c>
      <c r="L1197" s="2">
        <f t="shared" si="163"/>
        <v>1423318.0227999985</v>
      </c>
      <c r="M1197" s="2"/>
      <c r="Q1197" s="23"/>
      <c r="R1197" s="2">
        <v>9649102</v>
      </c>
      <c r="S1197" s="1">
        <v>45107</v>
      </c>
      <c r="T1197" s="1">
        <v>45107</v>
      </c>
      <c r="U1197" s="1">
        <v>45115</v>
      </c>
      <c r="V1197">
        <v>21</v>
      </c>
      <c r="W1197" s="1">
        <v>45136</v>
      </c>
      <c r="X1197" s="1">
        <v>45124</v>
      </c>
      <c r="Y1197" s="2">
        <v>106210000.08952381</v>
      </c>
      <c r="AF1197" s="2">
        <v>0</v>
      </c>
      <c r="AG1197" s="14">
        <f>SUMIF('consultant-gross'!D:D,eslam.data!AQ1197,'consultant-gross'!F:F)</f>
        <v>0</v>
      </c>
      <c r="AH1197" s="14">
        <f>SUMIF('consultant-gross'!D:D,eslam.data!AQ1197,'consultant-gross'!G:G)</f>
        <v>0</v>
      </c>
      <c r="AI1197" s="14">
        <f>SUMIF('consultant-net'!D:D,eslam.data!AQ1197,'consultant-net'!F:F)</f>
        <v>0</v>
      </c>
      <c r="AJ1197" s="2" t="str">
        <f>VLOOKUP(A1197,'eslam-to-invoicing'!A:B,2,0)</f>
        <v>Port Said Port Silos</v>
      </c>
      <c r="AQ1197" s="2" t="str">
        <f t="shared" si="164"/>
        <v>Port Said Silos16</v>
      </c>
      <c r="AR1197" s="2" t="str">
        <f t="shared" si="165"/>
        <v>Port Said Port Silos16</v>
      </c>
    </row>
    <row r="1198" spans="1:44" hidden="1" x14ac:dyDescent="0.3">
      <c r="A1198" s="6" t="s">
        <v>91</v>
      </c>
      <c r="B1198" s="6">
        <f>VLOOKUP(A1198,operation!A:B,2,0)</f>
        <v>1</v>
      </c>
      <c r="C1198" s="6">
        <v>17</v>
      </c>
      <c r="D1198" s="25"/>
      <c r="E1198" s="2">
        <v>7676679.5523809521</v>
      </c>
      <c r="F1198" s="26">
        <f>_xlfn.MAXIFS('data-from-invoicing'!E:E,'data-from-invoicing'!D:D,eslam.data!AR1198)</f>
        <v>7676679.5499999998</v>
      </c>
      <c r="G1198" s="2">
        <f t="shared" si="162"/>
        <v>-2.3809522390365601E-3</v>
      </c>
      <c r="H1198" s="2"/>
      <c r="I1198" s="23"/>
      <c r="J1198" s="2">
        <f>SUMIF('collection only'!D:D,eslam.data!AQ1198,'collection only'!E:E)</f>
        <v>5738977</v>
      </c>
      <c r="K1198" s="26">
        <f>SUMIF('data-from-invoicing'!D:D,eslam.data!AR1198,'data-from-invoicing'!F:F)</f>
        <v>6794573.0920000002</v>
      </c>
      <c r="L1198" s="2">
        <f t="shared" si="163"/>
        <v>1055596.0920000002</v>
      </c>
      <c r="M1198" s="2"/>
      <c r="Q1198" s="23"/>
      <c r="R1198" s="2">
        <v>5738977</v>
      </c>
      <c r="S1198" s="1">
        <v>45138</v>
      </c>
      <c r="T1198" s="1">
        <v>45138</v>
      </c>
      <c r="U1198" s="1">
        <v>45138</v>
      </c>
      <c r="V1198">
        <v>21</v>
      </c>
      <c r="W1198" s="1">
        <v>45159</v>
      </c>
      <c r="X1198" s="1">
        <v>45153</v>
      </c>
      <c r="Y1198" s="2">
        <v>113886679.6419048</v>
      </c>
      <c r="AF1198" s="2">
        <v>0</v>
      </c>
      <c r="AG1198" s="14">
        <f>SUMIF('consultant-gross'!D:D,eslam.data!AQ1198,'consultant-gross'!F:F)</f>
        <v>0</v>
      </c>
      <c r="AH1198" s="14">
        <f>SUMIF('consultant-gross'!D:D,eslam.data!AQ1198,'consultant-gross'!G:G)</f>
        <v>0</v>
      </c>
      <c r="AI1198" s="14">
        <f>SUMIF('consultant-net'!D:D,eslam.data!AQ1198,'consultant-net'!F:F)</f>
        <v>0</v>
      </c>
      <c r="AJ1198" s="2" t="str">
        <f>VLOOKUP(A1198,'eslam-to-invoicing'!A:B,2,0)</f>
        <v>Port Said Port Silos</v>
      </c>
      <c r="AQ1198" s="2" t="str">
        <f t="shared" si="164"/>
        <v>Port Said Silos17</v>
      </c>
      <c r="AR1198" s="2" t="str">
        <f t="shared" si="165"/>
        <v>Port Said Port Silos17</v>
      </c>
    </row>
    <row r="1199" spans="1:44" hidden="1" x14ac:dyDescent="0.3">
      <c r="A1199" s="6" t="s">
        <v>91</v>
      </c>
      <c r="B1199" s="6">
        <f>VLOOKUP(A1199,operation!A:B,2,0)</f>
        <v>1</v>
      </c>
      <c r="C1199" s="6">
        <v>18</v>
      </c>
      <c r="D1199" s="25"/>
      <c r="E1199" s="2">
        <v>7866196.5142857134</v>
      </c>
      <c r="F1199" s="26">
        <f>_xlfn.MAXIFS('data-from-invoicing'!E:E,'data-from-invoicing'!D:D,eslam.data!AR1199)</f>
        <v>7866196.5099999988</v>
      </c>
      <c r="G1199" s="2">
        <f t="shared" si="162"/>
        <v>-4.2857145890593529E-3</v>
      </c>
      <c r="H1199" s="2"/>
      <c r="I1199" s="23"/>
      <c r="J1199" s="2">
        <f>SUMIF('collection only'!D:D,eslam.data!AQ1199,'collection only'!E:E)</f>
        <v>2991787</v>
      </c>
      <c r="K1199" s="26">
        <f>SUMIF('data-from-invoicing'!D:D,eslam.data!AR1199,'data-from-invoicing'!F:F)</f>
        <v>3958149.4004000002</v>
      </c>
      <c r="L1199" s="2">
        <f t="shared" si="163"/>
        <v>966362.40040000016</v>
      </c>
      <c r="M1199" s="2"/>
      <c r="Q1199" s="23"/>
      <c r="R1199" s="2">
        <v>2991787</v>
      </c>
      <c r="S1199" s="1">
        <v>45169</v>
      </c>
      <c r="T1199" s="1">
        <v>45169</v>
      </c>
      <c r="U1199" s="1">
        <v>45172</v>
      </c>
      <c r="V1199">
        <v>21</v>
      </c>
      <c r="W1199" s="1">
        <v>45193</v>
      </c>
      <c r="X1199" s="1">
        <v>45202</v>
      </c>
      <c r="Y1199" s="2">
        <v>121752876.1561905</v>
      </c>
      <c r="AF1199" s="2">
        <v>0</v>
      </c>
      <c r="AG1199" s="14">
        <f>SUMIF('consultant-gross'!D:D,eslam.data!AQ1199,'consultant-gross'!F:F)</f>
        <v>0</v>
      </c>
      <c r="AH1199" s="14">
        <f>SUMIF('consultant-gross'!D:D,eslam.data!AQ1199,'consultant-gross'!G:G)</f>
        <v>0</v>
      </c>
      <c r="AI1199" s="14">
        <f>SUMIF('consultant-net'!D:D,eslam.data!AQ1199,'consultant-net'!F:F)</f>
        <v>0</v>
      </c>
      <c r="AJ1199" s="2" t="str">
        <f>VLOOKUP(A1199,'eslam-to-invoicing'!A:B,2,0)</f>
        <v>Port Said Port Silos</v>
      </c>
      <c r="AQ1199" s="2" t="str">
        <f t="shared" si="164"/>
        <v>Port Said Silos18</v>
      </c>
      <c r="AR1199" s="2" t="str">
        <f t="shared" si="165"/>
        <v>Port Said Port Silos18</v>
      </c>
    </row>
    <row r="1200" spans="1:44" hidden="1" x14ac:dyDescent="0.3">
      <c r="A1200" s="6" t="s">
        <v>91</v>
      </c>
      <c r="B1200" s="6">
        <f>VLOOKUP(A1200,operation!A:B,2,0)</f>
        <v>1</v>
      </c>
      <c r="C1200" s="6">
        <v>19</v>
      </c>
      <c r="D1200" s="25"/>
      <c r="E1200" s="2">
        <v>17118439.25714286</v>
      </c>
      <c r="F1200" s="26">
        <f>_xlfn.MAXIFS('data-from-invoicing'!E:E,'data-from-invoicing'!D:D,eslam.data!AR1200)</f>
        <v>17118439.260000002</v>
      </c>
      <c r="G1200" s="2">
        <f t="shared" si="162"/>
        <v>2.8571411967277527E-3</v>
      </c>
      <c r="H1200" s="2"/>
      <c r="I1200" s="23"/>
      <c r="J1200" s="2">
        <f>SUMIF('collection only'!D:D,eslam.data!AQ1200,'collection only'!E:E)</f>
        <v>12748959</v>
      </c>
      <c r="K1200" s="26">
        <f>SUMIF('data-from-invoicing'!D:D,eslam.data!AR1200,'data-from-invoicing'!F:F)</f>
        <v>14851957.910399999</v>
      </c>
      <c r="L1200" s="2">
        <f t="shared" si="163"/>
        <v>2102998.9103999995</v>
      </c>
      <c r="M1200" s="2"/>
      <c r="Q1200" s="23"/>
      <c r="R1200" s="2">
        <v>12748959</v>
      </c>
      <c r="S1200" s="1">
        <v>45199</v>
      </c>
      <c r="T1200" s="1">
        <v>45199</v>
      </c>
      <c r="U1200" s="1">
        <v>45200</v>
      </c>
      <c r="V1200">
        <v>21</v>
      </c>
      <c r="W1200" s="1">
        <v>45221</v>
      </c>
      <c r="X1200" s="1">
        <v>45215</v>
      </c>
      <c r="Y1200" s="2">
        <v>138871315.4133333</v>
      </c>
      <c r="AF1200" s="2">
        <v>0</v>
      </c>
      <c r="AG1200" s="14">
        <f>SUMIF('consultant-gross'!D:D,eslam.data!AQ1200,'consultant-gross'!F:F)</f>
        <v>0</v>
      </c>
      <c r="AH1200" s="14">
        <f>SUMIF('consultant-gross'!D:D,eslam.data!AQ1200,'consultant-gross'!G:G)</f>
        <v>0</v>
      </c>
      <c r="AI1200" s="14">
        <f>SUMIF('consultant-net'!D:D,eslam.data!AQ1200,'consultant-net'!F:F)</f>
        <v>0</v>
      </c>
      <c r="AJ1200" s="2" t="str">
        <f>VLOOKUP(A1200,'eslam-to-invoicing'!A:B,2,0)</f>
        <v>Port Said Port Silos</v>
      </c>
      <c r="AQ1200" s="2" t="str">
        <f t="shared" si="164"/>
        <v>Port Said Silos19</v>
      </c>
      <c r="AR1200" s="2" t="str">
        <f t="shared" si="165"/>
        <v>Port Said Port Silos19</v>
      </c>
    </row>
    <row r="1201" spans="1:44" hidden="1" x14ac:dyDescent="0.3">
      <c r="A1201" s="6" t="s">
        <v>91</v>
      </c>
      <c r="B1201" s="6">
        <f>VLOOKUP(A1201,operation!A:B,2,0)</f>
        <v>1</v>
      </c>
      <c r="C1201" s="6">
        <v>20</v>
      </c>
      <c r="D1201" s="25"/>
      <c r="E1201" s="2">
        <v>12988784</v>
      </c>
      <c r="F1201" s="26">
        <f>_xlfn.MAXIFS('data-from-invoicing'!E:E,'data-from-invoicing'!D:D,eslam.data!AR1201)</f>
        <v>12988783.810000001</v>
      </c>
      <c r="G1201" s="2">
        <f t="shared" si="162"/>
        <v>-0.18999999947845936</v>
      </c>
      <c r="H1201" s="2"/>
      <c r="I1201" s="23"/>
      <c r="J1201" s="2">
        <f>SUMIF('collection only'!D:D,eslam.data!AQ1201,'collection only'!E:E)</f>
        <v>6593857</v>
      </c>
      <c r="K1201" s="26">
        <f>SUMIF('data-from-invoicing'!D:D,eslam.data!AR1201,'data-from-invoicing'!F:F)</f>
        <v>8189528.9591999995</v>
      </c>
      <c r="L1201" s="2">
        <f t="shared" si="163"/>
        <v>1595671.9591999995</v>
      </c>
      <c r="M1201" s="2"/>
      <c r="Q1201" s="23"/>
      <c r="R1201" s="2">
        <v>6593857</v>
      </c>
      <c r="S1201" s="1">
        <v>45230</v>
      </c>
      <c r="T1201" s="1">
        <v>45230</v>
      </c>
      <c r="U1201" s="1">
        <v>45231</v>
      </c>
      <c r="V1201">
        <v>21</v>
      </c>
      <c r="W1201" s="1">
        <v>45252</v>
      </c>
      <c r="X1201" s="1">
        <v>45252</v>
      </c>
      <c r="Y1201" s="2">
        <v>151860099.4133333</v>
      </c>
      <c r="AF1201" s="2">
        <v>0</v>
      </c>
      <c r="AG1201" s="14">
        <f>SUMIF('consultant-gross'!D:D,eslam.data!AQ1201,'consultant-gross'!F:F)</f>
        <v>13732229.226666659</v>
      </c>
      <c r="AH1201" s="14">
        <f>SUMIF('consultant-gross'!D:D,eslam.data!AQ1201,'consultant-gross'!G:G)</f>
        <v>152603544.63999999</v>
      </c>
      <c r="AI1201" s="14">
        <f>SUMIF('consultant-net'!D:D,eslam.data!AQ1201,'consultant-net'!F:F)</f>
        <v>10123399.385898661</v>
      </c>
      <c r="AJ1201" s="2" t="str">
        <f>VLOOKUP(A1201,'eslam-to-invoicing'!A:B,2,0)</f>
        <v>Port Said Port Silos</v>
      </c>
      <c r="AQ1201" s="2" t="str">
        <f t="shared" si="164"/>
        <v>Port Said Silos20</v>
      </c>
      <c r="AR1201" s="2" t="str">
        <f t="shared" si="165"/>
        <v>Port Said Port Silos20</v>
      </c>
    </row>
    <row r="1202" spans="1:44" hidden="1" x14ac:dyDescent="0.3">
      <c r="A1202" s="6" t="s">
        <v>91</v>
      </c>
      <c r="B1202" s="6">
        <f>VLOOKUP(A1202,operation!A:B,2,0)</f>
        <v>1</v>
      </c>
      <c r="C1202" s="6">
        <v>21</v>
      </c>
      <c r="D1202" s="25"/>
      <c r="E1202" s="2">
        <v>15886446.64761905</v>
      </c>
      <c r="F1202" s="26">
        <f>_xlfn.MAXIFS('data-from-invoicing'!E:E,'data-from-invoicing'!D:D,eslam.data!AR1202)</f>
        <v>15886445.710000001</v>
      </c>
      <c r="G1202" s="2">
        <f t="shared" si="162"/>
        <v>-0.93761904910206795</v>
      </c>
      <c r="H1202" s="2"/>
      <c r="I1202" s="23"/>
      <c r="J1202" s="2">
        <f>SUMIF('collection only'!D:D,eslam.data!AQ1202,'collection only'!E:E)</f>
        <v>11818794</v>
      </c>
      <c r="K1202" s="26">
        <f>SUMIF('data-from-invoicing'!D:D,eslam.data!AR1202,'data-from-invoicing'!F:F)</f>
        <v>13770443.898399999</v>
      </c>
      <c r="L1202" s="2">
        <f t="shared" si="163"/>
        <v>1951649.8983999994</v>
      </c>
      <c r="M1202" s="2"/>
      <c r="Q1202" s="23"/>
      <c r="R1202" s="2">
        <v>11818794</v>
      </c>
      <c r="S1202" s="1">
        <v>45260</v>
      </c>
      <c r="T1202" s="1">
        <v>45260</v>
      </c>
      <c r="U1202" s="1">
        <v>45260</v>
      </c>
      <c r="V1202">
        <v>21</v>
      </c>
      <c r="W1202" s="1">
        <v>45281</v>
      </c>
      <c r="X1202" s="1">
        <v>45283</v>
      </c>
      <c r="Y1202" s="2">
        <v>167746546.0609524</v>
      </c>
      <c r="AF1202" s="2">
        <v>0</v>
      </c>
      <c r="AG1202" s="14">
        <f>SUMIF('consultant-gross'!D:D,eslam.data!AQ1202,'consultant-gross'!F:F)</f>
        <v>15886446.656666666</v>
      </c>
      <c r="AH1202" s="14">
        <f>SUMIF('consultant-gross'!D:D,eslam.data!AQ1202,'consultant-gross'!G:G)</f>
        <v>167746546.06999999</v>
      </c>
      <c r="AI1202" s="14">
        <f>SUMIF('consultant-net'!D:D,eslam.data!AQ1202,'consultant-net'!F:F)</f>
        <v>11711488.475294666</v>
      </c>
      <c r="AJ1202" s="2" t="str">
        <f>VLOOKUP(A1202,'eslam-to-invoicing'!A:B,2,0)</f>
        <v>Port Said Port Silos</v>
      </c>
      <c r="AQ1202" s="2" t="str">
        <f t="shared" si="164"/>
        <v>Port Said Silos21</v>
      </c>
      <c r="AR1202" s="2" t="str">
        <f t="shared" si="165"/>
        <v>Port Said Port Silos21</v>
      </c>
    </row>
    <row r="1203" spans="1:44" hidden="1" x14ac:dyDescent="0.3">
      <c r="A1203" s="6" t="s">
        <v>91</v>
      </c>
      <c r="B1203" s="6">
        <f>VLOOKUP(A1203,operation!A:B,2,0)</f>
        <v>1</v>
      </c>
      <c r="C1203" s="6">
        <v>22</v>
      </c>
      <c r="D1203" s="25"/>
      <c r="E1203" s="2">
        <v>6713332.666666666</v>
      </c>
      <c r="F1203" s="26">
        <f>_xlfn.MAXIFS('data-from-invoicing'!E:E,'data-from-invoicing'!D:D,eslam.data!AR1203)</f>
        <v>6713332.6699999999</v>
      </c>
      <c r="G1203" s="2">
        <f t="shared" si="162"/>
        <v>3.3333338797092438E-3</v>
      </c>
      <c r="H1203" s="2"/>
      <c r="I1203" s="23"/>
      <c r="J1203" s="2">
        <f>SUMIF('collection only'!D:D,eslam.data!AQ1203,'collection only'!E:E)</f>
        <v>4826684</v>
      </c>
      <c r="K1203" s="26">
        <f>SUMIF('data-from-invoicing'!D:D,eslam.data!AR1203,'data-from-invoicing'!F:F)</f>
        <v>5651416.0034999996</v>
      </c>
      <c r="L1203" s="2">
        <f t="shared" si="163"/>
        <v>824732.00349999964</v>
      </c>
      <c r="M1203" s="2"/>
      <c r="Q1203" s="23"/>
      <c r="R1203" s="2">
        <v>4826684</v>
      </c>
      <c r="S1203" s="1">
        <v>45291</v>
      </c>
      <c r="T1203" s="1">
        <v>45273</v>
      </c>
      <c r="U1203" s="1">
        <v>45274</v>
      </c>
      <c r="V1203">
        <v>21</v>
      </c>
      <c r="W1203" s="1">
        <v>45295</v>
      </c>
      <c r="X1203" s="1">
        <v>45287</v>
      </c>
      <c r="Y1203" s="2">
        <v>174459878.72761899</v>
      </c>
      <c r="AF1203" s="2">
        <v>0</v>
      </c>
      <c r="AG1203" s="14">
        <f>SUMIF('consultant-gross'!D:D,eslam.data!AQ1203,'consultant-gross'!F:F)</f>
        <v>6713332.6690476239</v>
      </c>
      <c r="AH1203" s="14">
        <f>SUMIF('consultant-gross'!D:D,eslam.data!AQ1203,'consultant-gross'!G:G)</f>
        <v>174459878.72999999</v>
      </c>
      <c r="AI1203" s="14">
        <f>SUMIF('consultant-net'!D:D,eslam.data!AQ1203,'consultant-net'!F:F)</f>
        <v>4949068.8436219078</v>
      </c>
      <c r="AJ1203" s="2" t="str">
        <f>VLOOKUP(A1203,'eslam-to-invoicing'!A:B,2,0)</f>
        <v>Port Said Port Silos</v>
      </c>
      <c r="AQ1203" s="2" t="str">
        <f t="shared" si="164"/>
        <v>Port Said Silos22</v>
      </c>
      <c r="AR1203" s="2" t="str">
        <f t="shared" si="165"/>
        <v>Port Said Port Silos22</v>
      </c>
    </row>
    <row r="1204" spans="1:44" hidden="1" x14ac:dyDescent="0.3">
      <c r="A1204" s="6" t="s">
        <v>91</v>
      </c>
      <c r="B1204" s="6">
        <f>VLOOKUP(A1204,operation!A:B,2,0)</f>
        <v>1</v>
      </c>
      <c r="C1204" s="6">
        <v>23</v>
      </c>
      <c r="D1204" s="25"/>
      <c r="E1204" s="2">
        <v>3587901.4571428569</v>
      </c>
      <c r="F1204" s="26">
        <f>_xlfn.MAXIFS('data-from-invoicing'!E:E,'data-from-invoicing'!D:D,eslam.data!AR1204)</f>
        <v>3587901.4599999995</v>
      </c>
      <c r="G1204" s="2">
        <f t="shared" si="162"/>
        <v>2.8571425937116146E-3</v>
      </c>
      <c r="H1204" s="2"/>
      <c r="I1204" s="23"/>
      <c r="J1204" s="2">
        <f>SUMIF('collection only'!D:D,eslam.data!AQ1204,'collection only'!E:E)</f>
        <v>2411082.19</v>
      </c>
      <c r="K1204" s="26">
        <f>SUMIF('data-from-invoicing'!D:D,eslam.data!AR1204,'data-from-invoicing'!F:F)</f>
        <v>2851855.8684</v>
      </c>
      <c r="L1204" s="2">
        <f t="shared" si="163"/>
        <v>440773.67840000009</v>
      </c>
      <c r="M1204" s="2"/>
      <c r="Q1204" s="23"/>
      <c r="R1204" s="2">
        <v>2411082.19</v>
      </c>
      <c r="S1204" s="1">
        <v>45291</v>
      </c>
      <c r="T1204" s="1">
        <v>45291</v>
      </c>
      <c r="U1204" s="1">
        <v>45295</v>
      </c>
      <c r="V1204">
        <v>21</v>
      </c>
      <c r="W1204" s="1">
        <v>45316</v>
      </c>
      <c r="X1204" s="1">
        <v>45309</v>
      </c>
      <c r="Y1204" s="2">
        <v>178047780.18476191</v>
      </c>
      <c r="AF1204" s="2">
        <v>0</v>
      </c>
      <c r="AG1204" s="14">
        <f>SUMIF('consultant-gross'!D:D,eslam.data!AQ1204,'consultant-gross'!F:F)</f>
        <v>0</v>
      </c>
      <c r="AH1204" s="14">
        <f>SUMIF('consultant-gross'!D:D,eslam.data!AQ1204,'consultant-gross'!G:G)</f>
        <v>0</v>
      </c>
      <c r="AI1204" s="14">
        <f>SUMIF('consultant-net'!D:D,eslam.data!AQ1204,'consultant-net'!F:F)</f>
        <v>0</v>
      </c>
      <c r="AJ1204" s="2" t="str">
        <f>VLOOKUP(A1204,'eslam-to-invoicing'!A:B,2,0)</f>
        <v>Port Said Port Silos</v>
      </c>
      <c r="AQ1204" s="2" t="str">
        <f t="shared" si="164"/>
        <v>Port Said Silos23</v>
      </c>
      <c r="AR1204" s="2" t="str">
        <f t="shared" si="165"/>
        <v>Port Said Port Silos23</v>
      </c>
    </row>
    <row r="1205" spans="1:44" hidden="1" x14ac:dyDescent="0.3">
      <c r="A1205" s="6" t="s">
        <v>91</v>
      </c>
      <c r="B1205" s="6">
        <f>VLOOKUP(A1205,operation!A:B,2,0)</f>
        <v>1</v>
      </c>
      <c r="C1205" s="6">
        <v>24</v>
      </c>
      <c r="D1205" s="25"/>
      <c r="E1205" s="2">
        <v>4764115.7714285711</v>
      </c>
      <c r="F1205" s="26">
        <f>_xlfn.MAXIFS('data-from-invoicing'!E:E,'data-from-invoicing'!D:D,eslam.data!AR1205)</f>
        <v>4764115.24</v>
      </c>
      <c r="G1205" s="2">
        <f t="shared" si="162"/>
        <v>-0.5314285708591342</v>
      </c>
      <c r="H1205" s="2"/>
      <c r="I1205" s="23"/>
      <c r="J1205" s="2">
        <f>SUMIF('collection only'!D:D,eslam.data!AQ1205,'collection only'!E:E)</f>
        <v>3306186</v>
      </c>
      <c r="K1205" s="26">
        <f>SUMIF('data-from-invoicing'!D:D,eslam.data!AR1205,'data-from-invoicing'!F:F)</f>
        <v>3891455.9996000002</v>
      </c>
      <c r="L1205" s="2">
        <f t="shared" si="163"/>
        <v>585269.99960000021</v>
      </c>
      <c r="M1205" s="2"/>
      <c r="Q1205" s="23"/>
      <c r="R1205" s="2">
        <v>3306186</v>
      </c>
      <c r="S1205" s="1">
        <v>45322</v>
      </c>
      <c r="T1205" s="1">
        <v>45322</v>
      </c>
      <c r="U1205" s="1">
        <v>45328</v>
      </c>
      <c r="V1205">
        <v>21</v>
      </c>
      <c r="W1205" s="1">
        <v>45349</v>
      </c>
      <c r="X1205" s="1">
        <v>45343</v>
      </c>
      <c r="Y1205" s="2">
        <v>182811895.9561905</v>
      </c>
      <c r="AF1205" s="2">
        <v>0</v>
      </c>
      <c r="AG1205" s="14">
        <f>SUMIF('consultant-gross'!D:D,eslam.data!AQ1205,'consultant-gross'!F:F)</f>
        <v>0</v>
      </c>
      <c r="AH1205" s="14">
        <f>SUMIF('consultant-gross'!D:D,eslam.data!AQ1205,'consultant-gross'!G:G)</f>
        <v>0</v>
      </c>
      <c r="AI1205" s="14">
        <f>SUMIF('consultant-net'!D:D,eslam.data!AQ1205,'consultant-net'!F:F)</f>
        <v>0</v>
      </c>
      <c r="AJ1205" s="2" t="str">
        <f>VLOOKUP(A1205,'eslam-to-invoicing'!A:B,2,0)</f>
        <v>Port Said Port Silos</v>
      </c>
      <c r="AQ1205" s="2" t="str">
        <f t="shared" si="164"/>
        <v>Port Said Silos24</v>
      </c>
      <c r="AR1205" s="2" t="str">
        <f t="shared" si="165"/>
        <v>Port Said Port Silos24</v>
      </c>
    </row>
    <row r="1206" spans="1:44" hidden="1" x14ac:dyDescent="0.3">
      <c r="A1206" s="6" t="s">
        <v>91</v>
      </c>
      <c r="B1206" s="6">
        <f>VLOOKUP(A1206,operation!A:B,2,0)</f>
        <v>1</v>
      </c>
      <c r="C1206" s="6">
        <v>25</v>
      </c>
      <c r="D1206" s="25"/>
      <c r="E1206" s="2">
        <v>4504742.6761904759</v>
      </c>
      <c r="F1206" s="26">
        <f>_xlfn.MAXIFS('data-from-invoicing'!E:E,'data-from-invoicing'!D:D,eslam.data!AR1206)</f>
        <v>4504741.9000000004</v>
      </c>
      <c r="G1206" s="2">
        <f t="shared" si="162"/>
        <v>-0.77619047556072474</v>
      </c>
      <c r="H1206" s="2"/>
      <c r="I1206" s="23"/>
      <c r="J1206" s="2">
        <f>SUMIF('collection only'!D:D,eslam.data!AQ1206,'collection only'!E:E)</f>
        <v>3280048</v>
      </c>
      <c r="K1206" s="26">
        <f>SUMIF('data-from-invoicing'!D:D,eslam.data!AR1206,'data-from-invoicing'!F:F)</f>
        <v>3280047.5660000001</v>
      </c>
      <c r="L1206" s="2">
        <f t="shared" si="163"/>
        <v>-0.43399999989196658</v>
      </c>
      <c r="M1206" s="2"/>
      <c r="Q1206" s="23"/>
      <c r="R1206" s="2">
        <v>3280048</v>
      </c>
      <c r="S1206" s="1">
        <v>45351</v>
      </c>
      <c r="T1206" s="1">
        <v>45351</v>
      </c>
      <c r="U1206" s="1">
        <v>45355</v>
      </c>
      <c r="V1206">
        <v>21</v>
      </c>
      <c r="W1206" s="1">
        <v>45376</v>
      </c>
      <c r="X1206" s="1">
        <v>45389</v>
      </c>
      <c r="Y1206" s="2">
        <v>187316638.6323809</v>
      </c>
      <c r="AF1206" s="2">
        <v>0</v>
      </c>
      <c r="AG1206" s="14">
        <f>SUMIF('consultant-gross'!D:D,eslam.data!AQ1206,'consultant-gross'!F:F)</f>
        <v>0</v>
      </c>
      <c r="AH1206" s="14">
        <f>SUMIF('consultant-gross'!D:D,eslam.data!AQ1206,'consultant-gross'!G:G)</f>
        <v>0</v>
      </c>
      <c r="AI1206" s="14">
        <f>SUMIF('consultant-net'!D:D,eslam.data!AQ1206,'consultant-net'!F:F)</f>
        <v>0</v>
      </c>
      <c r="AJ1206" s="2" t="str">
        <f>VLOOKUP(A1206,'eslam-to-invoicing'!A:B,2,0)</f>
        <v>Port Said Port Silos</v>
      </c>
      <c r="AQ1206" s="2" t="str">
        <f t="shared" si="164"/>
        <v>Port Said Silos25</v>
      </c>
      <c r="AR1206" s="2" t="str">
        <f t="shared" si="165"/>
        <v>Port Said Port Silos25</v>
      </c>
    </row>
    <row r="1207" spans="1:44" hidden="1" x14ac:dyDescent="0.3">
      <c r="A1207" s="6" t="s">
        <v>91</v>
      </c>
      <c r="B1207" s="6">
        <f>VLOOKUP(A1207,operation!A:B,2,0)</f>
        <v>1</v>
      </c>
      <c r="C1207" s="6">
        <v>26</v>
      </c>
      <c r="D1207" s="25"/>
      <c r="E1207" s="2">
        <v>2227046.780952381</v>
      </c>
      <c r="F1207" s="26">
        <f>_xlfn.MAXIFS('data-from-invoicing'!E:E,'data-from-invoicing'!D:D,eslam.data!AR1207)</f>
        <v>2227046.7799999998</v>
      </c>
      <c r="G1207" s="2">
        <f t="shared" si="162"/>
        <v>-9.5238117501139641E-4</v>
      </c>
      <c r="H1207" s="2"/>
      <c r="I1207" s="23"/>
      <c r="J1207" s="2">
        <f>SUMIF('collection only'!D:D,eslam.data!AQ1207,'collection only'!E:E)</f>
        <v>426108</v>
      </c>
      <c r="K1207" s="26">
        <f>SUMIF('data-from-invoicing'!D:D,eslam.data!AR1207,'data-from-invoicing'!F:F)</f>
        <v>426108.03120000003</v>
      </c>
      <c r="L1207" s="2">
        <f t="shared" si="163"/>
        <v>3.1200000026728958E-2</v>
      </c>
      <c r="M1207" s="2"/>
      <c r="Q1207" s="23"/>
      <c r="R1207" s="2">
        <v>426108</v>
      </c>
      <c r="S1207" s="1">
        <v>45382</v>
      </c>
      <c r="T1207" s="1">
        <v>45382</v>
      </c>
      <c r="U1207" s="1">
        <v>45386</v>
      </c>
      <c r="V1207">
        <v>21</v>
      </c>
      <c r="W1207" s="1">
        <v>45407</v>
      </c>
      <c r="X1207" s="1">
        <v>45419</v>
      </c>
      <c r="Y1207" s="2">
        <v>189543685.4133333</v>
      </c>
      <c r="AF1207" s="2">
        <v>0</v>
      </c>
      <c r="AG1207" s="14">
        <f>SUMIF('consultant-gross'!D:D,eslam.data!AQ1207,'consultant-gross'!F:F)</f>
        <v>0</v>
      </c>
      <c r="AH1207" s="14">
        <f>SUMIF('consultant-gross'!D:D,eslam.data!AQ1207,'consultant-gross'!G:G)</f>
        <v>0</v>
      </c>
      <c r="AI1207" s="14">
        <f>SUMIF('consultant-net'!D:D,eslam.data!AQ1207,'consultant-net'!F:F)</f>
        <v>0</v>
      </c>
      <c r="AJ1207" s="2" t="str">
        <f>VLOOKUP(A1207,'eslam-to-invoicing'!A:B,2,0)</f>
        <v>Port Said Port Silos</v>
      </c>
      <c r="AQ1207" s="2" t="str">
        <f t="shared" si="164"/>
        <v>Port Said Silos26</v>
      </c>
      <c r="AR1207" s="2" t="str">
        <f t="shared" si="165"/>
        <v>Port Said Port Silos26</v>
      </c>
    </row>
    <row r="1208" spans="1:44" hidden="1" x14ac:dyDescent="0.3">
      <c r="A1208" s="6" t="s">
        <v>91</v>
      </c>
      <c r="B1208" s="32">
        <f>VLOOKUP(A1208,operation!A:B,2,0)</f>
        <v>1</v>
      </c>
      <c r="C1208" s="6">
        <v>27</v>
      </c>
      <c r="D1208" s="25"/>
      <c r="E1208" s="2">
        <v>1522665.14</v>
      </c>
      <c r="F1208" s="26">
        <f>_xlfn.MAXIFS('data-from-invoicing'!E:E,'data-from-invoicing'!D:D,eslam.data!AR1208)</f>
        <v>1478728.71</v>
      </c>
      <c r="G1208" s="2">
        <f t="shared" si="162"/>
        <v>-43936.429999999935</v>
      </c>
      <c r="H1208" s="2"/>
      <c r="I1208" s="23"/>
      <c r="J1208" s="2">
        <f>SUMIF('collection only'!D:D,eslam.data!AQ1208,'collection only'!E:E)</f>
        <v>0</v>
      </c>
      <c r="K1208" s="26">
        <f>SUMIF('data-from-invoicing'!D:D,eslam.data!AR1208,'data-from-invoicing'!F:F)</f>
        <v>0</v>
      </c>
      <c r="L1208" s="2">
        <f t="shared" si="163"/>
        <v>0</v>
      </c>
      <c r="M1208" s="2"/>
      <c r="Q1208" s="23"/>
      <c r="R1208" s="2">
        <v>1E-4</v>
      </c>
      <c r="S1208" s="1">
        <v>45412</v>
      </c>
      <c r="T1208" s="1">
        <v>45413</v>
      </c>
      <c r="U1208" s="1">
        <v>45413</v>
      </c>
      <c r="V1208">
        <v>21</v>
      </c>
      <c r="W1208" s="1">
        <v>45434</v>
      </c>
      <c r="X1208" s="1">
        <v>45439</v>
      </c>
      <c r="Y1208" s="2">
        <v>191066350.55333331</v>
      </c>
      <c r="AF1208" s="2">
        <v>0</v>
      </c>
      <c r="AG1208" s="14">
        <f>SUMIF('consultant-gross'!D:D,eslam.data!AQ1208,'consultant-gross'!F:F)</f>
        <v>1478728.7100000083</v>
      </c>
      <c r="AH1208" s="14">
        <f>SUMIF('consultant-gross'!D:D,eslam.data!AQ1208,'consultant-gross'!G:G)</f>
        <v>191022414.13</v>
      </c>
      <c r="AI1208" s="14">
        <f>SUMIF('consultant-net'!D:D,eslam.data!AQ1208,'consultant-net'!F:F)</f>
        <v>1090118.8050120061</v>
      </c>
      <c r="AJ1208" s="2" t="str">
        <f>VLOOKUP(A1208,'eslam-to-invoicing'!A:B,2,0)</f>
        <v>Port Said Port Silos</v>
      </c>
      <c r="AQ1208" s="2" t="str">
        <f t="shared" si="164"/>
        <v>Port Said Silos27</v>
      </c>
      <c r="AR1208" s="2" t="str">
        <f t="shared" si="165"/>
        <v>Port Said Port Silos27</v>
      </c>
    </row>
    <row r="1209" spans="1:44" hidden="1" x14ac:dyDescent="0.3">
      <c r="A1209" s="6" t="s">
        <v>91</v>
      </c>
      <c r="B1209" s="6">
        <f>VLOOKUP(A1209,operation!A:B,2,0)</f>
        <v>1</v>
      </c>
      <c r="C1209" s="6">
        <v>28</v>
      </c>
      <c r="D1209" s="25"/>
      <c r="E1209" s="2">
        <v>3379589.942857143</v>
      </c>
      <c r="F1209" s="26">
        <f>_xlfn.MAXIFS('data-from-invoicing'!E:E,'data-from-invoicing'!D:D,eslam.data!AR1209)</f>
        <v>3379589.94</v>
      </c>
      <c r="G1209" s="2">
        <f t="shared" si="162"/>
        <v>-2.8571430593729019E-3</v>
      </c>
      <c r="H1209" s="2"/>
      <c r="I1209" s="23"/>
      <c r="J1209" s="2">
        <f>SUMIF('collection only'!D:D,eslam.data!AQ1209,'collection only'!E:E)</f>
        <v>1239632</v>
      </c>
      <c r="K1209" s="26">
        <f>SUMIF('data-from-invoicing'!D:D,eslam.data!AR1209,'data-from-invoicing'!F:F)</f>
        <v>2663473.997</v>
      </c>
      <c r="L1209" s="2">
        <f t="shared" si="163"/>
        <v>1423841.997</v>
      </c>
      <c r="M1209" s="2"/>
      <c r="Q1209" s="23"/>
      <c r="R1209" s="2">
        <v>1239632</v>
      </c>
      <c r="S1209" s="1">
        <v>45443</v>
      </c>
      <c r="T1209" s="1">
        <v>45443</v>
      </c>
      <c r="U1209" s="1">
        <v>45445</v>
      </c>
      <c r="V1209">
        <v>21</v>
      </c>
      <c r="W1209" s="1">
        <v>45466</v>
      </c>
      <c r="X1209" s="1">
        <v>45474</v>
      </c>
      <c r="Y1209" s="2">
        <v>194445940.49619049</v>
      </c>
      <c r="AF1209" s="2">
        <v>0</v>
      </c>
      <c r="AG1209" s="14">
        <f>SUMIF('consultant-gross'!D:D,eslam.data!AQ1209,'consultant-gross'!F:F)</f>
        <v>3335653.5066666901</v>
      </c>
      <c r="AH1209" s="14">
        <f>SUMIF('consultant-gross'!D:D,eslam.data!AQ1209,'consultant-gross'!G:G)</f>
        <v>194402004.06</v>
      </c>
      <c r="AI1209" s="14">
        <f>SUMIF('consultant-net'!D:D,eslam.data!AQ1209,'consultant-net'!F:F)</f>
        <v>2459043.7651146837</v>
      </c>
      <c r="AJ1209" s="2" t="str">
        <f>VLOOKUP(A1209,'eslam-to-invoicing'!A:B,2,0)</f>
        <v>Port Said Port Silos</v>
      </c>
      <c r="AQ1209" s="2" t="str">
        <f t="shared" si="164"/>
        <v>Port Said Silos28</v>
      </c>
      <c r="AR1209" s="2" t="str">
        <f t="shared" si="165"/>
        <v>Port Said Port Silos28</v>
      </c>
    </row>
    <row r="1210" spans="1:44" hidden="1" x14ac:dyDescent="0.3">
      <c r="A1210" s="6" t="s">
        <v>91</v>
      </c>
      <c r="B1210" s="6">
        <f>VLOOKUP(A1210,operation!A:B,2,0)</f>
        <v>1</v>
      </c>
      <c r="C1210" s="6">
        <v>29</v>
      </c>
      <c r="D1210" s="25"/>
      <c r="E1210" s="2">
        <v>2107663.7333333329</v>
      </c>
      <c r="F1210" s="26">
        <f>_xlfn.MAXIFS('data-from-invoicing'!E:E,'data-from-invoicing'!D:D,eslam.data!AR1210)</f>
        <v>2107663.5099999998</v>
      </c>
      <c r="G1210" s="2">
        <f t="shared" si="162"/>
        <v>-0.22333333315327764</v>
      </c>
      <c r="H1210" s="2"/>
      <c r="I1210" s="23"/>
      <c r="J1210" s="2">
        <f>SUMIF('collection only'!D:D,eslam.data!AQ1210,'collection only'!E:E)</f>
        <v>337130</v>
      </c>
      <c r="K1210" s="26">
        <f>SUMIF('data-from-invoicing'!D:D,eslam.data!AR1210,'data-from-invoicing'!F:F)</f>
        <v>596055.24239999999</v>
      </c>
      <c r="L1210" s="2">
        <f t="shared" si="163"/>
        <v>258925.24239999999</v>
      </c>
      <c r="M1210" s="2"/>
      <c r="Q1210" s="23"/>
      <c r="R1210" s="2">
        <v>337130</v>
      </c>
      <c r="S1210" s="1">
        <v>45473</v>
      </c>
      <c r="T1210" s="1">
        <v>45473</v>
      </c>
      <c r="U1210" s="1">
        <v>45480</v>
      </c>
      <c r="V1210">
        <v>21</v>
      </c>
      <c r="W1210" s="1">
        <v>45501</v>
      </c>
      <c r="X1210" s="1">
        <v>45511</v>
      </c>
      <c r="Y1210" s="2">
        <v>196553604.22952381</v>
      </c>
      <c r="AF1210" s="2">
        <v>0</v>
      </c>
      <c r="AG1210" s="14">
        <f>SUMIF('consultant-gross'!D:D,eslam.data!AQ1210,'consultant-gross'!F:F)</f>
        <v>2063726.5038095415</v>
      </c>
      <c r="AH1210" s="14">
        <f>SUMIF('consultant-gross'!D:D,eslam.data!AQ1210,'consultant-gross'!G:G)</f>
        <v>196509667</v>
      </c>
      <c r="AI1210" s="14">
        <f>SUMIF('consultant-net'!D:D,eslam.data!AQ1210,'consultant-net'!F:F)</f>
        <v>1521379.178608394</v>
      </c>
      <c r="AJ1210" s="2" t="str">
        <f>VLOOKUP(A1210,'eslam-to-invoicing'!A:B,2,0)</f>
        <v>Port Said Port Silos</v>
      </c>
      <c r="AQ1210" s="2" t="str">
        <f t="shared" si="164"/>
        <v>Port Said Silos29</v>
      </c>
      <c r="AR1210" s="2" t="str">
        <f t="shared" si="165"/>
        <v>Port Said Port Silos29</v>
      </c>
    </row>
    <row r="1211" spans="1:44" hidden="1" x14ac:dyDescent="0.3">
      <c r="A1211" s="6" t="s">
        <v>91</v>
      </c>
      <c r="B1211" s="6">
        <f>VLOOKUP(A1211,operation!A:B,2,0)</f>
        <v>1</v>
      </c>
      <c r="C1211" s="6">
        <v>30</v>
      </c>
      <c r="D1211" s="25"/>
      <c r="E1211" s="2">
        <v>3191368.2380952379</v>
      </c>
      <c r="F1211" s="26">
        <f>_xlfn.MAXIFS('data-from-invoicing'!E:E,'data-from-invoicing'!D:D,eslam.data!AR1211)</f>
        <v>3191368.24</v>
      </c>
      <c r="G1211" s="2">
        <f t="shared" si="162"/>
        <v>1.9047623500227928E-3</v>
      </c>
      <c r="H1211" s="2"/>
      <c r="I1211" s="23"/>
      <c r="J1211" s="2">
        <f>SUMIF('collection only'!D:D,eslam.data!AQ1211,'collection only'!E:E)</f>
        <v>100641</v>
      </c>
      <c r="K1211" s="26">
        <f>SUMIF('data-from-invoicing'!D:D,eslam.data!AR1211,'data-from-invoicing'!F:F)</f>
        <v>100639.5696</v>
      </c>
      <c r="L1211" s="2">
        <f t="shared" si="163"/>
        <v>-1.4303999999974621</v>
      </c>
      <c r="M1211" s="2"/>
      <c r="Q1211" s="23"/>
      <c r="R1211" s="2">
        <v>100641</v>
      </c>
      <c r="S1211" s="1">
        <v>45504</v>
      </c>
      <c r="T1211" s="1">
        <v>45504</v>
      </c>
      <c r="U1211" s="1">
        <v>45507</v>
      </c>
      <c r="V1211">
        <v>21</v>
      </c>
      <c r="W1211" s="1">
        <v>45528</v>
      </c>
      <c r="X1211" s="1">
        <v>45526</v>
      </c>
      <c r="Y1211" s="2">
        <v>199744972.467619</v>
      </c>
      <c r="AF1211" s="2">
        <v>0</v>
      </c>
      <c r="AG1211" s="14">
        <f>SUMIF('consultant-gross'!D:D,eslam.data!AQ1211,'consultant-gross'!F:F)</f>
        <v>3191369.0399999917</v>
      </c>
      <c r="AH1211" s="14">
        <f>SUMIF('consultant-gross'!D:D,eslam.data!AQ1211,'consultant-gross'!G:G)</f>
        <v>199701036.03999999</v>
      </c>
      <c r="AI1211" s="14">
        <f>SUMIF('consultant-net'!D:D,eslam.data!AQ1211,'consultant-net'!F:F)</f>
        <v>2352677.2562879939</v>
      </c>
      <c r="AJ1211" s="2" t="str">
        <f>VLOOKUP(A1211,'eslam-to-invoicing'!A:B,2,0)</f>
        <v>Port Said Port Silos</v>
      </c>
      <c r="AQ1211" s="2" t="str">
        <f t="shared" si="164"/>
        <v>Port Said Silos30</v>
      </c>
      <c r="AR1211" s="2" t="str">
        <f t="shared" si="165"/>
        <v>Port Said Port Silos30</v>
      </c>
    </row>
    <row r="1212" spans="1:44" hidden="1" x14ac:dyDescent="0.3">
      <c r="A1212" s="6" t="s">
        <v>91</v>
      </c>
      <c r="B1212" s="32">
        <f>VLOOKUP(A1212,operation!A:B,2,0)</f>
        <v>1</v>
      </c>
      <c r="C1212" s="6">
        <v>31</v>
      </c>
      <c r="D1212" s="25"/>
      <c r="E1212" s="2">
        <v>2906595.6403508768</v>
      </c>
      <c r="F1212" s="26">
        <f>_xlfn.MAXIFS('data-from-invoicing'!E:E,'data-from-invoicing'!D:D,eslam.data!AR1212)</f>
        <v>3155732.3800000004</v>
      </c>
      <c r="G1212" s="2">
        <f t="shared" si="162"/>
        <v>249136.73964912351</v>
      </c>
      <c r="H1212" s="2"/>
      <c r="I1212" s="23"/>
      <c r="J1212" s="2">
        <f>SUMIF('collection only'!D:D,eslam.data!AQ1212,'collection only'!E:E)</f>
        <v>727554</v>
      </c>
      <c r="K1212" s="26">
        <f>SUMIF('data-from-invoicing'!D:D,eslam.data!AR1212,'data-from-invoicing'!F:F)</f>
        <v>2284436.52</v>
      </c>
      <c r="L1212" s="2">
        <f t="shared" si="163"/>
        <v>1556882.52</v>
      </c>
      <c r="M1212" s="2"/>
      <c r="Q1212" s="23"/>
      <c r="R1212" s="2">
        <v>727554</v>
      </c>
      <c r="S1212" s="1">
        <v>45535</v>
      </c>
      <c r="T1212" s="1">
        <v>45535</v>
      </c>
      <c r="U1212" s="1">
        <v>45537</v>
      </c>
      <c r="V1212">
        <v>21</v>
      </c>
      <c r="W1212" s="1">
        <v>45558</v>
      </c>
      <c r="X1212" s="1">
        <v>45580</v>
      </c>
      <c r="Y1212" s="2">
        <v>202651568.10796991</v>
      </c>
      <c r="AF1212" s="2">
        <v>0</v>
      </c>
      <c r="AG1212" s="14">
        <f>SUMIF('consultant-gross'!D:D,eslam.data!AQ1212,'consultant-gross'!F:F)</f>
        <v>0</v>
      </c>
      <c r="AH1212" s="14">
        <f>SUMIF('consultant-gross'!D:D,eslam.data!AQ1212,'consultant-gross'!G:G)</f>
        <v>0</v>
      </c>
      <c r="AI1212" s="14">
        <f>SUMIF('consultant-net'!D:D,eslam.data!AQ1212,'consultant-net'!F:F)</f>
        <v>0</v>
      </c>
      <c r="AJ1212" s="2" t="str">
        <f>VLOOKUP(A1212,'eslam-to-invoicing'!A:B,2,0)</f>
        <v>Port Said Port Silos</v>
      </c>
      <c r="AQ1212" s="2" t="str">
        <f t="shared" si="164"/>
        <v>Port Said Silos31</v>
      </c>
      <c r="AR1212" s="2" t="str">
        <f t="shared" si="165"/>
        <v>Port Said Port Silos31</v>
      </c>
    </row>
    <row r="1213" spans="1:44" hidden="1" x14ac:dyDescent="0.3">
      <c r="A1213" s="6" t="s">
        <v>91</v>
      </c>
      <c r="B1213" s="32">
        <f>VLOOKUP(A1213,operation!A:B,2,0)</f>
        <v>1</v>
      </c>
      <c r="C1213" s="6">
        <v>32</v>
      </c>
      <c r="D1213" s="25"/>
      <c r="E1213" s="2">
        <v>4167368.41</v>
      </c>
      <c r="F1213" s="26">
        <f>_xlfn.MAXIFS('data-from-invoicing'!E:E,'data-from-invoicing'!D:D,eslam.data!AR1213)</f>
        <v>3968922.2900000005</v>
      </c>
      <c r="G1213" s="2">
        <f t="shared" si="162"/>
        <v>-198446.11999999965</v>
      </c>
      <c r="H1213" s="2"/>
      <c r="I1213" s="23"/>
      <c r="J1213" s="2">
        <f>SUMIF('collection only'!D:D,eslam.data!AQ1213,'collection only'!E:E)</f>
        <v>2193035.35</v>
      </c>
      <c r="K1213" s="26">
        <f>SUMIF('data-from-invoicing'!D:D,eslam.data!AR1213,'data-from-invoicing'!F:F)</f>
        <v>2296974.7655000002</v>
      </c>
      <c r="L1213" s="2">
        <f t="shared" si="163"/>
        <v>103939.41550000012</v>
      </c>
      <c r="M1213" s="2"/>
      <c r="Q1213" s="23"/>
      <c r="R1213" s="2">
        <v>2193035.35</v>
      </c>
      <c r="S1213" s="1">
        <v>45565</v>
      </c>
      <c r="T1213" s="1">
        <v>45565</v>
      </c>
      <c r="U1213" s="1">
        <v>45575</v>
      </c>
      <c r="V1213">
        <v>21</v>
      </c>
      <c r="W1213" s="1">
        <v>45596</v>
      </c>
      <c r="X1213" s="1">
        <v>45599</v>
      </c>
      <c r="Y1213" s="2">
        <v>206818936.51796991</v>
      </c>
      <c r="AF1213" s="2">
        <v>0</v>
      </c>
      <c r="AG1213" s="14">
        <f>SUMIF('consultant-gross'!D:D,eslam.data!AQ1213,'consultant-gross'!F:F)</f>
        <v>0</v>
      </c>
      <c r="AH1213" s="14">
        <f>SUMIF('consultant-gross'!D:D,eslam.data!AQ1213,'consultant-gross'!G:G)</f>
        <v>0</v>
      </c>
      <c r="AI1213" s="14">
        <f>SUMIF('consultant-net'!D:D,eslam.data!AQ1213,'consultant-net'!F:F)</f>
        <v>0</v>
      </c>
      <c r="AJ1213" s="2" t="str">
        <f>VLOOKUP(A1213,'eslam-to-invoicing'!A:B,2,0)</f>
        <v>Port Said Port Silos</v>
      </c>
      <c r="AQ1213" s="2" t="str">
        <f t="shared" si="164"/>
        <v>Port Said Silos32</v>
      </c>
      <c r="AR1213" s="2" t="str">
        <f t="shared" si="165"/>
        <v>Port Said Port Silos32</v>
      </c>
    </row>
    <row r="1214" spans="1:44" hidden="1" x14ac:dyDescent="0.3">
      <c r="A1214" s="6" t="s">
        <v>91</v>
      </c>
      <c r="B1214" s="32">
        <f>VLOOKUP(A1214,operation!A:B,2,0)</f>
        <v>1</v>
      </c>
      <c r="C1214" s="6">
        <v>33</v>
      </c>
      <c r="D1214" s="25"/>
      <c r="F1214" s="26">
        <f>_xlfn.MAXIFS('data-from-invoicing'!E:E,'data-from-invoicing'!D:D,eslam.data!AR1214)</f>
        <v>4525360.97</v>
      </c>
      <c r="G1214" s="2">
        <f t="shared" si="162"/>
        <v>4525360.97</v>
      </c>
      <c r="H1214" s="2"/>
      <c r="I1214" s="23"/>
      <c r="J1214" s="2">
        <f>SUMIF('collection only'!D:D,eslam.data!AQ1214,'collection only'!E:E)</f>
        <v>2711136</v>
      </c>
      <c r="K1214" s="26">
        <f>SUMIF('data-from-invoicing'!D:D,eslam.data!AR1214,'data-from-invoicing'!F:F)</f>
        <v>2711136</v>
      </c>
      <c r="L1214" s="2">
        <f t="shared" si="163"/>
        <v>0</v>
      </c>
      <c r="M1214" s="2"/>
      <c r="Q1214" s="23"/>
      <c r="S1214" s="1">
        <v>45596</v>
      </c>
      <c r="T1214" s="1">
        <v>45596</v>
      </c>
      <c r="U1214" s="1">
        <v>45596</v>
      </c>
      <c r="V1214">
        <v>21</v>
      </c>
      <c r="W1214" s="1">
        <v>45617</v>
      </c>
      <c r="AF1214" s="2">
        <v>0</v>
      </c>
      <c r="AG1214" s="14">
        <f>SUMIF('consultant-gross'!D:D,eslam.data!AQ1214,'consultant-gross'!F:F)</f>
        <v>0</v>
      </c>
      <c r="AH1214" s="14">
        <f>SUMIF('consultant-gross'!D:D,eslam.data!AQ1214,'consultant-gross'!G:G)</f>
        <v>0</v>
      </c>
      <c r="AI1214" s="14">
        <f>SUMIF('consultant-net'!D:D,eslam.data!AQ1214,'consultant-net'!F:F)</f>
        <v>0</v>
      </c>
      <c r="AJ1214" s="2" t="str">
        <f>VLOOKUP(A1214,'eslam-to-invoicing'!A:B,2,0)</f>
        <v>Port Said Port Silos</v>
      </c>
      <c r="AQ1214" s="2" t="str">
        <f t="shared" si="164"/>
        <v>Port Said Silos33</v>
      </c>
      <c r="AR1214" s="2" t="str">
        <f t="shared" si="165"/>
        <v>Port Said Port Silos33</v>
      </c>
    </row>
    <row r="1215" spans="1:44" hidden="1" x14ac:dyDescent="0.3">
      <c r="A1215" s="6" t="s">
        <v>132</v>
      </c>
      <c r="B1215" s="32">
        <f>VLOOKUP(A1215,operation!A:B,2,0)</f>
        <v>1</v>
      </c>
      <c r="C1215" s="6">
        <v>1</v>
      </c>
      <c r="D1215" s="25"/>
      <c r="E1215" s="2">
        <v>5539353.2300000004</v>
      </c>
      <c r="F1215" s="26">
        <f>_xlfn.MAXIFS('data-from-invoicing'!E:E,'data-from-invoicing'!D:D,eslam.data!AR1215)</f>
        <v>9462048.9600000009</v>
      </c>
      <c r="G1215" s="2">
        <f t="shared" si="162"/>
        <v>3922695.7300000004</v>
      </c>
      <c r="H1215" s="2"/>
      <c r="I1215" s="23"/>
      <c r="J1215" s="2">
        <f>SUMIF('collection only'!D:D,eslam.data!AQ1215,'collection only'!E:E)</f>
        <v>5206992</v>
      </c>
      <c r="K1215" s="26">
        <f>SUMIF('data-from-invoicing'!D:D,eslam.data!AR1215,'data-from-invoicing'!F:F)</f>
        <v>16089595.042199999</v>
      </c>
      <c r="L1215" s="2">
        <f t="shared" si="163"/>
        <v>10882603.042199999</v>
      </c>
      <c r="M1215" s="2"/>
      <c r="Q1215" s="23"/>
      <c r="R1215" s="2">
        <v>5206992.0362</v>
      </c>
      <c r="S1215" s="1">
        <v>45199</v>
      </c>
      <c r="T1215" s="1">
        <v>45199</v>
      </c>
      <c r="U1215" s="1">
        <v>45193</v>
      </c>
      <c r="V1215">
        <v>21</v>
      </c>
      <c r="W1215" s="1">
        <v>45214</v>
      </c>
      <c r="X1215" s="1">
        <v>45236</v>
      </c>
      <c r="Y1215" s="2">
        <v>5539353.2300000004</v>
      </c>
      <c r="AF1215" s="2">
        <v>0</v>
      </c>
      <c r="AG1215" s="14">
        <f>SUMIF('consultant-gross'!D:D,eslam.data!AQ1215,'consultant-gross'!F:F)</f>
        <v>0</v>
      </c>
      <c r="AH1215" s="14">
        <f>SUMIF('consultant-gross'!D:D,eslam.data!AQ1215,'consultant-gross'!G:G)</f>
        <v>0</v>
      </c>
      <c r="AI1215" s="14">
        <f>SUMIF('consultant-net'!D:D,eslam.data!AQ1215,'consultant-net'!F:F)</f>
        <v>0</v>
      </c>
      <c r="AJ1215" s="2" t="str">
        <f>VLOOKUP(A1215,'eslam-to-invoicing'!A:B,2,0)</f>
        <v>Port Said Port Silos</v>
      </c>
      <c r="AQ1215" s="2" t="str">
        <f t="shared" si="164"/>
        <v>Port Said Silos - Foreigner Supply1</v>
      </c>
      <c r="AR1215" s="2" t="str">
        <f t="shared" si="165"/>
        <v>Port Said Port Silos1</v>
      </c>
    </row>
    <row r="1216" spans="1:44" hidden="1" x14ac:dyDescent="0.3">
      <c r="A1216" s="6" t="s">
        <v>132</v>
      </c>
      <c r="B1216" s="32">
        <f>VLOOKUP(A1216,operation!A:B,2,0)</f>
        <v>1</v>
      </c>
      <c r="C1216" s="6">
        <v>2</v>
      </c>
      <c r="D1216" s="25"/>
      <c r="F1216" s="26">
        <f>_xlfn.MAXIFS('data-from-invoicing'!E:E,'data-from-invoicing'!D:D,eslam.data!AR1216)</f>
        <v>1883535.14</v>
      </c>
      <c r="G1216" s="2">
        <f t="shared" si="162"/>
        <v>1883535.14</v>
      </c>
      <c r="H1216" s="2"/>
      <c r="I1216" s="23"/>
      <c r="J1216" s="2">
        <f>SUMIF('collection only'!D:D,eslam.data!AQ1216,'collection only'!E:E)</f>
        <v>775509.45</v>
      </c>
      <c r="K1216" s="26">
        <f>SUMIF('data-from-invoicing'!D:D,eslam.data!AR1216,'data-from-invoicing'!F:F)</f>
        <v>1586748.5469999998</v>
      </c>
      <c r="L1216" s="2">
        <f t="shared" si="163"/>
        <v>811239.09699999983</v>
      </c>
      <c r="M1216" s="2"/>
      <c r="Q1216" s="23"/>
      <c r="S1216" s="1">
        <v>45230</v>
      </c>
      <c r="T1216" s="1">
        <v>45230</v>
      </c>
      <c r="U1216" s="1">
        <v>45265</v>
      </c>
      <c r="V1216">
        <v>21</v>
      </c>
      <c r="W1216" s="1">
        <v>45286</v>
      </c>
      <c r="AF1216" s="2">
        <v>0</v>
      </c>
      <c r="AG1216" s="14">
        <f>SUMIF('consultant-gross'!D:D,eslam.data!AQ1216,'consultant-gross'!F:F)</f>
        <v>0</v>
      </c>
      <c r="AH1216" s="14">
        <f>SUMIF('consultant-gross'!D:D,eslam.data!AQ1216,'consultant-gross'!G:G)</f>
        <v>0</v>
      </c>
      <c r="AI1216" s="14">
        <f>SUMIF('consultant-net'!D:D,eslam.data!AQ1216,'consultant-net'!F:F)</f>
        <v>0</v>
      </c>
      <c r="AJ1216" s="2" t="str">
        <f>VLOOKUP(A1216,'eslam-to-invoicing'!A:B,2,0)</f>
        <v>Port Said Port Silos</v>
      </c>
      <c r="AQ1216" s="2" t="str">
        <f t="shared" si="164"/>
        <v>Port Said Silos - Foreigner Supply2</v>
      </c>
      <c r="AR1216" s="2" t="str">
        <f t="shared" si="165"/>
        <v>Port Said Port Silos2</v>
      </c>
    </row>
    <row r="1217" spans="1:44" hidden="1" x14ac:dyDescent="0.3">
      <c r="A1217" s="6" t="s">
        <v>109</v>
      </c>
      <c r="B1217" s="32">
        <f>VLOOKUP(A1217,operation!A:B,2,0)</f>
        <v>1</v>
      </c>
      <c r="C1217" s="6">
        <v>1</v>
      </c>
      <c r="D1217" s="25"/>
      <c r="E1217" s="2">
        <v>673851.6</v>
      </c>
      <c r="F1217" s="26">
        <f>_xlfn.MAXIFS('data-from-invoicing'!E:E,'data-from-invoicing'!D:D,eslam.data!AR1217)</f>
        <v>9462048.9600000009</v>
      </c>
      <c r="G1217" s="2">
        <f t="shared" si="162"/>
        <v>8788197.3600000013</v>
      </c>
      <c r="H1217" s="2"/>
      <c r="I1217" s="23"/>
      <c r="J1217" s="2">
        <f>SUMIF('collection only'!D:D,eslam.data!AQ1217,'collection only'!E:E)</f>
        <v>655657.61</v>
      </c>
      <c r="K1217" s="26">
        <f>SUMIF('data-from-invoicing'!D:D,eslam.data!AR1217,'data-from-invoicing'!F:F)</f>
        <v>16089595.042199999</v>
      </c>
      <c r="L1217" s="2">
        <f t="shared" si="163"/>
        <v>15433937.4322</v>
      </c>
      <c r="M1217" s="2"/>
      <c r="Q1217" s="23"/>
      <c r="R1217" s="2">
        <v>438003.54</v>
      </c>
      <c r="S1217" s="1">
        <v>44957</v>
      </c>
      <c r="T1217" s="1">
        <v>44955</v>
      </c>
      <c r="U1217" s="1">
        <v>44955</v>
      </c>
      <c r="V1217">
        <v>21</v>
      </c>
      <c r="W1217" s="1">
        <v>44976</v>
      </c>
      <c r="X1217" s="1">
        <v>45001</v>
      </c>
      <c r="Y1217" s="2">
        <v>673851.6</v>
      </c>
      <c r="AF1217" s="2">
        <v>0</v>
      </c>
      <c r="AG1217" s="14">
        <f>SUMIF('consultant-gross'!D:D,eslam.data!AQ1217,'consultant-gross'!F:F)</f>
        <v>673851.6</v>
      </c>
      <c r="AH1217" s="14">
        <f>SUMIF('consultant-gross'!D:D,eslam.data!AQ1217,'consultant-gross'!G:G)</f>
        <v>673851.6</v>
      </c>
      <c r="AI1217" s="14">
        <f>SUMIF('consultant-net'!D:D,eslam.data!AQ1217,'consultant-net'!F:F)</f>
        <v>438003.54</v>
      </c>
      <c r="AJ1217" s="2" t="str">
        <f>VLOOKUP(A1217,'eslam-to-invoicing'!A:B,2,0)</f>
        <v>Port Said Port Silos</v>
      </c>
      <c r="AQ1217" s="2" t="str">
        <f t="shared" si="164"/>
        <v>Port Said Silos - Local Supply1</v>
      </c>
      <c r="AR1217" s="2" t="str">
        <f t="shared" si="165"/>
        <v>Port Said Port Silos1</v>
      </c>
    </row>
    <row r="1218" spans="1:44" hidden="1" x14ac:dyDescent="0.3">
      <c r="A1218" s="6" t="s">
        <v>109</v>
      </c>
      <c r="B1218" s="32">
        <f>VLOOKUP(A1218,operation!A:B,2,0)</f>
        <v>1</v>
      </c>
      <c r="C1218" s="6">
        <v>2</v>
      </c>
      <c r="D1218" s="25"/>
      <c r="E1218" s="2">
        <v>1194976.649122807</v>
      </c>
      <c r="F1218" s="26">
        <f>_xlfn.MAXIFS('data-from-invoicing'!E:E,'data-from-invoicing'!D:D,eslam.data!AR1218)</f>
        <v>1883535.14</v>
      </c>
      <c r="G1218" s="2">
        <f t="shared" si="162"/>
        <v>688558.49087719293</v>
      </c>
      <c r="H1218" s="2"/>
      <c r="I1218" s="23"/>
      <c r="J1218" s="2">
        <f>SUMIF('collection only'!D:D,eslam.data!AQ1218,'collection only'!E:E)</f>
        <v>1162711.94</v>
      </c>
      <c r="K1218" s="26">
        <f>SUMIF('data-from-invoicing'!D:D,eslam.data!AR1218,'data-from-invoicing'!F:F)</f>
        <v>1586748.5469999998</v>
      </c>
      <c r="L1218" s="2">
        <f t="shared" si="163"/>
        <v>424036.60699999984</v>
      </c>
      <c r="M1218" s="2"/>
      <c r="Q1218" s="23"/>
      <c r="R1218" s="2">
        <v>1162711.94</v>
      </c>
      <c r="S1218" s="1">
        <v>45199</v>
      </c>
      <c r="T1218" s="1">
        <v>45199</v>
      </c>
      <c r="U1218" s="1">
        <v>45217</v>
      </c>
      <c r="V1218">
        <v>21</v>
      </c>
      <c r="W1218" s="1">
        <v>45238</v>
      </c>
      <c r="X1218" s="1">
        <v>45236</v>
      </c>
      <c r="Y1218" s="2">
        <v>1868828.2491228071</v>
      </c>
      <c r="AF1218" s="2">
        <v>0</v>
      </c>
      <c r="AG1218" s="14">
        <f>SUMIF('consultant-gross'!D:D,eslam.data!AQ1218,'consultant-gross'!F:F)</f>
        <v>0</v>
      </c>
      <c r="AH1218" s="14">
        <f>SUMIF('consultant-gross'!D:D,eslam.data!AQ1218,'consultant-gross'!G:G)</f>
        <v>0</v>
      </c>
      <c r="AI1218" s="14">
        <f>SUMIF('consultant-net'!D:D,eslam.data!AQ1218,'consultant-net'!F:F)</f>
        <v>0</v>
      </c>
      <c r="AJ1218" s="2" t="str">
        <f>VLOOKUP(A1218,'eslam-to-invoicing'!A:B,2,0)</f>
        <v>Port Said Port Silos</v>
      </c>
      <c r="AQ1218" s="2" t="str">
        <f t="shared" si="164"/>
        <v>Port Said Silos - Local Supply2</v>
      </c>
      <c r="AR1218" s="2" t="str">
        <f t="shared" si="165"/>
        <v>Port Said Port Silos2</v>
      </c>
    </row>
    <row r="1219" spans="1:44" hidden="1" x14ac:dyDescent="0.3">
      <c r="A1219" s="6" t="s">
        <v>109</v>
      </c>
      <c r="B1219" s="32">
        <f>VLOOKUP(A1219,operation!A:B,2,0)</f>
        <v>1</v>
      </c>
      <c r="C1219" s="6">
        <v>3</v>
      </c>
      <c r="D1219" s="25"/>
      <c r="E1219" s="2">
        <v>3085091.631578947</v>
      </c>
      <c r="F1219" s="26">
        <f>_xlfn.MAXIFS('data-from-invoicing'!E:E,'data-from-invoicing'!D:D,eslam.data!AR1219)</f>
        <v>5972851.9500000002</v>
      </c>
      <c r="G1219" s="2">
        <f t="shared" si="162"/>
        <v>2887760.3184210532</v>
      </c>
      <c r="H1219" s="2"/>
      <c r="I1219" s="23"/>
      <c r="J1219" s="2">
        <f>SUMIF('collection only'!D:D,eslam.data!AQ1219,'collection only'!E:E)</f>
        <v>2307930.88</v>
      </c>
      <c r="K1219" s="26">
        <f>SUMIF('data-from-invoicing'!D:D,eslam.data!AR1219,'data-from-invoicing'!F:F)</f>
        <v>14589360.950300001</v>
      </c>
      <c r="L1219" s="2">
        <f t="shared" si="163"/>
        <v>12281430.070300002</v>
      </c>
      <c r="M1219" s="2"/>
      <c r="Q1219" s="23"/>
      <c r="R1219" s="2">
        <v>2307930.88</v>
      </c>
      <c r="S1219" s="1">
        <v>45351</v>
      </c>
      <c r="T1219" s="1">
        <v>45351</v>
      </c>
      <c r="U1219" s="1">
        <v>45364</v>
      </c>
      <c r="V1219">
        <v>21</v>
      </c>
      <c r="W1219" s="1">
        <v>45385</v>
      </c>
      <c r="X1219" s="1">
        <v>45382</v>
      </c>
      <c r="Y1219" s="2">
        <v>4953919.8807017542</v>
      </c>
      <c r="AF1219" s="2">
        <v>0</v>
      </c>
      <c r="AG1219" s="14">
        <f>SUMIF('consultant-gross'!D:D,eslam.data!AQ1219,'consultant-gross'!F:F)</f>
        <v>3085091.6308771931</v>
      </c>
      <c r="AH1219" s="14">
        <f>SUMIF('consultant-gross'!D:D,eslam.data!AQ1219,'consultant-gross'!G:G)</f>
        <v>4953919.88</v>
      </c>
      <c r="AI1219" s="14">
        <f>SUMIF('consultant-net'!D:D,eslam.data!AQ1219,'consultant-net'!F:F)</f>
        <v>2005309.5600701754</v>
      </c>
      <c r="AJ1219" s="2" t="str">
        <f>VLOOKUP(A1219,'eslam-to-invoicing'!A:B,2,0)</f>
        <v>Port Said Port Silos</v>
      </c>
      <c r="AQ1219" s="2" t="str">
        <f t="shared" si="164"/>
        <v>Port Said Silos - Local Supply3</v>
      </c>
      <c r="AR1219" s="2" t="str">
        <f t="shared" si="165"/>
        <v>Port Said Port Silos3</v>
      </c>
    </row>
    <row r="1220" spans="1:44" hidden="1" x14ac:dyDescent="0.3">
      <c r="A1220" s="6" t="s">
        <v>109</v>
      </c>
      <c r="B1220" s="6">
        <f>VLOOKUP(A1220,operation!A:B,2,0)</f>
        <v>1</v>
      </c>
      <c r="C1220" s="6">
        <v>4</v>
      </c>
      <c r="D1220" s="25"/>
      <c r="E1220" s="2">
        <v>4365732.333333334</v>
      </c>
      <c r="F1220" s="26">
        <f>_xlfn.MAXIFS('data-from-invoicing'!E:E,'data-from-invoicing'!D:D,eslam.data!AR1220)</f>
        <v>4365761.5040999996</v>
      </c>
      <c r="G1220" s="2">
        <f t="shared" si="162"/>
        <v>29.17076666560024</v>
      </c>
      <c r="H1220" s="2"/>
      <c r="I1220" s="23"/>
      <c r="J1220" s="2">
        <f>SUMIF('collection only'!D:D,eslam.data!AQ1220,'collection only'!E:E)</f>
        <v>3416710</v>
      </c>
      <c r="K1220" s="26">
        <f>SUMIF('data-from-invoicing'!D:D,eslam.data!AR1220,'data-from-invoicing'!F:F)</f>
        <v>16638639.885499999</v>
      </c>
      <c r="L1220" s="2">
        <f t="shared" si="163"/>
        <v>13221929.885499999</v>
      </c>
      <c r="M1220" s="2"/>
      <c r="Q1220" s="23"/>
      <c r="R1220" s="2">
        <v>3416710</v>
      </c>
      <c r="S1220" s="1">
        <v>45382</v>
      </c>
      <c r="T1220" s="1">
        <v>45382</v>
      </c>
      <c r="U1220" s="1">
        <v>45389</v>
      </c>
      <c r="V1220">
        <v>21</v>
      </c>
      <c r="W1220" s="1">
        <v>45410</v>
      </c>
      <c r="X1220" s="1">
        <v>45419</v>
      </c>
      <c r="Y1220" s="2">
        <v>9319652.2140350882</v>
      </c>
      <c r="AF1220" s="2">
        <v>0</v>
      </c>
      <c r="AG1220" s="14">
        <f>SUMIF('consultant-gross'!D:D,eslam.data!AQ1220,'consultant-gross'!F:F)</f>
        <v>4365732.3292982467</v>
      </c>
      <c r="AH1220" s="14">
        <f>SUMIF('consultant-gross'!D:D,eslam.data!AQ1220,'consultant-gross'!G:G)</f>
        <v>9319652.2100000009</v>
      </c>
      <c r="AI1220" s="14">
        <f>SUMIF('consultant-net'!D:D,eslam.data!AQ1220,'consultant-net'!F:F)</f>
        <v>2837726.0140438606</v>
      </c>
      <c r="AJ1220" s="2" t="str">
        <f>VLOOKUP(A1220,'eslam-to-invoicing'!A:B,2,0)</f>
        <v>Port Said Port Silos</v>
      </c>
      <c r="AQ1220" s="2" t="str">
        <f t="shared" si="164"/>
        <v>Port Said Silos - Local Supply4</v>
      </c>
      <c r="AR1220" s="2" t="str">
        <f t="shared" si="165"/>
        <v>Port Said Port Silos4</v>
      </c>
    </row>
    <row r="1221" spans="1:44" hidden="1" x14ac:dyDescent="0.3">
      <c r="A1221" s="6" t="s">
        <v>109</v>
      </c>
      <c r="B1221" s="32">
        <f>VLOOKUP(A1221,operation!A:B,2,0)</f>
        <v>1</v>
      </c>
      <c r="C1221" s="6">
        <v>5</v>
      </c>
      <c r="D1221" s="25"/>
      <c r="E1221" s="2">
        <v>3278709.2807017551</v>
      </c>
      <c r="F1221" s="26">
        <f>_xlfn.MAXIFS('data-from-invoicing'!E:E,'data-from-invoicing'!D:D,eslam.data!AR1221)</f>
        <v>5318356.37</v>
      </c>
      <c r="G1221" s="2">
        <f t="shared" si="162"/>
        <v>2039647.089298245</v>
      </c>
      <c r="H1221" s="2"/>
      <c r="I1221" s="23"/>
      <c r="J1221" s="2">
        <f>SUMIF('collection only'!D:D,eslam.data!AQ1221,'collection only'!E:E)</f>
        <v>2565984</v>
      </c>
      <c r="K1221" s="26">
        <f>SUMIF('data-from-invoicing'!D:D,eslam.data!AR1221,'data-from-invoicing'!F:F)</f>
        <v>14928020.4333</v>
      </c>
      <c r="L1221" s="2">
        <f t="shared" si="163"/>
        <v>12362036.4333</v>
      </c>
      <c r="M1221" s="2"/>
      <c r="Q1221" s="23"/>
      <c r="R1221" s="2">
        <v>2565984</v>
      </c>
      <c r="S1221" s="1">
        <v>45412</v>
      </c>
      <c r="T1221" s="1">
        <v>45412</v>
      </c>
      <c r="U1221" s="1">
        <v>45424</v>
      </c>
      <c r="V1221">
        <v>21</v>
      </c>
      <c r="W1221" s="1">
        <v>45445</v>
      </c>
      <c r="X1221" s="1">
        <v>45439</v>
      </c>
      <c r="Y1221" s="2">
        <v>12598361.494736839</v>
      </c>
      <c r="AF1221" s="2">
        <v>0</v>
      </c>
      <c r="AG1221" s="14">
        <f>SUMIF('consultant-gross'!D:D,eslam.data!AQ1221,'consultant-gross'!F:F)</f>
        <v>3278709.275964912</v>
      </c>
      <c r="AH1221" s="14">
        <f>SUMIF('consultant-gross'!D:D,eslam.data!AQ1221,'consultant-gross'!G:G)</f>
        <v>12598361.49</v>
      </c>
      <c r="AI1221" s="14">
        <f>SUMIF('consultant-net'!D:D,eslam.data!AQ1221,'consultant-net'!F:F)</f>
        <v>2131161.0293771927</v>
      </c>
      <c r="AJ1221" s="2" t="str">
        <f>VLOOKUP(A1221,'eslam-to-invoicing'!A:B,2,0)</f>
        <v>Port Said Port Silos</v>
      </c>
      <c r="AQ1221" s="2" t="str">
        <f t="shared" si="164"/>
        <v>Port Said Silos - Local Supply5</v>
      </c>
      <c r="AR1221" s="2" t="str">
        <f t="shared" si="165"/>
        <v>Port Said Port Silos5</v>
      </c>
    </row>
    <row r="1222" spans="1:44" hidden="1" x14ac:dyDescent="0.3">
      <c r="A1222" s="6" t="s">
        <v>109</v>
      </c>
      <c r="B1222" s="32">
        <f>VLOOKUP(A1222,operation!A:B,2,0)</f>
        <v>1</v>
      </c>
      <c r="C1222" s="6">
        <v>6</v>
      </c>
      <c r="D1222" s="25"/>
      <c r="E1222" s="2">
        <v>1064669.394736842</v>
      </c>
      <c r="F1222" s="26">
        <f>_xlfn.MAXIFS('data-from-invoicing'!E:E,'data-from-invoicing'!D:D,eslam.data!AR1222)</f>
        <v>9017880.2799999993</v>
      </c>
      <c r="G1222" s="2">
        <f t="shared" si="162"/>
        <v>7953210.8852631571</v>
      </c>
      <c r="H1222" s="2"/>
      <c r="I1222" s="23"/>
      <c r="J1222" s="2">
        <f>SUMIF('collection only'!D:D,eslam.data!AQ1222,'collection only'!E:E)</f>
        <v>833240</v>
      </c>
      <c r="K1222" s="26">
        <f>SUMIF('data-from-invoicing'!D:D,eslam.data!AR1222,'data-from-invoicing'!F:F)</f>
        <v>19981317.605999999</v>
      </c>
      <c r="L1222" s="2">
        <f t="shared" si="163"/>
        <v>19148077.605999999</v>
      </c>
      <c r="M1222" s="2"/>
      <c r="Q1222" s="23"/>
      <c r="R1222" s="2">
        <v>833240</v>
      </c>
      <c r="S1222" s="1">
        <v>45443</v>
      </c>
      <c r="T1222" s="1">
        <v>45443</v>
      </c>
      <c r="U1222" s="1">
        <v>45452</v>
      </c>
      <c r="V1222">
        <v>21</v>
      </c>
      <c r="W1222" s="1">
        <v>45473</v>
      </c>
      <c r="X1222" s="1">
        <v>45474</v>
      </c>
      <c r="Y1222" s="2">
        <v>13663030.88947368</v>
      </c>
      <c r="AF1222" s="2">
        <v>0</v>
      </c>
      <c r="AG1222" s="14">
        <f>SUMIF('consultant-gross'!D:D,eslam.data!AQ1222,'consultant-gross'!F:F)</f>
        <v>1064669.3952631578</v>
      </c>
      <c r="AH1222" s="14">
        <f>SUMIF('consultant-gross'!D:D,eslam.data!AQ1222,'consultant-gross'!G:G)</f>
        <v>13663030.890000001</v>
      </c>
      <c r="AI1222" s="14">
        <f>SUMIF('consultant-net'!D:D,eslam.data!AQ1222,'consultant-net'!F:F)</f>
        <v>692035.10692105256</v>
      </c>
      <c r="AJ1222" s="2" t="str">
        <f>VLOOKUP(A1222,'eslam-to-invoicing'!A:B,2,0)</f>
        <v>Port Said Port Silos</v>
      </c>
      <c r="AQ1222" s="2" t="str">
        <f t="shared" si="164"/>
        <v>Port Said Silos - Local Supply6</v>
      </c>
      <c r="AR1222" s="2" t="str">
        <f t="shared" si="165"/>
        <v>Port Said Port Silos6</v>
      </c>
    </row>
    <row r="1223" spans="1:44" hidden="1" x14ac:dyDescent="0.3">
      <c r="A1223" s="6" t="s">
        <v>109</v>
      </c>
      <c r="B1223" s="6">
        <f>VLOOKUP(A1223,operation!A:B,2,0)</f>
        <v>1</v>
      </c>
      <c r="C1223" s="6">
        <v>7</v>
      </c>
      <c r="D1223" s="25"/>
      <c r="E1223" s="2">
        <v>5552464.7543859659</v>
      </c>
      <c r="F1223" s="26">
        <f>_xlfn.MAXIFS('data-from-invoicing'!E:E,'data-from-invoicing'!D:D,eslam.data!AR1223)</f>
        <v>5552464.75</v>
      </c>
      <c r="G1223" s="2">
        <f t="shared" si="162"/>
        <v>-4.3859658762812614E-3</v>
      </c>
      <c r="H1223" s="2"/>
      <c r="I1223" s="23"/>
      <c r="J1223" s="2">
        <f>SUMIF('collection only'!D:D,eslam.data!AQ1223,'collection only'!E:E)</f>
        <v>4345468</v>
      </c>
      <c r="K1223" s="26">
        <f>SUMIF('data-from-invoicing'!D:D,eslam.data!AR1223,'data-from-invoicing'!F:F)</f>
        <v>44244322.127999999</v>
      </c>
      <c r="L1223" s="2">
        <f t="shared" si="163"/>
        <v>39898854.127999999</v>
      </c>
      <c r="M1223" s="2"/>
      <c r="Q1223" s="23"/>
      <c r="R1223" s="2">
        <v>4345468</v>
      </c>
      <c r="S1223" s="1">
        <v>45473</v>
      </c>
      <c r="T1223" s="1">
        <v>45473</v>
      </c>
      <c r="U1223" s="1">
        <v>45489</v>
      </c>
      <c r="V1223">
        <v>21</v>
      </c>
      <c r="W1223" s="1">
        <v>45510</v>
      </c>
      <c r="X1223" s="1">
        <v>45510</v>
      </c>
      <c r="Y1223" s="2">
        <v>19215495.643859651</v>
      </c>
      <c r="AF1223" s="2">
        <v>0</v>
      </c>
      <c r="AG1223" s="14">
        <f>SUMIF('consultant-gross'!D:D,eslam.data!AQ1223,'consultant-gross'!F:F)</f>
        <v>5552464.1105263159</v>
      </c>
      <c r="AH1223" s="14">
        <f>SUMIF('consultant-gross'!D:D,eslam.data!AQ1223,'consultant-gross'!G:G)</f>
        <v>19215495</v>
      </c>
      <c r="AI1223" s="14">
        <f>SUMIF('consultant-net'!D:D,eslam.data!AQ1223,'consultant-net'!F:F)</f>
        <v>3609101.6718421052</v>
      </c>
      <c r="AJ1223" s="2" t="str">
        <f>VLOOKUP(A1223,'eslam-to-invoicing'!A:B,2,0)</f>
        <v>Port Said Port Silos</v>
      </c>
      <c r="AQ1223" s="2" t="str">
        <f t="shared" si="164"/>
        <v>Port Said Silos - Local Supply7</v>
      </c>
      <c r="AR1223" s="2" t="str">
        <f t="shared" si="165"/>
        <v>Port Said Port Silos7</v>
      </c>
    </row>
    <row r="1224" spans="1:44" hidden="1" x14ac:dyDescent="0.3">
      <c r="A1224" s="6" t="s">
        <v>109</v>
      </c>
      <c r="B1224" s="32">
        <f>VLOOKUP(A1224,operation!A:B,2,0)</f>
        <v>1</v>
      </c>
      <c r="C1224" s="6">
        <v>8</v>
      </c>
      <c r="D1224" s="25"/>
      <c r="E1224" s="2">
        <v>2594878.4385964908</v>
      </c>
      <c r="F1224" s="26">
        <f>_xlfn.MAXIFS('data-from-invoicing'!E:E,'data-from-invoicing'!D:D,eslam.data!AR1224)</f>
        <v>22573115.940000001</v>
      </c>
      <c r="G1224" s="2">
        <f t="shared" si="162"/>
        <v>19978237.501403511</v>
      </c>
      <c r="H1224" s="2"/>
      <c r="I1224" s="23"/>
      <c r="J1224" s="2">
        <f>SUMIF('collection only'!D:D,eslam.data!AQ1224,'collection only'!E:E)</f>
        <v>1794648.84</v>
      </c>
      <c r="K1224" s="26">
        <f>SUMIF('data-from-invoicing'!D:D,eslam.data!AR1224,'data-from-invoicing'!F:F)</f>
        <v>29006884.596999999</v>
      </c>
      <c r="L1224" s="2">
        <f t="shared" si="163"/>
        <v>27212235.756999999</v>
      </c>
      <c r="M1224" s="2"/>
      <c r="Q1224" s="23"/>
      <c r="R1224" s="2">
        <v>1794648.84</v>
      </c>
      <c r="S1224" s="1">
        <v>45504</v>
      </c>
      <c r="T1224" s="1">
        <v>45504</v>
      </c>
      <c r="U1224" s="1">
        <v>45522</v>
      </c>
      <c r="V1224">
        <v>21</v>
      </c>
      <c r="W1224" s="1">
        <v>45543</v>
      </c>
      <c r="X1224" s="1">
        <v>45536</v>
      </c>
      <c r="Y1224" s="2">
        <v>21810374.082456142</v>
      </c>
      <c r="AF1224" s="2">
        <v>0</v>
      </c>
      <c r="AG1224" s="14">
        <f>SUMIF('consultant-gross'!D:D,eslam.data!AQ1224,'consultant-gross'!F:F)</f>
        <v>0</v>
      </c>
      <c r="AH1224" s="14">
        <f>SUMIF('consultant-gross'!D:D,eslam.data!AQ1224,'consultant-gross'!G:G)</f>
        <v>0</v>
      </c>
      <c r="AI1224" s="14">
        <f>SUMIF('consultant-net'!D:D,eslam.data!AQ1224,'consultant-net'!F:F)</f>
        <v>0</v>
      </c>
      <c r="AJ1224" s="2" t="str">
        <f>VLOOKUP(A1224,'eslam-to-invoicing'!A:B,2,0)</f>
        <v>Port Said Port Silos</v>
      </c>
      <c r="AQ1224" s="2" t="str">
        <f t="shared" si="164"/>
        <v>Port Said Silos - Local Supply8</v>
      </c>
      <c r="AR1224" s="2" t="str">
        <f t="shared" si="165"/>
        <v>Port Said Port Silos8</v>
      </c>
    </row>
    <row r="1225" spans="1:44" hidden="1" x14ac:dyDescent="0.3">
      <c r="A1225" s="6" t="s">
        <v>109</v>
      </c>
      <c r="B1225" s="32">
        <f>VLOOKUP(A1225,operation!A:B,2,0)</f>
        <v>1</v>
      </c>
      <c r="C1225" s="6">
        <v>9</v>
      </c>
      <c r="D1225" s="25"/>
      <c r="E1225" s="2">
        <v>3231641.7017543861</v>
      </c>
      <c r="F1225" s="26">
        <f>_xlfn.MAXIFS('data-from-invoicing'!E:E,'data-from-invoicing'!D:D,eslam.data!AR1225)</f>
        <v>3139228.09</v>
      </c>
      <c r="G1225" s="2">
        <f t="shared" si="162"/>
        <v>-92413.61175438622</v>
      </c>
      <c r="H1225" s="2"/>
      <c r="I1225" s="23"/>
      <c r="J1225" s="2">
        <f>SUMIF('collection only'!D:D,eslam.data!AQ1225,'collection only'!E:E)</f>
        <v>2529147</v>
      </c>
      <c r="K1225" s="26">
        <f>SUMIF('data-from-invoicing'!D:D,eslam.data!AR1225,'data-from-invoicing'!F:F)</f>
        <v>2756360.9334999998</v>
      </c>
      <c r="L1225" s="2">
        <f t="shared" si="163"/>
        <v>227213.93349999981</v>
      </c>
      <c r="M1225" s="2"/>
      <c r="Q1225" s="23"/>
      <c r="R1225" s="2">
        <v>2529147</v>
      </c>
      <c r="S1225" s="1">
        <v>45535</v>
      </c>
      <c r="T1225" s="1">
        <v>45535</v>
      </c>
      <c r="U1225" s="1">
        <v>45537</v>
      </c>
      <c r="V1225">
        <v>21</v>
      </c>
      <c r="W1225" s="1">
        <v>45558</v>
      </c>
      <c r="X1225" s="1">
        <v>45580</v>
      </c>
      <c r="Y1225" s="2">
        <v>25042015.784210529</v>
      </c>
      <c r="AF1225" s="2">
        <v>0</v>
      </c>
      <c r="AG1225" s="14">
        <f>SUMIF('consultant-gross'!D:D,eslam.data!AQ1225,'consultant-gross'!F:F)</f>
        <v>0</v>
      </c>
      <c r="AH1225" s="14">
        <f>SUMIF('consultant-gross'!D:D,eslam.data!AQ1225,'consultant-gross'!G:G)</f>
        <v>0</v>
      </c>
      <c r="AI1225" s="14">
        <f>SUMIF('consultant-net'!D:D,eslam.data!AQ1225,'consultant-net'!F:F)</f>
        <v>0</v>
      </c>
      <c r="AJ1225" s="2" t="str">
        <f>VLOOKUP(A1225,'eslam-to-invoicing'!A:B,2,0)</f>
        <v>Port Said Port Silos</v>
      </c>
      <c r="AQ1225" s="2" t="str">
        <f t="shared" si="164"/>
        <v>Port Said Silos - Local Supply9</v>
      </c>
      <c r="AR1225" s="2" t="str">
        <f t="shared" si="165"/>
        <v>Port Said Port Silos9</v>
      </c>
    </row>
    <row r="1226" spans="1:44" hidden="1" x14ac:dyDescent="0.3">
      <c r="A1226" s="6" t="s">
        <v>109</v>
      </c>
      <c r="B1226" s="32">
        <f>VLOOKUP(A1226,operation!A:B,2,0)</f>
        <v>1</v>
      </c>
      <c r="C1226" s="6">
        <v>10</v>
      </c>
      <c r="D1226" s="25"/>
      <c r="E1226" s="2">
        <v>622795.91</v>
      </c>
      <c r="F1226" s="26">
        <f>_xlfn.MAXIFS('data-from-invoicing'!E:E,'data-from-invoicing'!D:D,eslam.data!AR1226)</f>
        <v>8366928.5300000003</v>
      </c>
      <c r="G1226" s="2">
        <f t="shared" si="162"/>
        <v>7744132.6200000001</v>
      </c>
      <c r="H1226" s="2"/>
      <c r="I1226" s="23"/>
      <c r="J1226" s="2">
        <f>SUMIF('collection only'!D:D,eslam.data!AQ1226,'collection only'!E:E)</f>
        <v>494192</v>
      </c>
      <c r="K1226" s="26">
        <f>SUMIF('data-from-invoicing'!D:D,eslam.data!AR1226,'data-from-invoicing'!F:F)</f>
        <v>7412449.0664999997</v>
      </c>
      <c r="L1226" s="2">
        <f t="shared" si="163"/>
        <v>6918257.0664999997</v>
      </c>
      <c r="M1226" s="2"/>
      <c r="Q1226" s="23"/>
      <c r="R1226" s="2">
        <v>494192</v>
      </c>
      <c r="S1226" s="1">
        <v>45565</v>
      </c>
      <c r="T1226" s="1">
        <v>45565</v>
      </c>
      <c r="U1226" s="1">
        <v>45575</v>
      </c>
      <c r="V1226">
        <v>21</v>
      </c>
      <c r="W1226" s="1">
        <v>45596</v>
      </c>
      <c r="X1226" s="1">
        <v>45568</v>
      </c>
      <c r="Y1226" s="2">
        <v>25664811.694210529</v>
      </c>
      <c r="AF1226" s="2">
        <v>0</v>
      </c>
      <c r="AG1226" s="14">
        <f>SUMIF('consultant-gross'!D:D,eslam.data!AQ1226,'consultant-gross'!F:F)</f>
        <v>0</v>
      </c>
      <c r="AH1226" s="14">
        <f>SUMIF('consultant-gross'!D:D,eslam.data!AQ1226,'consultant-gross'!G:G)</f>
        <v>0</v>
      </c>
      <c r="AI1226" s="14">
        <f>SUMIF('consultant-net'!D:D,eslam.data!AQ1226,'consultant-net'!F:F)</f>
        <v>0</v>
      </c>
      <c r="AJ1226" s="2" t="str">
        <f>VLOOKUP(A1226,'eslam-to-invoicing'!A:B,2,0)</f>
        <v>Port Said Port Silos</v>
      </c>
      <c r="AQ1226" s="2" t="str">
        <f t="shared" si="164"/>
        <v>Port Said Silos - Local Supply10</v>
      </c>
      <c r="AR1226" s="2" t="str">
        <f t="shared" si="165"/>
        <v>Port Said Port Silos10</v>
      </c>
    </row>
    <row r="1227" spans="1:44" hidden="1" x14ac:dyDescent="0.3">
      <c r="A1227" s="6" t="s">
        <v>109</v>
      </c>
      <c r="B1227" s="32">
        <f>VLOOKUP(A1227,operation!A:B,2,0)</f>
        <v>1</v>
      </c>
      <c r="C1227" s="6">
        <v>11</v>
      </c>
      <c r="D1227" s="25"/>
      <c r="F1227" s="26">
        <f>_xlfn.MAXIFS('data-from-invoicing'!E:E,'data-from-invoicing'!D:D,eslam.data!AR1227)</f>
        <v>5057462.5199999996</v>
      </c>
      <c r="G1227" s="2">
        <f t="shared" si="162"/>
        <v>5057462.5199999996</v>
      </c>
      <c r="H1227" s="2"/>
      <c r="I1227" s="23"/>
      <c r="J1227" s="2">
        <f>SUMIF('collection only'!D:D,eslam.data!AQ1227,'collection only'!E:E)</f>
        <v>833789.82</v>
      </c>
      <c r="K1227" s="26">
        <f>SUMIF('data-from-invoicing'!D:D,eslam.data!AR1227,'data-from-invoicing'!F:F)</f>
        <v>4473647.9860000005</v>
      </c>
      <c r="L1227" s="2">
        <f t="shared" si="163"/>
        <v>3639858.1660000007</v>
      </c>
      <c r="M1227" s="2"/>
      <c r="Q1227" s="23"/>
      <c r="S1227" s="1">
        <v>45596</v>
      </c>
      <c r="T1227" s="1">
        <v>45596</v>
      </c>
      <c r="U1227" s="1">
        <v>45596</v>
      </c>
      <c r="V1227">
        <v>21</v>
      </c>
      <c r="W1227" s="1">
        <v>45617</v>
      </c>
      <c r="AF1227" s="2">
        <v>0</v>
      </c>
      <c r="AG1227" s="14">
        <f>SUMIF('consultant-gross'!D:D,eslam.data!AQ1227,'consultant-gross'!F:F)</f>
        <v>0</v>
      </c>
      <c r="AH1227" s="14">
        <f>SUMIF('consultant-gross'!D:D,eslam.data!AQ1227,'consultant-gross'!G:G)</f>
        <v>0</v>
      </c>
      <c r="AI1227" s="14">
        <f>SUMIF('consultant-net'!D:D,eslam.data!AQ1227,'consultant-net'!F:F)</f>
        <v>0</v>
      </c>
      <c r="AJ1227" s="2" t="str">
        <f>VLOOKUP(A1227,'eslam-to-invoicing'!A:B,2,0)</f>
        <v>Port Said Port Silos</v>
      </c>
      <c r="AQ1227" s="2" t="str">
        <f t="shared" si="164"/>
        <v>Port Said Silos - Local Supply11</v>
      </c>
      <c r="AR1227" s="2" t="str">
        <f t="shared" si="165"/>
        <v>Port Said Port Silos11</v>
      </c>
    </row>
    <row r="1228" spans="1:44" hidden="1" x14ac:dyDescent="0.3">
      <c r="A1228" s="6" t="s">
        <v>20</v>
      </c>
      <c r="B1228" s="32">
        <f>VLOOKUP(A1228,operation!A:B,2,0)</f>
        <v>1</v>
      </c>
      <c r="C1228" s="6">
        <v>2</v>
      </c>
      <c r="D1228" s="25"/>
      <c r="E1228" s="2">
        <v>1669926.8</v>
      </c>
      <c r="F1228" s="26">
        <f>_xlfn.MAXIFS('data-from-invoicing'!E:E,'data-from-invoicing'!D:D,eslam.data!AR1228)</f>
        <v>0</v>
      </c>
      <c r="G1228" s="2">
        <f t="shared" si="162"/>
        <v>-1669926.8</v>
      </c>
      <c r="H1228" s="2"/>
      <c r="I1228" s="23"/>
      <c r="J1228" s="2">
        <f>SUMIF('collection only'!D:D,eslam.data!AQ1228,'collection only'!E:E)</f>
        <v>1160599</v>
      </c>
      <c r="K1228" s="26">
        <f>SUMIF('data-from-invoicing'!D:D,eslam.data!AR1228,'data-from-invoicing'!F:F)</f>
        <v>0</v>
      </c>
      <c r="L1228" s="2">
        <f t="shared" si="163"/>
        <v>-1160599</v>
      </c>
      <c r="M1228" s="2"/>
      <c r="Q1228" s="23"/>
      <c r="R1228" s="2">
        <v>1244095.47</v>
      </c>
      <c r="S1228" s="1">
        <v>43281</v>
      </c>
      <c r="T1228" s="1">
        <v>43284</v>
      </c>
      <c r="U1228" s="1">
        <v>43286</v>
      </c>
      <c r="V1228">
        <v>30</v>
      </c>
      <c r="W1228" s="1">
        <v>43316</v>
      </c>
      <c r="X1228" s="1">
        <v>43303</v>
      </c>
      <c r="Y1228" s="2">
        <v>1669926.8</v>
      </c>
      <c r="Z1228" s="2">
        <v>0</v>
      </c>
      <c r="AF1228" s="2">
        <v>0</v>
      </c>
      <c r="AG1228" s="14">
        <f>SUMIF('consultant-gross'!D:D,eslam.data!AQ1228,'consultant-gross'!F:F)</f>
        <v>0</v>
      </c>
      <c r="AH1228" s="14">
        <f>SUMIF('consultant-gross'!D:D,eslam.data!AQ1228,'consultant-gross'!G:G)</f>
        <v>0</v>
      </c>
      <c r="AI1228" s="14">
        <f>SUMIF('consultant-net'!D:D,eslam.data!AQ1228,'consultant-net'!F:F)</f>
        <v>0</v>
      </c>
      <c r="AJ1228" s="2">
        <f>VLOOKUP(A1228,'eslam-to-invoicing'!A:B,2,0)</f>
        <v>0</v>
      </c>
      <c r="AQ1228" s="2" t="str">
        <f t="shared" si="164"/>
        <v>PSP Substation2</v>
      </c>
      <c r="AR1228" s="2" t="str">
        <f t="shared" si="165"/>
        <v>02</v>
      </c>
    </row>
    <row r="1229" spans="1:44" hidden="1" x14ac:dyDescent="0.3">
      <c r="A1229" s="6" t="s">
        <v>20</v>
      </c>
      <c r="B1229" s="32">
        <f>VLOOKUP(A1229,operation!A:B,2,0)</f>
        <v>1</v>
      </c>
      <c r="C1229" s="6">
        <v>3</v>
      </c>
      <c r="D1229" s="25"/>
      <c r="E1229" s="2">
        <v>2696322.9906025701</v>
      </c>
      <c r="F1229" s="26">
        <f>_xlfn.MAXIFS('data-from-invoicing'!E:E,'data-from-invoicing'!D:D,eslam.data!AR1229)</f>
        <v>0</v>
      </c>
      <c r="G1229" s="2">
        <f t="shared" si="162"/>
        <v>-2696322.9906025701</v>
      </c>
      <c r="H1229" s="2"/>
      <c r="I1229" s="23"/>
      <c r="J1229" s="2">
        <f>SUMIF('collection only'!D:D,eslam.data!AQ1229,'collection only'!E:E)</f>
        <v>1834172.07</v>
      </c>
      <c r="K1229" s="26">
        <f>SUMIF('data-from-invoicing'!D:D,eslam.data!AR1229,'data-from-invoicing'!F:F)</f>
        <v>0</v>
      </c>
      <c r="L1229" s="2">
        <f t="shared" si="163"/>
        <v>-1834172.07</v>
      </c>
      <c r="M1229" s="2"/>
      <c r="Q1229" s="23"/>
      <c r="R1229" s="2">
        <v>1834172.07</v>
      </c>
      <c r="S1229" s="1">
        <v>43312</v>
      </c>
      <c r="T1229" s="1">
        <v>43317</v>
      </c>
      <c r="U1229" s="1">
        <v>43318</v>
      </c>
      <c r="V1229">
        <v>30</v>
      </c>
      <c r="W1229" s="1">
        <v>43348</v>
      </c>
      <c r="X1229" s="1">
        <v>43384</v>
      </c>
      <c r="Y1229" s="2">
        <v>4366249.7906025685</v>
      </c>
      <c r="AF1229" s="2">
        <v>0</v>
      </c>
      <c r="AG1229" s="14">
        <f>SUMIF('consultant-gross'!D:D,eslam.data!AQ1229,'consultant-gross'!F:F)</f>
        <v>2696322.9906025697</v>
      </c>
      <c r="AH1229" s="14">
        <f>SUMIF('consultant-gross'!D:D,eslam.data!AQ1229,'consultant-gross'!G:G)</f>
        <v>4366249.7906025695</v>
      </c>
      <c r="AI1229" s="14">
        <f>SUMIF('consultant-net'!D:D,eslam.data!AQ1229,'consultant-net'!F:F)</f>
        <v>1834172.07</v>
      </c>
      <c r="AJ1229" s="2">
        <f>VLOOKUP(A1229,'eslam-to-invoicing'!A:B,2,0)</f>
        <v>0</v>
      </c>
      <c r="AQ1229" s="2" t="str">
        <f t="shared" si="164"/>
        <v>PSP Substation3</v>
      </c>
      <c r="AR1229" s="2" t="str">
        <f t="shared" si="165"/>
        <v>03</v>
      </c>
    </row>
    <row r="1230" spans="1:44" hidden="1" x14ac:dyDescent="0.3">
      <c r="A1230" s="6" t="s">
        <v>20</v>
      </c>
      <c r="B1230" s="6">
        <f>VLOOKUP(A1230,operation!A:B,2,0)</f>
        <v>1</v>
      </c>
      <c r="C1230" s="6">
        <v>4</v>
      </c>
      <c r="D1230" s="25"/>
      <c r="F1230" s="26">
        <f>_xlfn.MAXIFS('data-from-invoicing'!E:E,'data-from-invoicing'!D:D,eslam.data!AR1230)</f>
        <v>0</v>
      </c>
      <c r="G1230" s="2">
        <f t="shared" si="162"/>
        <v>0</v>
      </c>
      <c r="H1230" s="2"/>
      <c r="I1230" s="23"/>
      <c r="J1230" s="2">
        <f>SUMIF('collection only'!D:D,eslam.data!AQ1230,'collection only'!E:E)</f>
        <v>1268627.7</v>
      </c>
      <c r="K1230" s="26">
        <f>SUMIF('data-from-invoicing'!D:D,eslam.data!AR1230,'data-from-invoicing'!F:F)</f>
        <v>0</v>
      </c>
      <c r="L1230" s="2">
        <f t="shared" si="163"/>
        <v>-1268627.7</v>
      </c>
      <c r="M1230" s="2"/>
      <c r="Q1230" s="23"/>
      <c r="S1230" s="1">
        <v>43343</v>
      </c>
      <c r="T1230" s="1">
        <v>43353</v>
      </c>
      <c r="U1230" s="1">
        <v>43354</v>
      </c>
      <c r="V1230">
        <v>30</v>
      </c>
      <c r="W1230" s="1">
        <v>43384</v>
      </c>
      <c r="AF1230" s="2">
        <v>0</v>
      </c>
      <c r="AG1230" s="14">
        <f>SUMIF('consultant-gross'!D:D,eslam.data!AQ1230,'consultant-gross'!F:F)</f>
        <v>0</v>
      </c>
      <c r="AH1230" s="14">
        <f>SUMIF('consultant-gross'!D:D,eslam.data!AQ1230,'consultant-gross'!G:G)</f>
        <v>0</v>
      </c>
      <c r="AI1230" s="14">
        <f>SUMIF('consultant-net'!D:D,eslam.data!AQ1230,'consultant-net'!F:F)</f>
        <v>0</v>
      </c>
      <c r="AJ1230" s="2">
        <f>VLOOKUP(A1230,'eslam-to-invoicing'!A:B,2,0)</f>
        <v>0</v>
      </c>
      <c r="AQ1230" s="2" t="str">
        <f t="shared" si="164"/>
        <v>PSP Substation4</v>
      </c>
      <c r="AR1230" s="2" t="str">
        <f t="shared" si="165"/>
        <v>04</v>
      </c>
    </row>
    <row r="1231" spans="1:44" hidden="1" x14ac:dyDescent="0.3">
      <c r="A1231" s="6" t="s">
        <v>20</v>
      </c>
      <c r="B1231" s="32">
        <f>VLOOKUP(A1231,operation!A:B,2,0)</f>
        <v>1</v>
      </c>
      <c r="C1231" s="6">
        <v>5</v>
      </c>
      <c r="D1231" s="25"/>
      <c r="E1231" s="2">
        <v>6439927.7999999998</v>
      </c>
      <c r="F1231" s="26">
        <f>_xlfn.MAXIFS('data-from-invoicing'!E:E,'data-from-invoicing'!D:D,eslam.data!AR1231)</f>
        <v>0</v>
      </c>
      <c r="G1231" s="2">
        <f t="shared" si="162"/>
        <v>-6439927.7999999998</v>
      </c>
      <c r="H1231" s="2"/>
      <c r="I1231" s="23"/>
      <c r="J1231" s="2">
        <f>SUMIF('collection only'!D:D,eslam.data!AQ1231,'collection only'!E:E)</f>
        <v>3991290.99</v>
      </c>
      <c r="K1231" s="26">
        <f>SUMIF('data-from-invoicing'!D:D,eslam.data!AR1231,'data-from-invoicing'!F:F)</f>
        <v>0</v>
      </c>
      <c r="L1231" s="2">
        <f t="shared" si="163"/>
        <v>-3991290.99</v>
      </c>
      <c r="M1231" s="2"/>
      <c r="Q1231" s="23"/>
      <c r="R1231" s="2">
        <v>5046458.33</v>
      </c>
      <c r="S1231" s="1">
        <v>43373</v>
      </c>
      <c r="T1231" s="1">
        <v>43381</v>
      </c>
      <c r="U1231" s="1">
        <v>43381</v>
      </c>
      <c r="V1231">
        <v>30</v>
      </c>
      <c r="W1231" s="1">
        <v>43411</v>
      </c>
      <c r="X1231" s="1">
        <v>43389</v>
      </c>
      <c r="Y1231" s="2">
        <v>12694557.6</v>
      </c>
      <c r="Z1231" s="2">
        <v>0</v>
      </c>
      <c r="AF1231" s="2">
        <v>0</v>
      </c>
      <c r="AG1231" s="14">
        <f>SUMIF('consultant-gross'!D:D,eslam.data!AQ1231,'consultant-gross'!F:F)</f>
        <v>0</v>
      </c>
      <c r="AH1231" s="14">
        <f>SUMIF('consultant-gross'!D:D,eslam.data!AQ1231,'consultant-gross'!G:G)</f>
        <v>0</v>
      </c>
      <c r="AI1231" s="14">
        <f>SUMIF('consultant-net'!D:D,eslam.data!AQ1231,'consultant-net'!F:F)</f>
        <v>0</v>
      </c>
      <c r="AJ1231" s="2">
        <f>VLOOKUP(A1231,'eslam-to-invoicing'!A:B,2,0)</f>
        <v>0</v>
      </c>
      <c r="AQ1231" s="2" t="str">
        <f t="shared" si="164"/>
        <v>PSP Substation5</v>
      </c>
      <c r="AR1231" s="2" t="str">
        <f t="shared" si="165"/>
        <v>05</v>
      </c>
    </row>
    <row r="1232" spans="1:44" hidden="1" x14ac:dyDescent="0.3">
      <c r="A1232" s="6" t="s">
        <v>20</v>
      </c>
      <c r="B1232" s="32">
        <f>VLOOKUP(A1232,operation!A:B,2,0)</f>
        <v>1</v>
      </c>
      <c r="C1232" s="6">
        <v>6</v>
      </c>
      <c r="D1232" s="25"/>
      <c r="E1232" s="2">
        <v>4012970.5200000009</v>
      </c>
      <c r="F1232" s="26">
        <f>_xlfn.MAXIFS('data-from-invoicing'!E:E,'data-from-invoicing'!D:D,eslam.data!AR1232)</f>
        <v>0</v>
      </c>
      <c r="G1232" s="2">
        <f t="shared" si="162"/>
        <v>-4012970.5200000009</v>
      </c>
      <c r="H1232" s="2"/>
      <c r="I1232" s="23"/>
      <c r="J1232" s="2">
        <f>SUMIF('collection only'!D:D,eslam.data!AQ1232,'collection only'!E:E)</f>
        <v>3047586.1</v>
      </c>
      <c r="K1232" s="26">
        <f>SUMIF('data-from-invoicing'!D:D,eslam.data!AR1232,'data-from-invoicing'!F:F)</f>
        <v>0</v>
      </c>
      <c r="L1232" s="2">
        <f t="shared" si="163"/>
        <v>-3047586.1</v>
      </c>
      <c r="M1232" s="2"/>
      <c r="Q1232" s="23"/>
      <c r="R1232" s="2">
        <v>3047586.1</v>
      </c>
      <c r="S1232" s="1">
        <v>43404</v>
      </c>
      <c r="T1232" s="1">
        <v>43414</v>
      </c>
      <c r="U1232" s="1">
        <v>43415</v>
      </c>
      <c r="V1232">
        <v>30</v>
      </c>
      <c r="W1232" s="1">
        <v>43445</v>
      </c>
      <c r="X1232" s="1">
        <v>43425</v>
      </c>
      <c r="Y1232" s="2">
        <v>16707528.119999999</v>
      </c>
      <c r="AF1232" s="2">
        <v>0</v>
      </c>
      <c r="AG1232" s="14">
        <f>SUMIF('consultant-gross'!D:D,eslam.data!AQ1232,'consultant-gross'!F:F)</f>
        <v>0</v>
      </c>
      <c r="AH1232" s="14">
        <f>SUMIF('consultant-gross'!D:D,eslam.data!AQ1232,'consultant-gross'!G:G)</f>
        <v>0</v>
      </c>
      <c r="AI1232" s="14">
        <f>SUMIF('consultant-net'!D:D,eslam.data!AQ1232,'consultant-net'!F:F)</f>
        <v>0</v>
      </c>
      <c r="AJ1232" s="2">
        <f>VLOOKUP(A1232,'eslam-to-invoicing'!A:B,2,0)</f>
        <v>0</v>
      </c>
      <c r="AQ1232" s="2" t="str">
        <f t="shared" si="164"/>
        <v>PSP Substation6</v>
      </c>
      <c r="AR1232" s="2" t="str">
        <f t="shared" si="165"/>
        <v>06</v>
      </c>
    </row>
    <row r="1233" spans="1:44" hidden="1" x14ac:dyDescent="0.3">
      <c r="A1233" s="6" t="s">
        <v>20</v>
      </c>
      <c r="B1233" s="32">
        <f>VLOOKUP(A1233,operation!A:B,2,0)</f>
        <v>1</v>
      </c>
      <c r="C1233" s="6">
        <v>7</v>
      </c>
      <c r="D1233" s="25"/>
      <c r="E1233" s="2">
        <v>3355601.279999997</v>
      </c>
      <c r="F1233" s="26">
        <f>_xlfn.MAXIFS('data-from-invoicing'!E:E,'data-from-invoicing'!D:D,eslam.data!AR1233)</f>
        <v>0</v>
      </c>
      <c r="G1233" s="2">
        <f t="shared" ref="G1233:G1296" si="166">F1233-E1233</f>
        <v>-3355601.279999997</v>
      </c>
      <c r="H1233" s="2"/>
      <c r="I1233" s="23"/>
      <c r="J1233" s="2">
        <f>SUMIF('collection only'!D:D,eslam.data!AQ1233,'collection only'!E:E)</f>
        <v>1780094.35</v>
      </c>
      <c r="K1233" s="26">
        <f>SUMIF('data-from-invoicing'!D:D,eslam.data!AR1233,'data-from-invoicing'!F:F)</f>
        <v>0</v>
      </c>
      <c r="L1233" s="2">
        <f t="shared" ref="L1233:L1296" si="167">K1233-J1233</f>
        <v>-1780094.35</v>
      </c>
      <c r="M1233" s="2"/>
      <c r="Q1233" s="23"/>
      <c r="R1233" s="2">
        <v>2548357.58</v>
      </c>
      <c r="S1233" s="1">
        <v>43434</v>
      </c>
      <c r="T1233" s="1">
        <v>43444</v>
      </c>
      <c r="U1233" s="1">
        <v>43444</v>
      </c>
      <c r="V1233">
        <v>30</v>
      </c>
      <c r="W1233" s="1">
        <v>43474</v>
      </c>
      <c r="X1233" s="1">
        <v>43471</v>
      </c>
      <c r="Y1233" s="2">
        <v>20063129.399999999</v>
      </c>
      <c r="AF1233" s="2">
        <v>0</v>
      </c>
      <c r="AG1233" s="14">
        <f>SUMIF('consultant-gross'!D:D,eslam.data!AQ1233,'consultant-gross'!F:F)</f>
        <v>0</v>
      </c>
      <c r="AH1233" s="14">
        <f>SUMIF('consultant-gross'!D:D,eslam.data!AQ1233,'consultant-gross'!G:G)</f>
        <v>0</v>
      </c>
      <c r="AI1233" s="14">
        <f>SUMIF('consultant-net'!D:D,eslam.data!AQ1233,'consultant-net'!F:F)</f>
        <v>0</v>
      </c>
      <c r="AJ1233" s="2">
        <f>VLOOKUP(A1233,'eslam-to-invoicing'!A:B,2,0)</f>
        <v>0</v>
      </c>
      <c r="AQ1233" s="2" t="str">
        <f t="shared" ref="AQ1233:AQ1296" si="168">A1233&amp;C1233</f>
        <v>PSP Substation7</v>
      </c>
      <c r="AR1233" s="2" t="str">
        <f t="shared" ref="AR1233:AR1296" si="169">AJ1233&amp;C1233</f>
        <v>07</v>
      </c>
    </row>
    <row r="1234" spans="1:44" hidden="1" x14ac:dyDescent="0.3">
      <c r="A1234" s="6" t="s">
        <v>20</v>
      </c>
      <c r="B1234" s="32">
        <f>VLOOKUP(A1234,operation!A:B,2,0)</f>
        <v>1</v>
      </c>
      <c r="C1234" s="6">
        <v>8</v>
      </c>
      <c r="D1234" s="25"/>
      <c r="E1234" s="2">
        <v>2786776.2500000042</v>
      </c>
      <c r="F1234" s="26">
        <f>_xlfn.MAXIFS('data-from-invoicing'!E:E,'data-from-invoicing'!D:D,eslam.data!AR1234)</f>
        <v>0</v>
      </c>
      <c r="G1234" s="2">
        <f t="shared" si="166"/>
        <v>-2786776.2500000042</v>
      </c>
      <c r="H1234" s="2"/>
      <c r="I1234" s="23"/>
      <c r="J1234" s="2">
        <f>SUMIF('collection only'!D:D,eslam.data!AQ1234,'collection only'!E:E)</f>
        <v>1829713.21</v>
      </c>
      <c r="K1234" s="26">
        <f>SUMIF('data-from-invoicing'!D:D,eslam.data!AR1234,'data-from-invoicing'!F:F)</f>
        <v>0</v>
      </c>
      <c r="L1234" s="2">
        <f t="shared" si="167"/>
        <v>-1829713.21</v>
      </c>
      <c r="M1234" s="2"/>
      <c r="Q1234" s="23"/>
      <c r="R1234" s="2">
        <v>2116372.52</v>
      </c>
      <c r="S1234" s="1">
        <v>43465</v>
      </c>
      <c r="T1234" s="1">
        <v>43477</v>
      </c>
      <c r="U1234" s="1">
        <v>43481</v>
      </c>
      <c r="V1234">
        <v>30</v>
      </c>
      <c r="W1234" s="1">
        <v>43511</v>
      </c>
      <c r="X1234" s="1">
        <v>43501</v>
      </c>
      <c r="Y1234" s="2">
        <v>22849905.649999999</v>
      </c>
      <c r="Z1234" s="2">
        <v>0</v>
      </c>
      <c r="AF1234" s="2">
        <v>0</v>
      </c>
      <c r="AG1234" s="14">
        <f>SUMIF('consultant-gross'!D:D,eslam.data!AQ1234,'consultant-gross'!F:F)</f>
        <v>0</v>
      </c>
      <c r="AH1234" s="14">
        <f>SUMIF('consultant-gross'!D:D,eslam.data!AQ1234,'consultant-gross'!G:G)</f>
        <v>0</v>
      </c>
      <c r="AI1234" s="14">
        <f>SUMIF('consultant-net'!D:D,eslam.data!AQ1234,'consultant-net'!F:F)</f>
        <v>0</v>
      </c>
      <c r="AJ1234" s="2">
        <f>VLOOKUP(A1234,'eslam-to-invoicing'!A:B,2,0)</f>
        <v>0</v>
      </c>
      <c r="AQ1234" s="2" t="str">
        <f t="shared" si="168"/>
        <v>PSP Substation8</v>
      </c>
      <c r="AR1234" s="2" t="str">
        <f t="shared" si="169"/>
        <v>08</v>
      </c>
    </row>
    <row r="1235" spans="1:44" hidden="1" x14ac:dyDescent="0.3">
      <c r="A1235" s="6" t="s">
        <v>20</v>
      </c>
      <c r="B1235" s="32">
        <f>VLOOKUP(A1235,operation!A:B,2,0)</f>
        <v>1</v>
      </c>
      <c r="C1235" s="6">
        <v>9</v>
      </c>
      <c r="D1235" s="25"/>
      <c r="E1235" s="2">
        <v>2055054.899999999</v>
      </c>
      <c r="F1235" s="26">
        <f>_xlfn.MAXIFS('data-from-invoicing'!E:E,'data-from-invoicing'!D:D,eslam.data!AR1235)</f>
        <v>0</v>
      </c>
      <c r="G1235" s="2">
        <f t="shared" si="166"/>
        <v>-2055054.899999999</v>
      </c>
      <c r="H1235" s="2"/>
      <c r="I1235" s="23"/>
      <c r="J1235" s="2">
        <f>SUMIF('collection only'!D:D,eslam.data!AQ1235,'collection only'!E:E)</f>
        <v>1314287.28</v>
      </c>
      <c r="K1235" s="26">
        <f>SUMIF('data-from-invoicing'!D:D,eslam.data!AR1235,'data-from-invoicing'!F:F)</f>
        <v>0</v>
      </c>
      <c r="L1235" s="2">
        <f t="shared" si="167"/>
        <v>-1314287.28</v>
      </c>
      <c r="M1235" s="2"/>
      <c r="Q1235" s="23"/>
      <c r="R1235" s="2">
        <v>1560678.78</v>
      </c>
      <c r="S1235" s="1">
        <v>43496</v>
      </c>
      <c r="T1235" s="1">
        <v>43506</v>
      </c>
      <c r="U1235" s="1">
        <v>43519</v>
      </c>
      <c r="V1235">
        <v>30</v>
      </c>
      <c r="W1235" s="1">
        <v>43549</v>
      </c>
      <c r="X1235" s="1">
        <v>43566</v>
      </c>
      <c r="Y1235" s="2">
        <v>24904960.550000001</v>
      </c>
      <c r="AF1235" s="2">
        <v>0</v>
      </c>
      <c r="AG1235" s="14">
        <f>SUMIF('consultant-gross'!D:D,eslam.data!AQ1235,'consultant-gross'!F:F)</f>
        <v>0</v>
      </c>
      <c r="AH1235" s="14">
        <f>SUMIF('consultant-gross'!D:D,eslam.data!AQ1235,'consultant-gross'!G:G)</f>
        <v>0</v>
      </c>
      <c r="AI1235" s="14">
        <f>SUMIF('consultant-net'!D:D,eslam.data!AQ1235,'consultant-net'!F:F)</f>
        <v>0</v>
      </c>
      <c r="AJ1235" s="2">
        <f>VLOOKUP(A1235,'eslam-to-invoicing'!A:B,2,0)</f>
        <v>0</v>
      </c>
      <c r="AQ1235" s="2" t="str">
        <f t="shared" si="168"/>
        <v>PSP Substation9</v>
      </c>
      <c r="AR1235" s="2" t="str">
        <f t="shared" si="169"/>
        <v>09</v>
      </c>
    </row>
    <row r="1236" spans="1:44" hidden="1" x14ac:dyDescent="0.3">
      <c r="A1236" s="6" t="s">
        <v>20</v>
      </c>
      <c r="B1236" s="32">
        <f>VLOOKUP(A1236,operation!A:B,2,0)</f>
        <v>1</v>
      </c>
      <c r="C1236" s="6">
        <v>10</v>
      </c>
      <c r="D1236" s="25"/>
      <c r="E1236" s="2">
        <v>4978707.75</v>
      </c>
      <c r="F1236" s="26">
        <f>_xlfn.MAXIFS('data-from-invoicing'!E:E,'data-from-invoicing'!D:D,eslam.data!AR1236)</f>
        <v>0</v>
      </c>
      <c r="G1236" s="2">
        <f t="shared" si="166"/>
        <v>-4978707.75</v>
      </c>
      <c r="H1236" s="2"/>
      <c r="I1236" s="23"/>
      <c r="J1236" s="2">
        <f>SUMIF('collection only'!D:D,eslam.data!AQ1236,'collection only'!E:E)</f>
        <v>3264225.8</v>
      </c>
      <c r="K1236" s="26">
        <f>SUMIF('data-from-invoicing'!D:D,eslam.data!AR1236,'data-from-invoicing'!F:F)</f>
        <v>0</v>
      </c>
      <c r="L1236" s="2">
        <f t="shared" si="167"/>
        <v>-3264225.8</v>
      </c>
      <c r="M1236" s="2"/>
      <c r="Q1236" s="23"/>
      <c r="R1236" s="2">
        <v>3808343.08</v>
      </c>
      <c r="S1236" s="1">
        <v>43555</v>
      </c>
      <c r="T1236" s="1">
        <v>43555</v>
      </c>
      <c r="U1236" s="1">
        <v>43558</v>
      </c>
      <c r="V1236">
        <v>30</v>
      </c>
      <c r="W1236" s="1">
        <v>43588</v>
      </c>
      <c r="X1236" s="1">
        <v>43578</v>
      </c>
      <c r="Y1236" s="2">
        <v>29883668.300000001</v>
      </c>
      <c r="AF1236" s="2">
        <v>0</v>
      </c>
      <c r="AG1236" s="14">
        <f>SUMIF('consultant-gross'!D:D,eslam.data!AQ1236,'consultant-gross'!F:F)</f>
        <v>4978707.75</v>
      </c>
      <c r="AH1236" s="14">
        <f>SUMIF('consultant-gross'!D:D,eslam.data!AQ1236,'consultant-gross'!G:G)</f>
        <v>29883668.300000001</v>
      </c>
      <c r="AI1236" s="14">
        <f>SUMIF('consultant-net'!D:D,eslam.data!AQ1236,'consultant-net'!F:F)</f>
        <v>3808343.08</v>
      </c>
      <c r="AJ1236" s="2">
        <f>VLOOKUP(A1236,'eslam-to-invoicing'!A:B,2,0)</f>
        <v>0</v>
      </c>
      <c r="AQ1236" s="2" t="str">
        <f t="shared" si="168"/>
        <v>PSP Substation10</v>
      </c>
      <c r="AR1236" s="2" t="str">
        <f t="shared" si="169"/>
        <v>010</v>
      </c>
    </row>
    <row r="1237" spans="1:44" hidden="1" x14ac:dyDescent="0.3">
      <c r="A1237" s="6" t="s">
        <v>20</v>
      </c>
      <c r="B1237" s="6">
        <f>VLOOKUP(A1237,operation!A:B,2,0)</f>
        <v>1</v>
      </c>
      <c r="C1237" s="6">
        <v>11</v>
      </c>
      <c r="D1237" s="25"/>
      <c r="F1237" s="26">
        <f>_xlfn.MAXIFS('data-from-invoicing'!E:E,'data-from-invoicing'!D:D,eslam.data!AR1237)</f>
        <v>0</v>
      </c>
      <c r="G1237" s="2">
        <f t="shared" si="166"/>
        <v>0</v>
      </c>
      <c r="H1237" s="2"/>
      <c r="I1237" s="23"/>
      <c r="J1237" s="2">
        <f>SUMIF('collection only'!D:D,eslam.data!AQ1237,'collection only'!E:E)</f>
        <v>2606365.14</v>
      </c>
      <c r="K1237" s="26">
        <f>SUMIF('data-from-invoicing'!D:D,eslam.data!AR1237,'data-from-invoicing'!F:F)</f>
        <v>0</v>
      </c>
      <c r="L1237" s="2">
        <f t="shared" si="167"/>
        <v>-2606365.14</v>
      </c>
      <c r="M1237" s="2"/>
      <c r="Q1237" s="23"/>
      <c r="S1237" s="1">
        <v>43646</v>
      </c>
      <c r="T1237" s="1">
        <v>43641</v>
      </c>
      <c r="U1237" s="1">
        <v>43821</v>
      </c>
      <c r="V1237">
        <v>30</v>
      </c>
      <c r="W1237" s="1">
        <v>43851</v>
      </c>
      <c r="AF1237" s="2">
        <v>0</v>
      </c>
      <c r="AG1237" s="14">
        <f>SUMIF('consultant-gross'!D:D,eslam.data!AQ1237,'consultant-gross'!F:F)</f>
        <v>0</v>
      </c>
      <c r="AH1237" s="14">
        <f>SUMIF('consultant-gross'!D:D,eslam.data!AQ1237,'consultant-gross'!G:G)</f>
        <v>0</v>
      </c>
      <c r="AI1237" s="14">
        <f>SUMIF('consultant-net'!D:D,eslam.data!AQ1237,'consultant-net'!F:F)</f>
        <v>0</v>
      </c>
      <c r="AJ1237" s="2">
        <f>VLOOKUP(A1237,'eslam-to-invoicing'!A:B,2,0)</f>
        <v>0</v>
      </c>
      <c r="AQ1237" s="2" t="str">
        <f t="shared" si="168"/>
        <v>PSP Substation11</v>
      </c>
      <c r="AR1237" s="2" t="str">
        <f t="shared" si="169"/>
        <v>011</v>
      </c>
    </row>
    <row r="1238" spans="1:44" hidden="1" x14ac:dyDescent="0.3">
      <c r="A1238" s="6" t="s">
        <v>20</v>
      </c>
      <c r="B1238" s="32">
        <f>VLOOKUP(A1238,operation!A:B,2,0)</f>
        <v>1</v>
      </c>
      <c r="C1238" s="6">
        <v>12</v>
      </c>
      <c r="D1238" s="25"/>
      <c r="E1238" s="2">
        <v>54510.720883313566</v>
      </c>
      <c r="F1238" s="26">
        <f>_xlfn.MAXIFS('data-from-invoicing'!E:E,'data-from-invoicing'!D:D,eslam.data!AR1238)</f>
        <v>0</v>
      </c>
      <c r="G1238" s="2">
        <f t="shared" si="166"/>
        <v>-54510.720883313566</v>
      </c>
      <c r="H1238" s="2"/>
      <c r="I1238" s="23"/>
      <c r="J1238" s="2">
        <f>SUMIF('collection only'!D:D,eslam.data!AQ1238,'collection only'!E:E)</f>
        <v>28515</v>
      </c>
      <c r="K1238" s="26">
        <f>SUMIF('data-from-invoicing'!D:D,eslam.data!AR1238,'data-from-invoicing'!F:F)</f>
        <v>0</v>
      </c>
      <c r="L1238" s="2">
        <f t="shared" si="167"/>
        <v>-28515</v>
      </c>
      <c r="M1238" s="2"/>
      <c r="Q1238" s="23"/>
      <c r="R1238" s="2">
        <v>28515</v>
      </c>
      <c r="S1238" s="1">
        <v>43646</v>
      </c>
      <c r="T1238" s="1">
        <v>43641</v>
      </c>
      <c r="U1238" s="1">
        <v>44171</v>
      </c>
      <c r="V1238">
        <v>30</v>
      </c>
      <c r="W1238" s="1">
        <v>44201</v>
      </c>
      <c r="X1238" s="1">
        <v>44174</v>
      </c>
      <c r="Y1238" s="2">
        <v>32341773.95088331</v>
      </c>
      <c r="AF1238" s="2">
        <v>0</v>
      </c>
      <c r="AG1238" s="14">
        <f>SUMIF('consultant-gross'!D:D,eslam.data!AQ1238,'consultant-gross'!F:F)</f>
        <v>0</v>
      </c>
      <c r="AH1238" s="14">
        <f>SUMIF('consultant-gross'!D:D,eslam.data!AQ1238,'consultant-gross'!G:G)</f>
        <v>0</v>
      </c>
      <c r="AI1238" s="14">
        <f>SUMIF('consultant-net'!D:D,eslam.data!AQ1238,'consultant-net'!F:F)</f>
        <v>0</v>
      </c>
      <c r="AJ1238" s="2">
        <f>VLOOKUP(A1238,'eslam-to-invoicing'!A:B,2,0)</f>
        <v>0</v>
      </c>
      <c r="AQ1238" s="2" t="str">
        <f t="shared" si="168"/>
        <v>PSP Substation12</v>
      </c>
      <c r="AR1238" s="2" t="str">
        <f t="shared" si="169"/>
        <v>012</v>
      </c>
    </row>
    <row r="1239" spans="1:44" hidden="1" x14ac:dyDescent="0.3">
      <c r="A1239" s="6" t="s">
        <v>135</v>
      </c>
      <c r="B1239" s="32">
        <f>VLOOKUP(A1239,operation!A:B,2,0)</f>
        <v>1</v>
      </c>
      <c r="C1239" s="6">
        <v>1</v>
      </c>
      <c r="D1239" s="25"/>
      <c r="E1239" s="2">
        <v>1098993.1000000001</v>
      </c>
      <c r="F1239" s="26">
        <f>_xlfn.MAXIFS('data-from-invoicing'!E:E,'data-from-invoicing'!D:D,eslam.data!AR1239)</f>
        <v>824244.82</v>
      </c>
      <c r="G1239" s="2">
        <f t="shared" si="166"/>
        <v>-274748.28000000014</v>
      </c>
      <c r="H1239" s="2"/>
      <c r="I1239" s="23"/>
      <c r="J1239" s="2">
        <f>SUMIF('collection only'!D:D,eslam.data!AQ1239,'collection only'!E:E)</f>
        <v>947881.6</v>
      </c>
      <c r="K1239" s="26">
        <f>SUMIF('data-from-invoicing'!D:D,eslam.data!AR1239,'data-from-invoicing'!F:F)</f>
        <v>2843644.65</v>
      </c>
      <c r="L1239" s="2">
        <f t="shared" si="167"/>
        <v>1895763.0499999998</v>
      </c>
      <c r="M1239" s="2"/>
      <c r="Q1239" s="23"/>
      <c r="R1239" s="2">
        <v>947881.6</v>
      </c>
      <c r="S1239" s="1">
        <v>45351</v>
      </c>
      <c r="T1239" s="1">
        <v>45351</v>
      </c>
      <c r="U1239" s="1">
        <v>45356</v>
      </c>
      <c r="V1239">
        <v>57</v>
      </c>
      <c r="W1239" s="1">
        <v>45413</v>
      </c>
      <c r="X1239" s="1">
        <v>45369</v>
      </c>
      <c r="Y1239" s="2">
        <v>1098993.1000000001</v>
      </c>
      <c r="AD1239" s="2">
        <v>54949.66</v>
      </c>
      <c r="AF1239" s="2">
        <v>0</v>
      </c>
      <c r="AG1239" s="14">
        <f>SUMIF('consultant-gross'!D:D,eslam.data!AQ1239,'consultant-gross'!F:F)</f>
        <v>1098993.1000000001</v>
      </c>
      <c r="AH1239" s="14">
        <f>SUMIF('consultant-gross'!D:D,eslam.data!AQ1239,'consultant-gross'!G:G)</f>
        <v>1098993.1000000001</v>
      </c>
      <c r="AI1239" s="14">
        <f>SUMIF('consultant-net'!D:D,eslam.data!AQ1239,'consultant-net'!F:F)</f>
        <v>947881.6</v>
      </c>
      <c r="AJ1239" s="2" t="str">
        <f>VLOOKUP(A1239,'eslam-to-invoicing'!A:B,2,0)</f>
        <v>Rabigh PP - Piling Works</v>
      </c>
      <c r="AQ1239" s="2" t="str">
        <f t="shared" si="168"/>
        <v>Rabigh Ext. - Piles1</v>
      </c>
      <c r="AR1239" s="2" t="str">
        <f t="shared" si="169"/>
        <v>Rabigh PP - Piling Works1</v>
      </c>
    </row>
    <row r="1240" spans="1:44" hidden="1" x14ac:dyDescent="0.3">
      <c r="A1240" s="6" t="s">
        <v>135</v>
      </c>
      <c r="B1240" s="32">
        <f>VLOOKUP(A1240,operation!A:B,2,0)</f>
        <v>1</v>
      </c>
      <c r="C1240" s="6">
        <v>2</v>
      </c>
      <c r="D1240" s="25"/>
      <c r="E1240" s="2">
        <v>1361202.3</v>
      </c>
      <c r="F1240" s="26">
        <f>_xlfn.MAXIFS('data-from-invoicing'!E:E,'data-from-invoicing'!D:D,eslam.data!AR1240)</f>
        <v>833736.43</v>
      </c>
      <c r="G1240" s="2">
        <f t="shared" si="166"/>
        <v>-527465.87</v>
      </c>
      <c r="H1240" s="2"/>
      <c r="I1240" s="23"/>
      <c r="J1240" s="2">
        <f>SUMIF('collection only'!D:D,eslam.data!AQ1240,'collection only'!E:E)</f>
        <v>1174037</v>
      </c>
      <c r="K1240" s="26">
        <f>SUMIF('data-from-invoicing'!D:D,eslam.data!AR1240,'data-from-invoicing'!F:F)</f>
        <v>3091630.75</v>
      </c>
      <c r="L1240" s="2">
        <f t="shared" si="167"/>
        <v>1917593.75</v>
      </c>
      <c r="M1240" s="2"/>
      <c r="Q1240" s="23"/>
      <c r="R1240" s="2">
        <v>1174036.98</v>
      </c>
      <c r="S1240" s="1">
        <v>45412</v>
      </c>
      <c r="T1240" s="1">
        <v>45406</v>
      </c>
      <c r="U1240" s="1">
        <v>45406</v>
      </c>
      <c r="V1240">
        <v>57</v>
      </c>
      <c r="W1240" s="1">
        <v>45463</v>
      </c>
      <c r="X1240" s="1">
        <v>45414</v>
      </c>
      <c r="Y1240" s="2">
        <v>2460195.4</v>
      </c>
      <c r="AD1240" s="2">
        <v>123009.77</v>
      </c>
      <c r="AF1240" s="2">
        <v>0</v>
      </c>
      <c r="AG1240" s="14">
        <f>SUMIF('consultant-gross'!D:D,eslam.data!AQ1240,'consultant-gross'!F:F)</f>
        <v>1361202.2999999998</v>
      </c>
      <c r="AH1240" s="14">
        <f>SUMIF('consultant-gross'!D:D,eslam.data!AQ1240,'consultant-gross'!G:G)</f>
        <v>2460195.4</v>
      </c>
      <c r="AI1240" s="14">
        <f>SUMIF('consultant-net'!D:D,eslam.data!AQ1240,'consultant-net'!F:F)</f>
        <v>1174036.98</v>
      </c>
      <c r="AJ1240" s="2" t="str">
        <f>VLOOKUP(A1240,'eslam-to-invoicing'!A:B,2,0)</f>
        <v>Rabigh PP - Piling Works</v>
      </c>
      <c r="AQ1240" s="2" t="str">
        <f t="shared" si="168"/>
        <v>Rabigh Ext. - Piles2</v>
      </c>
      <c r="AR1240" s="2" t="str">
        <f t="shared" si="169"/>
        <v>Rabigh PP - Piling Works2</v>
      </c>
    </row>
    <row r="1241" spans="1:44" hidden="1" x14ac:dyDescent="0.3">
      <c r="A1241" s="6" t="s">
        <v>135</v>
      </c>
      <c r="B1241" s="32">
        <f>VLOOKUP(A1241,operation!A:B,2,0)</f>
        <v>1</v>
      </c>
      <c r="C1241" s="6">
        <v>3</v>
      </c>
      <c r="D1241" s="25"/>
      <c r="F1241" s="26">
        <f>_xlfn.MAXIFS('data-from-invoicing'!E:E,'data-from-invoicing'!D:D,eslam.data!AR1241)</f>
        <v>840198</v>
      </c>
      <c r="G1241" s="2">
        <f t="shared" si="166"/>
        <v>840198</v>
      </c>
      <c r="H1241" s="2"/>
      <c r="I1241" s="23"/>
      <c r="J1241" s="2">
        <f>SUMIF('collection only'!D:D,eslam.data!AQ1241,'collection only'!E:E)</f>
        <v>966227</v>
      </c>
      <c r="K1241" s="26">
        <f>SUMIF('data-from-invoicing'!D:D,eslam.data!AR1241,'data-from-invoicing'!F:F)</f>
        <v>2898683.1</v>
      </c>
      <c r="L1241" s="2">
        <f t="shared" si="167"/>
        <v>1932456.1</v>
      </c>
      <c r="M1241" s="2"/>
      <c r="Q1241" s="23"/>
      <c r="S1241" s="1">
        <v>45412</v>
      </c>
      <c r="T1241" s="1">
        <v>45426</v>
      </c>
      <c r="U1241" s="1">
        <v>45426</v>
      </c>
      <c r="V1241">
        <v>57</v>
      </c>
      <c r="W1241" s="1">
        <v>45483</v>
      </c>
      <c r="AF1241" s="2">
        <v>0</v>
      </c>
      <c r="AG1241" s="14">
        <f>SUMIF('consultant-gross'!D:D,eslam.data!AQ1241,'consultant-gross'!F:F)</f>
        <v>0</v>
      </c>
      <c r="AH1241" s="14">
        <f>SUMIF('consultant-gross'!D:D,eslam.data!AQ1241,'consultant-gross'!G:G)</f>
        <v>0</v>
      </c>
      <c r="AI1241" s="14">
        <f>SUMIF('consultant-net'!D:D,eslam.data!AQ1241,'consultant-net'!F:F)</f>
        <v>0</v>
      </c>
      <c r="AJ1241" s="2" t="str">
        <f>VLOOKUP(A1241,'eslam-to-invoicing'!A:B,2,0)</f>
        <v>Rabigh PP - Piling Works</v>
      </c>
      <c r="AQ1241" s="2" t="str">
        <f t="shared" si="168"/>
        <v>Rabigh Ext. - Piles3</v>
      </c>
      <c r="AR1241" s="2" t="str">
        <f t="shared" si="169"/>
        <v>Rabigh PP - Piling Works3</v>
      </c>
    </row>
    <row r="1242" spans="1:44" hidden="1" x14ac:dyDescent="0.3">
      <c r="A1242" s="6" t="s">
        <v>135</v>
      </c>
      <c r="B1242" s="32">
        <f>VLOOKUP(A1242,operation!A:B,2,0)</f>
        <v>1</v>
      </c>
      <c r="C1242" s="6">
        <v>4</v>
      </c>
      <c r="D1242" s="25"/>
      <c r="E1242" s="2">
        <v>2071949.5</v>
      </c>
      <c r="F1242" s="26">
        <f>_xlfn.MAXIFS('data-from-invoicing'!E:E,'data-from-invoicing'!D:D,eslam.data!AR1242)</f>
        <v>1553962.12</v>
      </c>
      <c r="G1242" s="2">
        <f t="shared" si="166"/>
        <v>-517987.37999999989</v>
      </c>
      <c r="H1242" s="2"/>
      <c r="I1242" s="23"/>
      <c r="J1242" s="2">
        <f>SUMIF('collection only'!D:D,eslam.data!AQ1242,'collection only'!E:E)</f>
        <v>1787056</v>
      </c>
      <c r="K1242" s="26">
        <f>SUMIF('data-from-invoicing'!D:D,eslam.data!AR1242,'data-from-invoicing'!F:F)</f>
        <v>5361169.32</v>
      </c>
      <c r="L1242" s="2">
        <f t="shared" si="167"/>
        <v>3574113.3200000003</v>
      </c>
      <c r="M1242" s="2"/>
      <c r="Q1242" s="23"/>
      <c r="R1242" s="2">
        <v>1787056.4437500001</v>
      </c>
      <c r="S1242" s="1">
        <v>45443</v>
      </c>
      <c r="T1242" s="1">
        <v>45444</v>
      </c>
      <c r="U1242" s="1">
        <v>45453</v>
      </c>
      <c r="V1242">
        <v>57</v>
      </c>
      <c r="W1242" s="1">
        <v>45510</v>
      </c>
      <c r="X1242" s="1">
        <v>45481</v>
      </c>
      <c r="Y1242" s="2">
        <v>5652409</v>
      </c>
      <c r="AD1242" s="2">
        <v>282620.45</v>
      </c>
      <c r="AF1242" s="2">
        <v>0</v>
      </c>
      <c r="AG1242" s="14">
        <f>SUMIF('consultant-gross'!D:D,eslam.data!AQ1242,'consultant-gross'!F:F)</f>
        <v>2071949.5</v>
      </c>
      <c r="AH1242" s="14">
        <f>SUMIF('consultant-gross'!D:D,eslam.data!AQ1242,'consultant-gross'!G:G)</f>
        <v>5652409</v>
      </c>
      <c r="AI1242" s="14">
        <f>SUMIF('consultant-net'!D:D,eslam.data!AQ1242,'consultant-net'!F:F)</f>
        <v>1787056.4437499999</v>
      </c>
      <c r="AJ1242" s="2" t="str">
        <f>VLOOKUP(A1242,'eslam-to-invoicing'!A:B,2,0)</f>
        <v>Rabigh PP - Piling Works</v>
      </c>
      <c r="AQ1242" s="2" t="str">
        <f t="shared" si="168"/>
        <v>Rabigh Ext. - Piles4</v>
      </c>
      <c r="AR1242" s="2" t="str">
        <f t="shared" si="169"/>
        <v>Rabigh PP - Piling Works4</v>
      </c>
    </row>
    <row r="1243" spans="1:44" hidden="1" x14ac:dyDescent="0.3">
      <c r="A1243" s="6" t="s">
        <v>135</v>
      </c>
      <c r="B1243" s="32">
        <f>VLOOKUP(A1243,operation!A:B,2,0)</f>
        <v>1</v>
      </c>
      <c r="C1243" s="6">
        <v>5</v>
      </c>
      <c r="D1243" s="25"/>
      <c r="F1243" s="26">
        <f>_xlfn.MAXIFS('data-from-invoicing'!E:E,'data-from-invoicing'!D:D,eslam.data!AR1243)</f>
        <v>983150.55</v>
      </c>
      <c r="G1243" s="2">
        <f t="shared" si="166"/>
        <v>983150.55</v>
      </c>
      <c r="H1243" s="2"/>
      <c r="I1243" s="23"/>
      <c r="J1243" s="2">
        <f>SUMIF('collection only'!D:D,eslam.data!AQ1243,'collection only'!E:E)</f>
        <v>1130623</v>
      </c>
      <c r="K1243" s="26">
        <f>SUMIF('data-from-invoicing'!D:D,eslam.data!AR1243,'data-from-invoicing'!F:F)</f>
        <v>3391869.3899999997</v>
      </c>
      <c r="L1243" s="2">
        <f t="shared" si="167"/>
        <v>2261246.3899999997</v>
      </c>
      <c r="M1243" s="2"/>
      <c r="Q1243" s="23"/>
      <c r="S1243" s="1">
        <v>45473</v>
      </c>
      <c r="T1243" s="1">
        <v>45473</v>
      </c>
      <c r="U1243" s="1">
        <v>45483</v>
      </c>
      <c r="V1243">
        <v>57</v>
      </c>
      <c r="W1243" s="1">
        <v>45540</v>
      </c>
      <c r="AF1243" s="2">
        <v>0</v>
      </c>
      <c r="AG1243" s="14">
        <f>SUMIF('consultant-gross'!D:D,eslam.data!AQ1243,'consultant-gross'!F:F)</f>
        <v>0</v>
      </c>
      <c r="AH1243" s="14">
        <f>SUMIF('consultant-gross'!D:D,eslam.data!AQ1243,'consultant-gross'!G:G)</f>
        <v>0</v>
      </c>
      <c r="AI1243" s="14">
        <f>SUMIF('consultant-net'!D:D,eslam.data!AQ1243,'consultant-net'!F:F)</f>
        <v>0</v>
      </c>
      <c r="AJ1243" s="2" t="str">
        <f>VLOOKUP(A1243,'eslam-to-invoicing'!A:B,2,0)</f>
        <v>Rabigh PP - Piling Works</v>
      </c>
      <c r="AQ1243" s="2" t="str">
        <f t="shared" si="168"/>
        <v>Rabigh Ext. - Piles5</v>
      </c>
      <c r="AR1243" s="2" t="str">
        <f t="shared" si="169"/>
        <v>Rabigh PP - Piling Works5</v>
      </c>
    </row>
    <row r="1244" spans="1:44" hidden="1" x14ac:dyDescent="0.3">
      <c r="A1244" s="6" t="s">
        <v>135</v>
      </c>
      <c r="B1244" s="32">
        <f>VLOOKUP(A1244,operation!A:B,2,0)</f>
        <v>1</v>
      </c>
      <c r="C1244" s="6">
        <v>6</v>
      </c>
      <c r="D1244" s="25"/>
      <c r="F1244" s="26">
        <f>_xlfn.MAXIFS('data-from-invoicing'!E:E,'data-from-invoicing'!D:D,eslam.data!AR1244)</f>
        <v>1751171.77</v>
      </c>
      <c r="G1244" s="2">
        <f t="shared" si="166"/>
        <v>1751171.77</v>
      </c>
      <c r="H1244" s="2"/>
      <c r="I1244" s="23"/>
      <c r="J1244" s="2">
        <f>SUMIF('collection only'!D:D,eslam.data!AQ1244,'collection only'!E:E)</f>
        <v>2013847.54</v>
      </c>
      <c r="K1244" s="26">
        <f>SUMIF('data-from-invoicing'!D:D,eslam.data!AR1244,'data-from-invoicing'!F:F)</f>
        <v>6041514.1200000001</v>
      </c>
      <c r="L1244" s="2">
        <f t="shared" si="167"/>
        <v>4027666.58</v>
      </c>
      <c r="M1244" s="2"/>
      <c r="Q1244" s="23"/>
      <c r="S1244" s="1">
        <v>45504</v>
      </c>
      <c r="T1244" s="1">
        <v>45504</v>
      </c>
      <c r="U1244" s="1">
        <v>45518</v>
      </c>
      <c r="V1244">
        <v>57</v>
      </c>
      <c r="W1244" s="1">
        <v>45575</v>
      </c>
      <c r="AF1244" s="2">
        <v>0</v>
      </c>
      <c r="AG1244" s="14">
        <f>SUMIF('consultant-gross'!D:D,eslam.data!AQ1244,'consultant-gross'!F:F)</f>
        <v>0</v>
      </c>
      <c r="AH1244" s="14">
        <f>SUMIF('consultant-gross'!D:D,eslam.data!AQ1244,'consultant-gross'!G:G)</f>
        <v>0</v>
      </c>
      <c r="AI1244" s="14">
        <f>SUMIF('consultant-net'!D:D,eslam.data!AQ1244,'consultant-net'!F:F)</f>
        <v>0</v>
      </c>
      <c r="AJ1244" s="2" t="str">
        <f>VLOOKUP(A1244,'eslam-to-invoicing'!A:B,2,0)</f>
        <v>Rabigh PP - Piling Works</v>
      </c>
      <c r="AQ1244" s="2" t="str">
        <f t="shared" si="168"/>
        <v>Rabigh Ext. - Piles6</v>
      </c>
      <c r="AR1244" s="2" t="str">
        <f t="shared" si="169"/>
        <v>Rabigh PP - Piling Works6</v>
      </c>
    </row>
    <row r="1245" spans="1:44" hidden="1" x14ac:dyDescent="0.3">
      <c r="A1245" s="6" t="s">
        <v>135</v>
      </c>
      <c r="B1245" s="32">
        <f>VLOOKUP(A1245,operation!A:B,2,0)</f>
        <v>1</v>
      </c>
      <c r="C1245" s="6">
        <v>7</v>
      </c>
      <c r="D1245" s="25"/>
      <c r="F1245" s="26">
        <f>_xlfn.MAXIFS('data-from-invoicing'!E:E,'data-from-invoicing'!D:D,eslam.data!AR1245)</f>
        <v>2703528.67</v>
      </c>
      <c r="G1245" s="2">
        <f t="shared" si="166"/>
        <v>2703528.67</v>
      </c>
      <c r="H1245" s="2"/>
      <c r="I1245" s="23"/>
      <c r="J1245" s="2">
        <f>SUMIF('collection only'!D:D,eslam.data!AQ1245,'collection only'!E:E)</f>
        <v>0</v>
      </c>
      <c r="K1245" s="26">
        <f>SUMIF('data-from-invoicing'!D:D,eslam.data!AR1245,'data-from-invoicing'!F:F)</f>
        <v>9327173.9100000001</v>
      </c>
      <c r="L1245" s="2">
        <f t="shared" si="167"/>
        <v>9327173.9100000001</v>
      </c>
      <c r="M1245" s="2"/>
      <c r="Q1245" s="23"/>
      <c r="S1245" s="1">
        <v>45535</v>
      </c>
      <c r="T1245" s="1">
        <v>45535</v>
      </c>
      <c r="U1245" s="1">
        <v>45542</v>
      </c>
      <c r="V1245">
        <v>57</v>
      </c>
      <c r="W1245" s="1">
        <v>45599</v>
      </c>
      <c r="AF1245" s="2">
        <v>0</v>
      </c>
      <c r="AG1245" s="14">
        <f>SUMIF('consultant-gross'!D:D,eslam.data!AQ1245,'consultant-gross'!F:F)</f>
        <v>0</v>
      </c>
      <c r="AH1245" s="14">
        <f>SUMIF('consultant-gross'!D:D,eslam.data!AQ1245,'consultant-gross'!G:G)</f>
        <v>0</v>
      </c>
      <c r="AI1245" s="14">
        <f>SUMIF('consultant-net'!D:D,eslam.data!AQ1245,'consultant-net'!F:F)</f>
        <v>0</v>
      </c>
      <c r="AJ1245" s="2" t="str">
        <f>VLOOKUP(A1245,'eslam-to-invoicing'!A:B,2,0)</f>
        <v>Rabigh PP - Piling Works</v>
      </c>
      <c r="AQ1245" s="2" t="str">
        <f t="shared" si="168"/>
        <v>Rabigh Ext. - Piles7</v>
      </c>
      <c r="AR1245" s="2" t="str">
        <f t="shared" si="169"/>
        <v>Rabigh PP - Piling Works7</v>
      </c>
    </row>
    <row r="1246" spans="1:44" hidden="1" x14ac:dyDescent="0.3">
      <c r="A1246" s="6" t="s">
        <v>135</v>
      </c>
      <c r="B1246" s="6">
        <f>VLOOKUP(A1246,operation!A:B,2,0)</f>
        <v>1</v>
      </c>
      <c r="C1246" s="6">
        <v>8</v>
      </c>
      <c r="D1246" s="25"/>
      <c r="F1246" s="26">
        <f>_xlfn.MAXIFS('data-from-invoicing'!E:E,'data-from-invoicing'!D:D,eslam.data!AR1246)</f>
        <v>0</v>
      </c>
      <c r="G1246" s="2">
        <f t="shared" si="166"/>
        <v>0</v>
      </c>
      <c r="H1246" s="2"/>
      <c r="I1246" s="23"/>
      <c r="J1246" s="2">
        <f>SUMIF('collection only'!D:D,eslam.data!AQ1246,'collection only'!E:E)</f>
        <v>0</v>
      </c>
      <c r="K1246" s="26">
        <f>SUMIF('data-from-invoicing'!D:D,eslam.data!AR1246,'data-from-invoicing'!F:F)</f>
        <v>0</v>
      </c>
      <c r="L1246" s="2">
        <f t="shared" si="167"/>
        <v>0</v>
      </c>
      <c r="M1246" s="2"/>
      <c r="Q1246" s="23"/>
      <c r="S1246" s="1">
        <v>45565</v>
      </c>
      <c r="T1246" s="1">
        <v>45565</v>
      </c>
      <c r="U1246" s="1">
        <v>45584</v>
      </c>
      <c r="V1246">
        <v>57</v>
      </c>
      <c r="W1246" s="1">
        <v>45641</v>
      </c>
      <c r="AF1246" s="2">
        <v>0</v>
      </c>
      <c r="AG1246" s="14">
        <f>SUMIF('consultant-gross'!D:D,eslam.data!AQ1246,'consultant-gross'!F:F)</f>
        <v>0</v>
      </c>
      <c r="AH1246" s="14">
        <f>SUMIF('consultant-gross'!D:D,eslam.data!AQ1246,'consultant-gross'!G:G)</f>
        <v>0</v>
      </c>
      <c r="AI1246" s="14">
        <f>SUMIF('consultant-net'!D:D,eslam.data!AQ1246,'consultant-net'!F:F)</f>
        <v>0</v>
      </c>
      <c r="AJ1246" s="2" t="str">
        <f>VLOOKUP(A1246,'eslam-to-invoicing'!A:B,2,0)</f>
        <v>Rabigh PP - Piling Works</v>
      </c>
      <c r="AQ1246" s="2" t="str">
        <f t="shared" si="168"/>
        <v>Rabigh Ext. - Piles8</v>
      </c>
      <c r="AR1246" s="2" t="str">
        <f t="shared" si="169"/>
        <v>Rabigh PP - Piling Works8</v>
      </c>
    </row>
    <row r="1247" spans="1:44" hidden="1" x14ac:dyDescent="0.3">
      <c r="A1247" s="6" t="s">
        <v>146</v>
      </c>
      <c r="B1247" s="32">
        <f>VLOOKUP(A1247,operation!A:B,2,0)</f>
        <v>1</v>
      </c>
      <c r="C1247" s="6">
        <v>1</v>
      </c>
      <c r="D1247" s="25"/>
      <c r="E1247" s="2">
        <v>2561755.35</v>
      </c>
      <c r="F1247" s="26">
        <f>_xlfn.MAXIFS('data-from-invoicing'!E:E,'data-from-invoicing'!D:D,eslam.data!AR1247)</f>
        <v>2313265.08</v>
      </c>
      <c r="G1247" s="2">
        <f t="shared" si="166"/>
        <v>-248490.27000000002</v>
      </c>
      <c r="H1247" s="2"/>
      <c r="I1247" s="23"/>
      <c r="J1247" s="2">
        <f>SUMIF('collection only'!D:D,eslam.data!AQ1247,'collection only'!E:E)</f>
        <v>2660254.84</v>
      </c>
      <c r="K1247" s="26">
        <f>SUMIF('data-from-invoicing'!D:D,eslam.data!AR1247,'data-from-invoicing'!F:F)</f>
        <v>7980764.4900000002</v>
      </c>
      <c r="L1247" s="2">
        <f t="shared" si="167"/>
        <v>5320509.6500000004</v>
      </c>
      <c r="M1247" s="2"/>
      <c r="Q1247" s="23"/>
      <c r="R1247" s="2">
        <v>2283164.46</v>
      </c>
      <c r="S1247" s="1">
        <v>45473</v>
      </c>
      <c r="T1247" s="1">
        <v>45473</v>
      </c>
      <c r="U1247" s="1">
        <v>45482</v>
      </c>
      <c r="V1247">
        <v>75</v>
      </c>
      <c r="W1247" s="1">
        <v>45557</v>
      </c>
      <c r="X1247" s="1">
        <v>45483</v>
      </c>
      <c r="Y1247" s="2">
        <v>2561755.35</v>
      </c>
      <c r="AD1247" s="2">
        <v>128087.77</v>
      </c>
      <c r="AF1247" s="2">
        <v>0</v>
      </c>
      <c r="AG1247" s="14">
        <f>SUMIF('consultant-gross'!D:D,eslam.data!AQ1247,'consultant-gross'!F:F)</f>
        <v>0</v>
      </c>
      <c r="AH1247" s="14">
        <f>SUMIF('consultant-gross'!D:D,eslam.data!AQ1247,'consultant-gross'!G:G)</f>
        <v>0</v>
      </c>
      <c r="AI1247" s="14">
        <f>SUMIF('consultant-net'!D:D,eslam.data!AQ1247,'consultant-net'!F:F)</f>
        <v>0</v>
      </c>
      <c r="AJ1247" s="2" t="str">
        <f>VLOOKUP(A1247,'eslam-to-invoicing'!A:B,2,0)</f>
        <v>Rabigh CCPP-Civil</v>
      </c>
      <c r="AQ1247" s="2" t="str">
        <f t="shared" si="168"/>
        <v>Rabigh Ext. -Building1</v>
      </c>
      <c r="AR1247" s="2" t="str">
        <f t="shared" si="169"/>
        <v>Rabigh CCPP-Civil1</v>
      </c>
    </row>
    <row r="1248" spans="1:44" hidden="1" x14ac:dyDescent="0.3">
      <c r="A1248" s="6" t="s">
        <v>146</v>
      </c>
      <c r="B1248" s="32">
        <f>VLOOKUP(A1248,operation!A:B,2,0)</f>
        <v>1</v>
      </c>
      <c r="C1248" s="6">
        <v>2</v>
      </c>
      <c r="D1248" s="25"/>
      <c r="E1248" s="2">
        <v>5727560.3399999999</v>
      </c>
      <c r="F1248" s="26">
        <f>_xlfn.MAXIFS('data-from-invoicing'!E:E,'data-from-invoicing'!D:D,eslam.data!AR1248)</f>
        <v>4110954.32</v>
      </c>
      <c r="G1248" s="2">
        <f t="shared" si="166"/>
        <v>-1616606.02</v>
      </c>
      <c r="H1248" s="2"/>
      <c r="I1248" s="23"/>
      <c r="J1248" s="2">
        <f>SUMIF('collection only'!D:D,eslam.data!AQ1248,'collection only'!E:E)</f>
        <v>4708047.7699999996</v>
      </c>
      <c r="K1248" s="26">
        <f>SUMIF('data-from-invoicing'!D:D,eslam.data!AR1248,'data-from-invoicing'!F:F)</f>
        <v>14182792.41</v>
      </c>
      <c r="L1248" s="2">
        <f t="shared" si="167"/>
        <v>9474744.6400000006</v>
      </c>
      <c r="M1248" s="2"/>
      <c r="Q1248" s="23"/>
      <c r="R1248" s="2">
        <v>4957387.2204</v>
      </c>
      <c r="S1248" s="1">
        <v>45504</v>
      </c>
      <c r="T1248" s="1">
        <v>45504</v>
      </c>
      <c r="U1248" s="1">
        <v>45509</v>
      </c>
      <c r="V1248">
        <v>75</v>
      </c>
      <c r="W1248" s="1">
        <v>45584</v>
      </c>
      <c r="X1248" s="1">
        <v>45529</v>
      </c>
      <c r="Y1248" s="2">
        <v>8289315.6900000004</v>
      </c>
      <c r="AD1248" s="2">
        <v>414465.78450000013</v>
      </c>
      <c r="AF1248" s="2">
        <v>0</v>
      </c>
      <c r="AG1248" s="14">
        <f>SUMIF('consultant-gross'!D:D,eslam.data!AQ1248,'consultant-gross'!F:F)</f>
        <v>5727560.3399999999</v>
      </c>
      <c r="AH1248" s="14">
        <f>SUMIF('consultant-gross'!D:D,eslam.data!AQ1248,'consultant-gross'!G:G)</f>
        <v>8289315.6900000004</v>
      </c>
      <c r="AI1248" s="14">
        <f>SUMIF('consultant-net'!D:D,eslam.data!AQ1248,'consultant-net'!F:F)</f>
        <v>4957387.2204</v>
      </c>
      <c r="AJ1248" s="2" t="str">
        <f>VLOOKUP(A1248,'eslam-to-invoicing'!A:B,2,0)</f>
        <v>Rabigh CCPP-Civil</v>
      </c>
      <c r="AQ1248" s="2" t="str">
        <f t="shared" si="168"/>
        <v>Rabigh Ext. -Building2</v>
      </c>
      <c r="AR1248" s="2" t="str">
        <f t="shared" si="169"/>
        <v>Rabigh CCPP-Civil2</v>
      </c>
    </row>
    <row r="1249" spans="1:44" hidden="1" x14ac:dyDescent="0.3">
      <c r="A1249" s="6" t="s">
        <v>146</v>
      </c>
      <c r="B1249" s="32">
        <f>VLOOKUP(A1249,operation!A:B,2,0)</f>
        <v>1</v>
      </c>
      <c r="C1249" s="6">
        <v>3</v>
      </c>
      <c r="D1249" s="25"/>
      <c r="E1249" s="2">
        <v>5121658.3299999991</v>
      </c>
      <c r="F1249" s="26">
        <f>_xlfn.MAXIFS('data-from-invoicing'!E:E,'data-from-invoicing'!D:D,eslam.data!AR1249)</f>
        <v>3935285.21</v>
      </c>
      <c r="G1249" s="2">
        <f t="shared" si="166"/>
        <v>-1186373.1199999992</v>
      </c>
      <c r="H1249" s="2"/>
      <c r="I1249" s="23"/>
      <c r="J1249" s="2">
        <f>SUMIF('collection only'!D:D,eslam.data!AQ1249,'collection only'!E:E)</f>
        <v>0</v>
      </c>
      <c r="K1249" s="26">
        <f>SUMIF('data-from-invoicing'!D:D,eslam.data!AR1249,'data-from-invoicing'!F:F)</f>
        <v>18102311.960000001</v>
      </c>
      <c r="L1249" s="2">
        <f t="shared" si="167"/>
        <v>18102311.960000001</v>
      </c>
      <c r="M1249" s="2"/>
      <c r="Q1249" s="23"/>
      <c r="R1249" s="2">
        <v>4088042.3344374979</v>
      </c>
      <c r="S1249" s="1">
        <v>45535</v>
      </c>
      <c r="T1249" s="1">
        <v>45535</v>
      </c>
      <c r="U1249" s="1">
        <v>45540</v>
      </c>
      <c r="V1249">
        <v>75</v>
      </c>
      <c r="W1249" s="1">
        <v>45615</v>
      </c>
      <c r="X1249" s="1">
        <v>45554</v>
      </c>
      <c r="Y1249" s="2">
        <v>13410974.02</v>
      </c>
      <c r="AD1249" s="2">
        <v>670548.701</v>
      </c>
      <c r="AF1249" s="2">
        <v>0</v>
      </c>
      <c r="AG1249" s="14">
        <f>SUMIF('consultant-gross'!D:D,eslam.data!AQ1249,'consultant-gross'!F:F)</f>
        <v>5121658.3299999991</v>
      </c>
      <c r="AH1249" s="14">
        <f>SUMIF('consultant-gross'!D:D,eslam.data!AQ1249,'consultant-gross'!G:G)</f>
        <v>13410974.02</v>
      </c>
      <c r="AI1249" s="14">
        <f>SUMIF('consultant-net'!D:D,eslam.data!AQ1249,'consultant-net'!F:F)</f>
        <v>4088042.3344374984</v>
      </c>
      <c r="AJ1249" s="2" t="str">
        <f>VLOOKUP(A1249,'eslam-to-invoicing'!A:B,2,0)</f>
        <v>Rabigh CCPP-Civil</v>
      </c>
      <c r="AQ1249" s="2" t="str">
        <f t="shared" si="168"/>
        <v>Rabigh Ext. -Building3</v>
      </c>
      <c r="AR1249" s="2" t="str">
        <f t="shared" si="169"/>
        <v>Rabigh CCPP-Civil3</v>
      </c>
    </row>
    <row r="1250" spans="1:44" hidden="1" x14ac:dyDescent="0.3">
      <c r="A1250" s="6" t="s">
        <v>146</v>
      </c>
      <c r="B1250" s="32">
        <f>VLOOKUP(A1250,operation!A:B,2,0)</f>
        <v>1</v>
      </c>
      <c r="C1250" s="6">
        <v>4</v>
      </c>
      <c r="D1250" s="25"/>
      <c r="E1250" s="2">
        <v>6246650.2199999988</v>
      </c>
      <c r="F1250" s="26">
        <f>_xlfn.MAXIFS('data-from-invoicing'!E:E,'data-from-invoicing'!D:D,eslam.data!AR1250)</f>
        <v>0</v>
      </c>
      <c r="G1250" s="2">
        <f t="shared" si="166"/>
        <v>-6246650.2199999988</v>
      </c>
      <c r="H1250" s="2"/>
      <c r="I1250" s="23"/>
      <c r="J1250" s="2">
        <f>SUMIF('collection only'!D:D,eslam.data!AQ1250,'collection only'!E:E)</f>
        <v>0</v>
      </c>
      <c r="K1250" s="26">
        <f>SUMIF('data-from-invoicing'!D:D,eslam.data!AR1250,'data-from-invoicing'!F:F)</f>
        <v>0</v>
      </c>
      <c r="L1250" s="2">
        <f t="shared" si="167"/>
        <v>0</v>
      </c>
      <c r="M1250" s="2"/>
      <c r="Q1250" s="23"/>
      <c r="R1250" s="2">
        <v>4796196.0024249982</v>
      </c>
      <c r="S1250" s="1">
        <v>45565</v>
      </c>
      <c r="T1250" s="1">
        <v>45565</v>
      </c>
      <c r="U1250" s="1">
        <v>45571</v>
      </c>
      <c r="V1250">
        <v>75</v>
      </c>
      <c r="W1250" s="1">
        <v>45646</v>
      </c>
      <c r="X1250" s="1">
        <v>45588</v>
      </c>
      <c r="Y1250" s="2">
        <v>19657624.239999998</v>
      </c>
      <c r="AD1250" s="2">
        <v>982881.21199999994</v>
      </c>
      <c r="AF1250" s="2">
        <v>0</v>
      </c>
      <c r="AG1250" s="14">
        <f>SUMIF('consultant-gross'!D:D,eslam.data!AQ1250,'consultant-gross'!F:F)</f>
        <v>6246650.2199999988</v>
      </c>
      <c r="AH1250" s="14">
        <f>SUMIF('consultant-gross'!D:D,eslam.data!AQ1250,'consultant-gross'!G:G)</f>
        <v>19657624.239999998</v>
      </c>
      <c r="AI1250" s="14">
        <f>SUMIF('consultant-net'!D:D,eslam.data!AQ1250,'consultant-net'!F:F)</f>
        <v>4796196.0024249982</v>
      </c>
      <c r="AJ1250" s="2" t="str">
        <f>VLOOKUP(A1250,'eslam-to-invoicing'!A:B,2,0)</f>
        <v>Rabigh CCPP-Civil</v>
      </c>
      <c r="AQ1250" s="2" t="str">
        <f t="shared" si="168"/>
        <v>Rabigh Ext. -Building4</v>
      </c>
      <c r="AR1250" s="2" t="str">
        <f t="shared" si="169"/>
        <v>Rabigh CCPP-Civil4</v>
      </c>
    </row>
    <row r="1251" spans="1:44" hidden="1" x14ac:dyDescent="0.3">
      <c r="A1251" s="6" t="s">
        <v>146</v>
      </c>
      <c r="B1251" s="6">
        <f>VLOOKUP(A1251,operation!A:B,2,0)</f>
        <v>1</v>
      </c>
      <c r="C1251" s="6">
        <v>5</v>
      </c>
      <c r="D1251" s="25"/>
      <c r="F1251" s="26">
        <f>_xlfn.MAXIFS('data-from-invoicing'!E:E,'data-from-invoicing'!D:D,eslam.data!AR1251)</f>
        <v>0</v>
      </c>
      <c r="G1251" s="2">
        <f t="shared" si="166"/>
        <v>0</v>
      </c>
      <c r="H1251" s="2"/>
      <c r="I1251" s="23"/>
      <c r="J1251" s="2">
        <f>SUMIF('collection only'!D:D,eslam.data!AQ1251,'collection only'!E:E)</f>
        <v>0</v>
      </c>
      <c r="K1251" s="26">
        <f>SUMIF('data-from-invoicing'!D:D,eslam.data!AR1251,'data-from-invoicing'!F:F)</f>
        <v>0</v>
      </c>
      <c r="L1251" s="2">
        <f t="shared" si="167"/>
        <v>0</v>
      </c>
      <c r="M1251" s="2"/>
      <c r="Q1251" s="23"/>
      <c r="S1251" s="1">
        <v>45596</v>
      </c>
      <c r="T1251" s="1">
        <v>45596</v>
      </c>
      <c r="U1251" s="1">
        <v>45599</v>
      </c>
      <c r="V1251">
        <v>75</v>
      </c>
      <c r="W1251" s="1">
        <v>45674</v>
      </c>
      <c r="AF1251" s="2">
        <v>0</v>
      </c>
      <c r="AG1251" s="14">
        <f>SUMIF('consultant-gross'!D:D,eslam.data!AQ1251,'consultant-gross'!F:F)</f>
        <v>0</v>
      </c>
      <c r="AH1251" s="14">
        <f>SUMIF('consultant-gross'!D:D,eslam.data!AQ1251,'consultant-gross'!G:G)</f>
        <v>0</v>
      </c>
      <c r="AI1251" s="14">
        <f>SUMIF('consultant-net'!D:D,eslam.data!AQ1251,'consultant-net'!F:F)</f>
        <v>0</v>
      </c>
      <c r="AJ1251" s="2" t="str">
        <f>VLOOKUP(A1251,'eslam-to-invoicing'!A:B,2,0)</f>
        <v>Rabigh CCPP-Civil</v>
      </c>
      <c r="AQ1251" s="2" t="str">
        <f t="shared" si="168"/>
        <v>Rabigh Ext. -Building5</v>
      </c>
      <c r="AR1251" s="2" t="str">
        <f t="shared" si="169"/>
        <v>Rabigh CCPP-Civil5</v>
      </c>
    </row>
    <row r="1252" spans="1:44" hidden="1" x14ac:dyDescent="0.3">
      <c r="A1252" s="6" t="s">
        <v>93</v>
      </c>
      <c r="B1252" s="6">
        <f>VLOOKUP(A1252,operation!A:B,2,0)</f>
        <v>1</v>
      </c>
      <c r="C1252" s="6">
        <v>1</v>
      </c>
      <c r="D1252" s="25"/>
      <c r="F1252" s="26">
        <f>_xlfn.MAXIFS('data-from-invoicing'!E:E,'data-from-invoicing'!D:D,eslam.data!AR1252)</f>
        <v>0</v>
      </c>
      <c r="G1252" s="2">
        <f t="shared" si="166"/>
        <v>0</v>
      </c>
      <c r="H1252" s="2"/>
      <c r="I1252" s="23"/>
      <c r="J1252" s="2">
        <f>SUMIF('collection only'!D:D,eslam.data!AQ1252,'collection only'!E:E)</f>
        <v>10000000</v>
      </c>
      <c r="K1252" s="26">
        <f>SUMIF('data-from-invoicing'!D:D,eslam.data!AR1252,'data-from-invoicing'!F:F)</f>
        <v>0</v>
      </c>
      <c r="L1252" s="2">
        <f t="shared" si="167"/>
        <v>-10000000</v>
      </c>
      <c r="M1252" s="2"/>
      <c r="N1252" s="2">
        <v>10000000</v>
      </c>
      <c r="Q1252" s="23"/>
      <c r="S1252" s="1">
        <v>44681</v>
      </c>
      <c r="T1252" s="1">
        <v>44676</v>
      </c>
      <c r="U1252" s="1">
        <v>44676</v>
      </c>
      <c r="V1252">
        <v>30</v>
      </c>
      <c r="W1252" s="1">
        <v>44706</v>
      </c>
      <c r="AF1252" s="2">
        <v>0</v>
      </c>
      <c r="AG1252" s="14">
        <f>SUMIF('consultant-gross'!D:D,eslam.data!AQ1252,'consultant-gross'!F:F)</f>
        <v>0</v>
      </c>
      <c r="AH1252" s="14">
        <f>SUMIF('consultant-gross'!D:D,eslam.data!AQ1252,'consultant-gross'!G:G)</f>
        <v>0</v>
      </c>
      <c r="AI1252" s="14">
        <f>SUMIF('consultant-net'!D:D,eslam.data!AQ1252,'consultant-net'!F:F)</f>
        <v>0</v>
      </c>
      <c r="AJ1252" s="2">
        <f>VLOOKUP(A1252,'eslam-to-invoicing'!A:B,2,0)</f>
        <v>0</v>
      </c>
      <c r="AQ1252" s="2" t="str">
        <f t="shared" si="168"/>
        <v>Radamis-Concrete1</v>
      </c>
      <c r="AR1252" s="2" t="str">
        <f t="shared" si="169"/>
        <v>01</v>
      </c>
    </row>
    <row r="1253" spans="1:44" hidden="1" x14ac:dyDescent="0.3">
      <c r="A1253" s="6" t="s">
        <v>93</v>
      </c>
      <c r="B1253" s="6">
        <f>VLOOKUP(A1253,operation!A:B,2,0)</f>
        <v>1</v>
      </c>
      <c r="C1253" s="6">
        <v>2</v>
      </c>
      <c r="D1253" s="25"/>
      <c r="F1253" s="26">
        <f>_xlfn.MAXIFS('data-from-invoicing'!E:E,'data-from-invoicing'!D:D,eslam.data!AR1253)</f>
        <v>0</v>
      </c>
      <c r="G1253" s="2">
        <f t="shared" si="166"/>
        <v>0</v>
      </c>
      <c r="H1253" s="2"/>
      <c r="I1253" s="23"/>
      <c r="J1253" s="2">
        <f>SUMIF('collection only'!D:D,eslam.data!AQ1253,'collection only'!E:E)</f>
        <v>10000000</v>
      </c>
      <c r="K1253" s="26">
        <f>SUMIF('data-from-invoicing'!D:D,eslam.data!AR1253,'data-from-invoicing'!F:F)</f>
        <v>0</v>
      </c>
      <c r="L1253" s="2">
        <f t="shared" si="167"/>
        <v>-10000000</v>
      </c>
      <c r="M1253" s="2"/>
      <c r="N1253" s="2">
        <v>10000000</v>
      </c>
      <c r="Q1253" s="23"/>
      <c r="S1253" s="1">
        <v>44712</v>
      </c>
      <c r="T1253" s="1">
        <v>44706</v>
      </c>
      <c r="U1253" s="1">
        <v>44707</v>
      </c>
      <c r="V1253">
        <v>30</v>
      </c>
      <c r="W1253" s="1">
        <v>44737</v>
      </c>
      <c r="AF1253" s="2">
        <v>0</v>
      </c>
      <c r="AG1253" s="14">
        <f>SUMIF('consultant-gross'!D:D,eslam.data!AQ1253,'consultant-gross'!F:F)</f>
        <v>0</v>
      </c>
      <c r="AH1253" s="14">
        <f>SUMIF('consultant-gross'!D:D,eslam.data!AQ1253,'consultant-gross'!G:G)</f>
        <v>0</v>
      </c>
      <c r="AI1253" s="14">
        <f>SUMIF('consultant-net'!D:D,eslam.data!AQ1253,'consultant-net'!F:F)</f>
        <v>0</v>
      </c>
      <c r="AJ1253" s="2">
        <f>VLOOKUP(A1253,'eslam-to-invoicing'!A:B,2,0)</f>
        <v>0</v>
      </c>
      <c r="AQ1253" s="2" t="str">
        <f t="shared" si="168"/>
        <v>Radamis-Concrete2</v>
      </c>
      <c r="AR1253" s="2" t="str">
        <f t="shared" si="169"/>
        <v>02</v>
      </c>
    </row>
    <row r="1254" spans="1:44" hidden="1" x14ac:dyDescent="0.3">
      <c r="A1254" s="6" t="s">
        <v>93</v>
      </c>
      <c r="B1254" s="6">
        <f>VLOOKUP(A1254,operation!A:B,2,0)</f>
        <v>1</v>
      </c>
      <c r="C1254" s="6">
        <v>3</v>
      </c>
      <c r="D1254" s="25"/>
      <c r="F1254" s="26">
        <f>_xlfn.MAXIFS('data-from-invoicing'!E:E,'data-from-invoicing'!D:D,eslam.data!AR1254)</f>
        <v>0</v>
      </c>
      <c r="G1254" s="2">
        <f t="shared" si="166"/>
        <v>0</v>
      </c>
      <c r="H1254" s="2"/>
      <c r="I1254" s="23"/>
      <c r="J1254" s="2">
        <f>SUMIF('collection only'!D:D,eslam.data!AQ1254,'collection only'!E:E)</f>
        <v>0</v>
      </c>
      <c r="K1254" s="26">
        <f>SUMIF('data-from-invoicing'!D:D,eslam.data!AR1254,'data-from-invoicing'!F:F)</f>
        <v>0</v>
      </c>
      <c r="L1254" s="2">
        <f t="shared" si="167"/>
        <v>0</v>
      </c>
      <c r="M1254" s="2"/>
      <c r="Q1254" s="23"/>
      <c r="S1254" s="1">
        <v>44742</v>
      </c>
      <c r="T1254" s="1">
        <v>44749</v>
      </c>
      <c r="U1254" s="1">
        <v>44745</v>
      </c>
      <c r="V1254">
        <v>30</v>
      </c>
      <c r="W1254" s="1">
        <v>44775</v>
      </c>
      <c r="AF1254" s="2">
        <v>0</v>
      </c>
      <c r="AG1254" s="14">
        <f>SUMIF('consultant-gross'!D:D,eslam.data!AQ1254,'consultant-gross'!F:F)</f>
        <v>0</v>
      </c>
      <c r="AH1254" s="14">
        <f>SUMIF('consultant-gross'!D:D,eslam.data!AQ1254,'consultant-gross'!G:G)</f>
        <v>0</v>
      </c>
      <c r="AI1254" s="14">
        <f>SUMIF('consultant-net'!D:D,eslam.data!AQ1254,'consultant-net'!F:F)</f>
        <v>0</v>
      </c>
      <c r="AJ1254" s="2">
        <f>VLOOKUP(A1254,'eslam-to-invoicing'!A:B,2,0)</f>
        <v>0</v>
      </c>
      <c r="AQ1254" s="2" t="str">
        <f t="shared" si="168"/>
        <v>Radamis-Concrete3</v>
      </c>
      <c r="AR1254" s="2" t="str">
        <f t="shared" si="169"/>
        <v>03</v>
      </c>
    </row>
    <row r="1255" spans="1:44" hidden="1" x14ac:dyDescent="0.3">
      <c r="A1255" s="6" t="s">
        <v>93</v>
      </c>
      <c r="B1255" s="6">
        <f>VLOOKUP(A1255,operation!A:B,2,0)</f>
        <v>1</v>
      </c>
      <c r="C1255" s="6">
        <v>4</v>
      </c>
      <c r="D1255" s="25"/>
      <c r="F1255" s="26">
        <f>_xlfn.MAXIFS('data-from-invoicing'!E:E,'data-from-invoicing'!D:D,eslam.data!AR1255)</f>
        <v>0</v>
      </c>
      <c r="G1255" s="2">
        <f t="shared" si="166"/>
        <v>0</v>
      </c>
      <c r="H1255" s="2"/>
      <c r="I1255" s="23"/>
      <c r="J1255" s="2">
        <f>SUMIF('collection only'!D:D,eslam.data!AQ1255,'collection only'!E:E)</f>
        <v>0</v>
      </c>
      <c r="K1255" s="26">
        <f>SUMIF('data-from-invoicing'!D:D,eslam.data!AR1255,'data-from-invoicing'!F:F)</f>
        <v>0</v>
      </c>
      <c r="L1255" s="2">
        <f t="shared" si="167"/>
        <v>0</v>
      </c>
      <c r="M1255" s="2"/>
      <c r="Q1255" s="23"/>
      <c r="S1255" s="1">
        <v>44773</v>
      </c>
      <c r="T1255" s="1">
        <v>44773</v>
      </c>
      <c r="U1255" s="1">
        <v>44787</v>
      </c>
      <c r="V1255">
        <v>30</v>
      </c>
      <c r="W1255" s="1">
        <v>44817</v>
      </c>
      <c r="AF1255" s="2">
        <v>0</v>
      </c>
      <c r="AG1255" s="14">
        <f>SUMIF('consultant-gross'!D:D,eslam.data!AQ1255,'consultant-gross'!F:F)</f>
        <v>0</v>
      </c>
      <c r="AH1255" s="14">
        <f>SUMIF('consultant-gross'!D:D,eslam.data!AQ1255,'consultant-gross'!G:G)</f>
        <v>0</v>
      </c>
      <c r="AI1255" s="14">
        <f>SUMIF('consultant-net'!D:D,eslam.data!AQ1255,'consultant-net'!F:F)</f>
        <v>0</v>
      </c>
      <c r="AJ1255" s="2">
        <f>VLOOKUP(A1255,'eslam-to-invoicing'!A:B,2,0)</f>
        <v>0</v>
      </c>
      <c r="AQ1255" s="2" t="str">
        <f t="shared" si="168"/>
        <v>Radamis-Concrete4</v>
      </c>
      <c r="AR1255" s="2" t="str">
        <f t="shared" si="169"/>
        <v>04</v>
      </c>
    </row>
    <row r="1256" spans="1:44" hidden="1" x14ac:dyDescent="0.3">
      <c r="A1256" s="6" t="s">
        <v>93</v>
      </c>
      <c r="B1256" s="6">
        <f>VLOOKUP(A1256,operation!A:B,2,0)</f>
        <v>1</v>
      </c>
      <c r="C1256" s="6">
        <v>5</v>
      </c>
      <c r="D1256" s="25"/>
      <c r="F1256" s="26">
        <f>_xlfn.MAXIFS('data-from-invoicing'!E:E,'data-from-invoicing'!D:D,eslam.data!AR1256)</f>
        <v>0</v>
      </c>
      <c r="G1256" s="2">
        <f t="shared" si="166"/>
        <v>0</v>
      </c>
      <c r="H1256" s="2"/>
      <c r="I1256" s="23"/>
      <c r="J1256" s="2">
        <f>SUMIF('collection only'!D:D,eslam.data!AQ1256,'collection only'!E:E)</f>
        <v>0</v>
      </c>
      <c r="K1256" s="26">
        <f>SUMIF('data-from-invoicing'!D:D,eslam.data!AR1256,'data-from-invoicing'!F:F)</f>
        <v>0</v>
      </c>
      <c r="L1256" s="2">
        <f t="shared" si="167"/>
        <v>0</v>
      </c>
      <c r="M1256" s="2"/>
      <c r="Q1256" s="23"/>
      <c r="S1256" s="1">
        <v>44804</v>
      </c>
      <c r="T1256" s="1">
        <v>44804</v>
      </c>
      <c r="U1256" s="1">
        <v>44811</v>
      </c>
      <c r="V1256">
        <v>30</v>
      </c>
      <c r="W1256" s="1">
        <v>44841</v>
      </c>
      <c r="AF1256" s="2">
        <v>0</v>
      </c>
      <c r="AG1256" s="14">
        <f>SUMIF('consultant-gross'!D:D,eslam.data!AQ1256,'consultant-gross'!F:F)</f>
        <v>0</v>
      </c>
      <c r="AH1256" s="14">
        <f>SUMIF('consultant-gross'!D:D,eslam.data!AQ1256,'consultant-gross'!G:G)</f>
        <v>0</v>
      </c>
      <c r="AI1256" s="14">
        <f>SUMIF('consultant-net'!D:D,eslam.data!AQ1256,'consultant-net'!F:F)</f>
        <v>0</v>
      </c>
      <c r="AJ1256" s="2">
        <f>VLOOKUP(A1256,'eslam-to-invoicing'!A:B,2,0)</f>
        <v>0</v>
      </c>
      <c r="AQ1256" s="2" t="str">
        <f t="shared" si="168"/>
        <v>Radamis-Concrete5</v>
      </c>
      <c r="AR1256" s="2" t="str">
        <f t="shared" si="169"/>
        <v>05</v>
      </c>
    </row>
    <row r="1257" spans="1:44" hidden="1" x14ac:dyDescent="0.3">
      <c r="A1257" s="6" t="s">
        <v>93</v>
      </c>
      <c r="B1257" s="6">
        <f>VLOOKUP(A1257,operation!A:B,2,0)</f>
        <v>1</v>
      </c>
      <c r="C1257" s="6">
        <v>6</v>
      </c>
      <c r="D1257" s="25"/>
      <c r="F1257" s="26">
        <f>_xlfn.MAXIFS('data-from-invoicing'!E:E,'data-from-invoicing'!D:D,eslam.data!AR1257)</f>
        <v>0</v>
      </c>
      <c r="G1257" s="2">
        <f t="shared" si="166"/>
        <v>0</v>
      </c>
      <c r="H1257" s="2"/>
      <c r="I1257" s="23"/>
      <c r="J1257" s="2">
        <f>SUMIF('collection only'!D:D,eslam.data!AQ1257,'collection only'!E:E)</f>
        <v>0</v>
      </c>
      <c r="K1257" s="26">
        <f>SUMIF('data-from-invoicing'!D:D,eslam.data!AR1257,'data-from-invoicing'!F:F)</f>
        <v>0</v>
      </c>
      <c r="L1257" s="2">
        <f t="shared" si="167"/>
        <v>0</v>
      </c>
      <c r="M1257" s="2"/>
      <c r="Q1257" s="23"/>
      <c r="S1257" s="1">
        <v>44834</v>
      </c>
      <c r="T1257" s="1">
        <v>44834</v>
      </c>
      <c r="U1257" s="1">
        <v>44841</v>
      </c>
      <c r="V1257">
        <v>30</v>
      </c>
      <c r="W1257" s="1">
        <v>44871</v>
      </c>
      <c r="AF1257" s="2">
        <v>0</v>
      </c>
      <c r="AG1257" s="14">
        <f>SUMIF('consultant-gross'!D:D,eslam.data!AQ1257,'consultant-gross'!F:F)</f>
        <v>0</v>
      </c>
      <c r="AH1257" s="14">
        <f>SUMIF('consultant-gross'!D:D,eslam.data!AQ1257,'consultant-gross'!G:G)</f>
        <v>0</v>
      </c>
      <c r="AI1257" s="14">
        <f>SUMIF('consultant-net'!D:D,eslam.data!AQ1257,'consultant-net'!F:F)</f>
        <v>0</v>
      </c>
      <c r="AJ1257" s="2">
        <f>VLOOKUP(A1257,'eslam-to-invoicing'!A:B,2,0)</f>
        <v>0</v>
      </c>
      <c r="AQ1257" s="2" t="str">
        <f t="shared" si="168"/>
        <v>Radamis-Concrete6</v>
      </c>
      <c r="AR1257" s="2" t="str">
        <f t="shared" si="169"/>
        <v>06</v>
      </c>
    </row>
    <row r="1258" spans="1:44" hidden="1" x14ac:dyDescent="0.3">
      <c r="A1258" s="6" t="s">
        <v>93</v>
      </c>
      <c r="B1258" s="6">
        <f>VLOOKUP(A1258,operation!A:B,2,0)</f>
        <v>1</v>
      </c>
      <c r="C1258" s="6">
        <v>7</v>
      </c>
      <c r="D1258" s="25"/>
      <c r="F1258" s="26">
        <f>_xlfn.MAXIFS('data-from-invoicing'!E:E,'data-from-invoicing'!D:D,eslam.data!AR1258)</f>
        <v>0</v>
      </c>
      <c r="G1258" s="2">
        <f t="shared" si="166"/>
        <v>0</v>
      </c>
      <c r="H1258" s="2"/>
      <c r="I1258" s="23"/>
      <c r="J1258" s="2">
        <f>SUMIF('collection only'!D:D,eslam.data!AQ1258,'collection only'!E:E)</f>
        <v>0</v>
      </c>
      <c r="K1258" s="26">
        <f>SUMIF('data-from-invoicing'!D:D,eslam.data!AR1258,'data-from-invoicing'!F:F)</f>
        <v>0</v>
      </c>
      <c r="L1258" s="2">
        <f t="shared" si="167"/>
        <v>0</v>
      </c>
      <c r="M1258" s="2"/>
      <c r="Q1258" s="23"/>
      <c r="S1258" s="1">
        <v>44865</v>
      </c>
      <c r="T1258" s="1">
        <v>44865</v>
      </c>
      <c r="U1258" s="1">
        <v>44862</v>
      </c>
      <c r="V1258">
        <v>30</v>
      </c>
      <c r="W1258" s="1">
        <v>44892</v>
      </c>
      <c r="AF1258" s="2">
        <v>0</v>
      </c>
      <c r="AG1258" s="14">
        <f>SUMIF('consultant-gross'!D:D,eslam.data!AQ1258,'consultant-gross'!F:F)</f>
        <v>0</v>
      </c>
      <c r="AH1258" s="14">
        <f>SUMIF('consultant-gross'!D:D,eslam.data!AQ1258,'consultant-gross'!G:G)</f>
        <v>0</v>
      </c>
      <c r="AI1258" s="14">
        <f>SUMIF('consultant-net'!D:D,eslam.data!AQ1258,'consultant-net'!F:F)</f>
        <v>0</v>
      </c>
      <c r="AJ1258" s="2">
        <f>VLOOKUP(A1258,'eslam-to-invoicing'!A:B,2,0)</f>
        <v>0</v>
      </c>
      <c r="AQ1258" s="2" t="str">
        <f t="shared" si="168"/>
        <v>Radamis-Concrete7</v>
      </c>
      <c r="AR1258" s="2" t="str">
        <f t="shared" si="169"/>
        <v>07</v>
      </c>
    </row>
    <row r="1259" spans="1:44" hidden="1" x14ac:dyDescent="0.3">
      <c r="A1259" s="6" t="s">
        <v>93</v>
      </c>
      <c r="B1259" s="6">
        <f>VLOOKUP(A1259,operation!A:B,2,0)</f>
        <v>1</v>
      </c>
      <c r="C1259" s="6">
        <v>8</v>
      </c>
      <c r="D1259" s="25"/>
      <c r="F1259" s="26">
        <f>_xlfn.MAXIFS('data-from-invoicing'!E:E,'data-from-invoicing'!D:D,eslam.data!AR1259)</f>
        <v>0</v>
      </c>
      <c r="G1259" s="2">
        <f t="shared" si="166"/>
        <v>0</v>
      </c>
      <c r="H1259" s="2"/>
      <c r="I1259" s="23"/>
      <c r="J1259" s="2">
        <f>SUMIF('collection only'!D:D,eslam.data!AQ1259,'collection only'!E:E)</f>
        <v>0</v>
      </c>
      <c r="K1259" s="26">
        <f>SUMIF('data-from-invoicing'!D:D,eslam.data!AR1259,'data-from-invoicing'!F:F)</f>
        <v>0</v>
      </c>
      <c r="L1259" s="2">
        <f t="shared" si="167"/>
        <v>0</v>
      </c>
      <c r="M1259" s="2"/>
      <c r="Q1259" s="23"/>
      <c r="S1259" s="1">
        <v>44926</v>
      </c>
      <c r="T1259" s="1">
        <v>44920</v>
      </c>
      <c r="U1259" s="1">
        <v>44927</v>
      </c>
      <c r="V1259">
        <v>30</v>
      </c>
      <c r="W1259" s="1">
        <v>44957</v>
      </c>
      <c r="AF1259" s="2">
        <v>0</v>
      </c>
      <c r="AG1259" s="14">
        <f>SUMIF('consultant-gross'!D:D,eslam.data!AQ1259,'consultant-gross'!F:F)</f>
        <v>0</v>
      </c>
      <c r="AH1259" s="14">
        <f>SUMIF('consultant-gross'!D:D,eslam.data!AQ1259,'consultant-gross'!G:G)</f>
        <v>0</v>
      </c>
      <c r="AI1259" s="14">
        <f>SUMIF('consultant-net'!D:D,eslam.data!AQ1259,'consultant-net'!F:F)</f>
        <v>0</v>
      </c>
      <c r="AJ1259" s="2">
        <f>VLOOKUP(A1259,'eslam-to-invoicing'!A:B,2,0)</f>
        <v>0</v>
      </c>
      <c r="AQ1259" s="2" t="str">
        <f t="shared" si="168"/>
        <v>Radamis-Concrete8</v>
      </c>
      <c r="AR1259" s="2" t="str">
        <f t="shared" si="169"/>
        <v>08</v>
      </c>
    </row>
    <row r="1260" spans="1:44" hidden="1" x14ac:dyDescent="0.3">
      <c r="A1260" s="6" t="s">
        <v>93</v>
      </c>
      <c r="B1260" s="6">
        <f>VLOOKUP(A1260,operation!A:B,2,0)</f>
        <v>1</v>
      </c>
      <c r="C1260" s="6">
        <v>9</v>
      </c>
      <c r="D1260" s="25"/>
      <c r="F1260" s="26">
        <f>_xlfn.MAXIFS('data-from-invoicing'!E:E,'data-from-invoicing'!D:D,eslam.data!AR1260)</f>
        <v>0</v>
      </c>
      <c r="G1260" s="2">
        <f t="shared" si="166"/>
        <v>0</v>
      </c>
      <c r="H1260" s="2"/>
      <c r="I1260" s="23"/>
      <c r="J1260" s="2">
        <f>SUMIF('collection only'!D:D,eslam.data!AQ1260,'collection only'!E:E)</f>
        <v>0</v>
      </c>
      <c r="K1260" s="26">
        <f>SUMIF('data-from-invoicing'!D:D,eslam.data!AR1260,'data-from-invoicing'!F:F)</f>
        <v>0</v>
      </c>
      <c r="L1260" s="2">
        <f t="shared" si="167"/>
        <v>0</v>
      </c>
      <c r="M1260" s="2"/>
      <c r="Q1260" s="23"/>
      <c r="S1260" s="1">
        <v>44957</v>
      </c>
      <c r="T1260" s="1">
        <v>44951</v>
      </c>
      <c r="U1260" s="1">
        <v>44956</v>
      </c>
      <c r="V1260">
        <v>30</v>
      </c>
      <c r="W1260" s="1">
        <v>44986</v>
      </c>
      <c r="AF1260" s="2">
        <v>0</v>
      </c>
      <c r="AG1260" s="14">
        <f>SUMIF('consultant-gross'!D:D,eslam.data!AQ1260,'consultant-gross'!F:F)</f>
        <v>0</v>
      </c>
      <c r="AH1260" s="14">
        <f>SUMIF('consultant-gross'!D:D,eslam.data!AQ1260,'consultant-gross'!G:G)</f>
        <v>0</v>
      </c>
      <c r="AI1260" s="14">
        <f>SUMIF('consultant-net'!D:D,eslam.data!AQ1260,'consultant-net'!F:F)</f>
        <v>0</v>
      </c>
      <c r="AJ1260" s="2">
        <f>VLOOKUP(A1260,'eslam-to-invoicing'!A:B,2,0)</f>
        <v>0</v>
      </c>
      <c r="AQ1260" s="2" t="str">
        <f t="shared" si="168"/>
        <v>Radamis-Concrete9</v>
      </c>
      <c r="AR1260" s="2" t="str">
        <f t="shared" si="169"/>
        <v>09</v>
      </c>
    </row>
    <row r="1261" spans="1:44" hidden="1" x14ac:dyDescent="0.3">
      <c r="A1261" s="6" t="s">
        <v>93</v>
      </c>
      <c r="B1261" s="6">
        <f>VLOOKUP(A1261,operation!A:B,2,0)</f>
        <v>1</v>
      </c>
      <c r="C1261" s="6">
        <v>10</v>
      </c>
      <c r="D1261" s="25"/>
      <c r="F1261" s="26">
        <f>_xlfn.MAXIFS('data-from-invoicing'!E:E,'data-from-invoicing'!D:D,eslam.data!AR1261)</f>
        <v>0</v>
      </c>
      <c r="G1261" s="2">
        <f t="shared" si="166"/>
        <v>0</v>
      </c>
      <c r="H1261" s="2"/>
      <c r="I1261" s="23"/>
      <c r="J1261" s="2">
        <f>SUMIF('collection only'!D:D,eslam.data!AQ1261,'collection only'!E:E)</f>
        <v>0</v>
      </c>
      <c r="K1261" s="26">
        <f>SUMIF('data-from-invoicing'!D:D,eslam.data!AR1261,'data-from-invoicing'!F:F)</f>
        <v>0</v>
      </c>
      <c r="L1261" s="2">
        <f t="shared" si="167"/>
        <v>0</v>
      </c>
      <c r="M1261" s="2"/>
      <c r="Q1261" s="23"/>
      <c r="S1261" s="1">
        <v>44985</v>
      </c>
      <c r="T1261" s="1">
        <v>44982</v>
      </c>
      <c r="U1261" s="1">
        <v>44987</v>
      </c>
      <c r="V1261">
        <v>30</v>
      </c>
      <c r="W1261" s="1">
        <v>45017</v>
      </c>
      <c r="AF1261" s="2">
        <v>0</v>
      </c>
      <c r="AG1261" s="14">
        <f>SUMIF('consultant-gross'!D:D,eslam.data!AQ1261,'consultant-gross'!F:F)</f>
        <v>0</v>
      </c>
      <c r="AH1261" s="14">
        <f>SUMIF('consultant-gross'!D:D,eslam.data!AQ1261,'consultant-gross'!G:G)</f>
        <v>0</v>
      </c>
      <c r="AI1261" s="14">
        <f>SUMIF('consultant-net'!D:D,eslam.data!AQ1261,'consultant-net'!F:F)</f>
        <v>0</v>
      </c>
      <c r="AJ1261" s="2">
        <f>VLOOKUP(A1261,'eslam-to-invoicing'!A:B,2,0)</f>
        <v>0</v>
      </c>
      <c r="AQ1261" s="2" t="str">
        <f t="shared" si="168"/>
        <v>Radamis-Concrete10</v>
      </c>
      <c r="AR1261" s="2" t="str">
        <f t="shared" si="169"/>
        <v>010</v>
      </c>
    </row>
    <row r="1262" spans="1:44" hidden="1" x14ac:dyDescent="0.3">
      <c r="A1262" s="6" t="s">
        <v>93</v>
      </c>
      <c r="B1262" s="6">
        <f>VLOOKUP(A1262,operation!A:B,2,0)</f>
        <v>1</v>
      </c>
      <c r="C1262" s="6">
        <v>11</v>
      </c>
      <c r="D1262" s="25"/>
      <c r="F1262" s="26">
        <f>_xlfn.MAXIFS('data-from-invoicing'!E:E,'data-from-invoicing'!D:D,eslam.data!AR1262)</f>
        <v>0</v>
      </c>
      <c r="G1262" s="2">
        <f t="shared" si="166"/>
        <v>0</v>
      </c>
      <c r="H1262" s="2"/>
      <c r="I1262" s="23"/>
      <c r="J1262" s="2">
        <f>SUMIF('collection only'!D:D,eslam.data!AQ1262,'collection only'!E:E)</f>
        <v>0</v>
      </c>
      <c r="K1262" s="26">
        <f>SUMIF('data-from-invoicing'!D:D,eslam.data!AR1262,'data-from-invoicing'!F:F)</f>
        <v>0</v>
      </c>
      <c r="L1262" s="2">
        <f t="shared" si="167"/>
        <v>0</v>
      </c>
      <c r="M1262" s="2"/>
      <c r="Q1262" s="23"/>
      <c r="S1262" s="1">
        <v>45016</v>
      </c>
      <c r="T1262" s="1">
        <v>45010</v>
      </c>
      <c r="U1262" s="1">
        <v>45018</v>
      </c>
      <c r="V1262">
        <v>30</v>
      </c>
      <c r="W1262" s="1">
        <v>45048</v>
      </c>
      <c r="AF1262" s="2">
        <v>0</v>
      </c>
      <c r="AG1262" s="14">
        <f>SUMIF('consultant-gross'!D:D,eslam.data!AQ1262,'consultant-gross'!F:F)</f>
        <v>0</v>
      </c>
      <c r="AH1262" s="14">
        <f>SUMIF('consultant-gross'!D:D,eslam.data!AQ1262,'consultant-gross'!G:G)</f>
        <v>0</v>
      </c>
      <c r="AI1262" s="14">
        <f>SUMIF('consultant-net'!D:D,eslam.data!AQ1262,'consultant-net'!F:F)</f>
        <v>0</v>
      </c>
      <c r="AJ1262" s="2">
        <f>VLOOKUP(A1262,'eslam-to-invoicing'!A:B,2,0)</f>
        <v>0</v>
      </c>
      <c r="AQ1262" s="2" t="str">
        <f t="shared" si="168"/>
        <v>Radamis-Concrete11</v>
      </c>
      <c r="AR1262" s="2" t="str">
        <f t="shared" si="169"/>
        <v>011</v>
      </c>
    </row>
    <row r="1263" spans="1:44" hidden="1" x14ac:dyDescent="0.3">
      <c r="A1263" s="6" t="s">
        <v>93</v>
      </c>
      <c r="B1263" s="6">
        <f>VLOOKUP(A1263,operation!A:B,2,0)</f>
        <v>1</v>
      </c>
      <c r="C1263" s="6">
        <v>12</v>
      </c>
      <c r="D1263" s="25"/>
      <c r="F1263" s="26">
        <f>_xlfn.MAXIFS('data-from-invoicing'!E:E,'data-from-invoicing'!D:D,eslam.data!AR1263)</f>
        <v>0</v>
      </c>
      <c r="G1263" s="2">
        <f t="shared" si="166"/>
        <v>0</v>
      </c>
      <c r="H1263" s="2"/>
      <c r="I1263" s="23"/>
      <c r="J1263" s="2">
        <f>SUMIF('collection only'!D:D,eslam.data!AQ1263,'collection only'!E:E)</f>
        <v>0</v>
      </c>
      <c r="K1263" s="26">
        <f>SUMIF('data-from-invoicing'!D:D,eslam.data!AR1263,'data-from-invoicing'!F:F)</f>
        <v>0</v>
      </c>
      <c r="L1263" s="2">
        <f t="shared" si="167"/>
        <v>0</v>
      </c>
      <c r="M1263" s="2"/>
      <c r="Q1263" s="23"/>
      <c r="S1263" s="1">
        <v>45046</v>
      </c>
      <c r="T1263" s="1">
        <v>45041</v>
      </c>
      <c r="U1263" s="1">
        <v>45050</v>
      </c>
      <c r="V1263">
        <v>30</v>
      </c>
      <c r="W1263" s="1">
        <v>45080</v>
      </c>
      <c r="AF1263" s="2">
        <v>0</v>
      </c>
      <c r="AG1263" s="14">
        <f>SUMIF('consultant-gross'!D:D,eslam.data!AQ1263,'consultant-gross'!F:F)</f>
        <v>0</v>
      </c>
      <c r="AH1263" s="14">
        <f>SUMIF('consultant-gross'!D:D,eslam.data!AQ1263,'consultant-gross'!G:G)</f>
        <v>0</v>
      </c>
      <c r="AI1263" s="14">
        <f>SUMIF('consultant-net'!D:D,eslam.data!AQ1263,'consultant-net'!F:F)</f>
        <v>0</v>
      </c>
      <c r="AJ1263" s="2">
        <f>VLOOKUP(A1263,'eslam-to-invoicing'!A:B,2,0)</f>
        <v>0</v>
      </c>
      <c r="AQ1263" s="2" t="str">
        <f t="shared" si="168"/>
        <v>Radamis-Concrete12</v>
      </c>
      <c r="AR1263" s="2" t="str">
        <f t="shared" si="169"/>
        <v>012</v>
      </c>
    </row>
    <row r="1264" spans="1:44" hidden="1" x14ac:dyDescent="0.3">
      <c r="A1264" s="6" t="s">
        <v>93</v>
      </c>
      <c r="B1264" s="6">
        <f>VLOOKUP(A1264,operation!A:B,2,0)</f>
        <v>1</v>
      </c>
      <c r="C1264" s="6">
        <v>13</v>
      </c>
      <c r="D1264" s="25"/>
      <c r="F1264" s="26">
        <f>_xlfn.MAXIFS('data-from-invoicing'!E:E,'data-from-invoicing'!D:D,eslam.data!AR1264)</f>
        <v>0</v>
      </c>
      <c r="G1264" s="2">
        <f t="shared" si="166"/>
        <v>0</v>
      </c>
      <c r="H1264" s="2"/>
      <c r="I1264" s="23"/>
      <c r="J1264" s="2">
        <f>SUMIF('collection only'!D:D,eslam.data!AQ1264,'collection only'!E:E)</f>
        <v>0</v>
      </c>
      <c r="K1264" s="26">
        <f>SUMIF('data-from-invoicing'!D:D,eslam.data!AR1264,'data-from-invoicing'!F:F)</f>
        <v>0</v>
      </c>
      <c r="L1264" s="2">
        <f t="shared" si="167"/>
        <v>0</v>
      </c>
      <c r="M1264" s="2"/>
      <c r="Q1264" s="23"/>
      <c r="S1264" s="1">
        <v>45077</v>
      </c>
      <c r="T1264" s="1">
        <v>45071</v>
      </c>
      <c r="U1264" s="1">
        <v>45077</v>
      </c>
      <c r="V1264">
        <v>30</v>
      </c>
      <c r="W1264" s="1">
        <v>45107</v>
      </c>
      <c r="AF1264" s="2">
        <v>0</v>
      </c>
      <c r="AG1264" s="14">
        <f>SUMIF('consultant-gross'!D:D,eslam.data!AQ1264,'consultant-gross'!F:F)</f>
        <v>0</v>
      </c>
      <c r="AH1264" s="14">
        <f>SUMIF('consultant-gross'!D:D,eslam.data!AQ1264,'consultant-gross'!G:G)</f>
        <v>0</v>
      </c>
      <c r="AI1264" s="14">
        <f>SUMIF('consultant-net'!D:D,eslam.data!AQ1264,'consultant-net'!F:F)</f>
        <v>0</v>
      </c>
      <c r="AJ1264" s="2">
        <f>VLOOKUP(A1264,'eslam-to-invoicing'!A:B,2,0)</f>
        <v>0</v>
      </c>
      <c r="AQ1264" s="2" t="str">
        <f t="shared" si="168"/>
        <v>Radamis-Concrete13</v>
      </c>
      <c r="AR1264" s="2" t="str">
        <f t="shared" si="169"/>
        <v>013</v>
      </c>
    </row>
    <row r="1265" spans="1:44" hidden="1" x14ac:dyDescent="0.3">
      <c r="A1265" s="6" t="s">
        <v>93</v>
      </c>
      <c r="B1265" s="6">
        <f>VLOOKUP(A1265,operation!A:B,2,0)</f>
        <v>1</v>
      </c>
      <c r="C1265" s="6">
        <v>14</v>
      </c>
      <c r="D1265" s="25"/>
      <c r="F1265" s="26">
        <f>_xlfn.MAXIFS('data-from-invoicing'!E:E,'data-from-invoicing'!D:D,eslam.data!AR1265)</f>
        <v>0</v>
      </c>
      <c r="G1265" s="2">
        <f t="shared" si="166"/>
        <v>0</v>
      </c>
      <c r="H1265" s="2"/>
      <c r="I1265" s="23"/>
      <c r="J1265" s="2">
        <f>SUMIF('collection only'!D:D,eslam.data!AQ1265,'collection only'!E:E)</f>
        <v>0</v>
      </c>
      <c r="K1265" s="26">
        <f>SUMIF('data-from-invoicing'!D:D,eslam.data!AR1265,'data-from-invoicing'!F:F)</f>
        <v>0</v>
      </c>
      <c r="L1265" s="2">
        <f t="shared" si="167"/>
        <v>0</v>
      </c>
      <c r="M1265" s="2"/>
      <c r="Q1265" s="23"/>
      <c r="S1265" s="1">
        <v>45107</v>
      </c>
      <c r="T1265" s="1">
        <v>45097</v>
      </c>
      <c r="U1265" s="1">
        <v>45101</v>
      </c>
      <c r="V1265">
        <v>30</v>
      </c>
      <c r="W1265" s="1">
        <v>45131</v>
      </c>
      <c r="AF1265" s="2">
        <v>0</v>
      </c>
      <c r="AG1265" s="14">
        <f>SUMIF('consultant-gross'!D:D,eslam.data!AQ1265,'consultant-gross'!F:F)</f>
        <v>0</v>
      </c>
      <c r="AH1265" s="14">
        <f>SUMIF('consultant-gross'!D:D,eslam.data!AQ1265,'consultant-gross'!G:G)</f>
        <v>0</v>
      </c>
      <c r="AI1265" s="14">
        <f>SUMIF('consultant-net'!D:D,eslam.data!AQ1265,'consultant-net'!F:F)</f>
        <v>0</v>
      </c>
      <c r="AJ1265" s="2">
        <f>VLOOKUP(A1265,'eslam-to-invoicing'!A:B,2,0)</f>
        <v>0</v>
      </c>
      <c r="AQ1265" s="2" t="str">
        <f t="shared" si="168"/>
        <v>Radamis-Concrete14</v>
      </c>
      <c r="AR1265" s="2" t="str">
        <f t="shared" si="169"/>
        <v>014</v>
      </c>
    </row>
    <row r="1266" spans="1:44" hidden="1" x14ac:dyDescent="0.3">
      <c r="A1266" s="6" t="s">
        <v>93</v>
      </c>
      <c r="B1266" s="6">
        <f>VLOOKUP(A1266,operation!A:B,2,0)</f>
        <v>1</v>
      </c>
      <c r="C1266" s="6">
        <v>15</v>
      </c>
      <c r="D1266" s="25"/>
      <c r="F1266" s="26">
        <f>_xlfn.MAXIFS('data-from-invoicing'!E:E,'data-from-invoicing'!D:D,eslam.data!AR1266)</f>
        <v>0</v>
      </c>
      <c r="G1266" s="2">
        <f t="shared" si="166"/>
        <v>0</v>
      </c>
      <c r="H1266" s="2"/>
      <c r="I1266" s="23"/>
      <c r="J1266" s="2">
        <f>SUMIF('collection only'!D:D,eslam.data!AQ1266,'collection only'!E:E)</f>
        <v>0</v>
      </c>
      <c r="K1266" s="26">
        <f>SUMIF('data-from-invoicing'!D:D,eslam.data!AR1266,'data-from-invoicing'!F:F)</f>
        <v>0</v>
      </c>
      <c r="L1266" s="2">
        <f t="shared" si="167"/>
        <v>0</v>
      </c>
      <c r="M1266" s="2"/>
      <c r="Q1266" s="23"/>
      <c r="S1266" s="1">
        <v>45138</v>
      </c>
      <c r="T1266" s="1">
        <v>45132</v>
      </c>
      <c r="U1266" s="1">
        <v>45143</v>
      </c>
      <c r="V1266">
        <v>30</v>
      </c>
      <c r="W1266" s="1">
        <v>45173</v>
      </c>
      <c r="AF1266" s="2">
        <v>0</v>
      </c>
      <c r="AG1266" s="14">
        <f>SUMIF('consultant-gross'!D:D,eslam.data!AQ1266,'consultant-gross'!F:F)</f>
        <v>0</v>
      </c>
      <c r="AH1266" s="14">
        <f>SUMIF('consultant-gross'!D:D,eslam.data!AQ1266,'consultant-gross'!G:G)</f>
        <v>0</v>
      </c>
      <c r="AI1266" s="14">
        <f>SUMIF('consultant-net'!D:D,eslam.data!AQ1266,'consultant-net'!F:F)</f>
        <v>0</v>
      </c>
      <c r="AJ1266" s="2">
        <f>VLOOKUP(A1266,'eslam-to-invoicing'!A:B,2,0)</f>
        <v>0</v>
      </c>
      <c r="AQ1266" s="2" t="str">
        <f t="shared" si="168"/>
        <v>Radamis-Concrete15</v>
      </c>
      <c r="AR1266" s="2" t="str">
        <f t="shared" si="169"/>
        <v>015</v>
      </c>
    </row>
    <row r="1267" spans="1:44" hidden="1" x14ac:dyDescent="0.3">
      <c r="A1267" s="6" t="s">
        <v>93</v>
      </c>
      <c r="B1267" s="6">
        <f>VLOOKUP(A1267,operation!A:B,2,0)</f>
        <v>1</v>
      </c>
      <c r="C1267" s="6">
        <v>16</v>
      </c>
      <c r="D1267" s="25"/>
      <c r="F1267" s="26">
        <f>_xlfn.MAXIFS('data-from-invoicing'!E:E,'data-from-invoicing'!D:D,eslam.data!AR1267)</f>
        <v>0</v>
      </c>
      <c r="G1267" s="2">
        <f t="shared" si="166"/>
        <v>0</v>
      </c>
      <c r="H1267" s="2"/>
      <c r="I1267" s="23"/>
      <c r="J1267" s="2">
        <f>SUMIF('collection only'!D:D,eslam.data!AQ1267,'collection only'!E:E)</f>
        <v>0</v>
      </c>
      <c r="K1267" s="26">
        <f>SUMIF('data-from-invoicing'!D:D,eslam.data!AR1267,'data-from-invoicing'!F:F)</f>
        <v>0</v>
      </c>
      <c r="L1267" s="2">
        <f t="shared" si="167"/>
        <v>0</v>
      </c>
      <c r="M1267" s="2"/>
      <c r="Q1267" s="23"/>
      <c r="S1267" s="1">
        <v>45169</v>
      </c>
      <c r="T1267" s="1">
        <v>45163</v>
      </c>
      <c r="U1267" s="1">
        <v>45174</v>
      </c>
      <c r="V1267">
        <v>30</v>
      </c>
      <c r="W1267" s="1">
        <v>45204</v>
      </c>
      <c r="AF1267" s="2">
        <v>0</v>
      </c>
      <c r="AG1267" s="14">
        <f>SUMIF('consultant-gross'!D:D,eslam.data!AQ1267,'consultant-gross'!F:F)</f>
        <v>0</v>
      </c>
      <c r="AH1267" s="14">
        <f>SUMIF('consultant-gross'!D:D,eslam.data!AQ1267,'consultant-gross'!G:G)</f>
        <v>0</v>
      </c>
      <c r="AI1267" s="14">
        <f>SUMIF('consultant-net'!D:D,eslam.data!AQ1267,'consultant-net'!F:F)</f>
        <v>0</v>
      </c>
      <c r="AJ1267" s="2">
        <f>VLOOKUP(A1267,'eslam-to-invoicing'!A:B,2,0)</f>
        <v>0</v>
      </c>
      <c r="AQ1267" s="2" t="str">
        <f t="shared" si="168"/>
        <v>Radamis-Concrete16</v>
      </c>
      <c r="AR1267" s="2" t="str">
        <f t="shared" si="169"/>
        <v>016</v>
      </c>
    </row>
    <row r="1268" spans="1:44" hidden="1" x14ac:dyDescent="0.3">
      <c r="A1268" s="6" t="s">
        <v>93</v>
      </c>
      <c r="B1268" s="6">
        <f>VLOOKUP(A1268,operation!A:B,2,0)</f>
        <v>1</v>
      </c>
      <c r="C1268" s="6">
        <v>17</v>
      </c>
      <c r="D1268" s="25"/>
      <c r="F1268" s="26">
        <f>_xlfn.MAXIFS('data-from-invoicing'!E:E,'data-from-invoicing'!D:D,eslam.data!AR1268)</f>
        <v>0</v>
      </c>
      <c r="G1268" s="2">
        <f t="shared" si="166"/>
        <v>0</v>
      </c>
      <c r="H1268" s="2"/>
      <c r="I1268" s="23"/>
      <c r="J1268" s="2">
        <f>SUMIF('collection only'!D:D,eslam.data!AQ1268,'collection only'!E:E)</f>
        <v>0</v>
      </c>
      <c r="K1268" s="26">
        <f>SUMIF('data-from-invoicing'!D:D,eslam.data!AR1268,'data-from-invoicing'!F:F)</f>
        <v>0</v>
      </c>
      <c r="L1268" s="2">
        <f t="shared" si="167"/>
        <v>0</v>
      </c>
      <c r="M1268" s="2"/>
      <c r="Q1268" s="23"/>
      <c r="S1268" s="1">
        <v>45199</v>
      </c>
      <c r="T1268" s="1">
        <v>45194</v>
      </c>
      <c r="U1268" s="1">
        <v>45204</v>
      </c>
      <c r="V1268">
        <v>30</v>
      </c>
      <c r="W1268" s="1">
        <v>45234</v>
      </c>
      <c r="AF1268" s="2">
        <v>0</v>
      </c>
      <c r="AG1268" s="14">
        <f>SUMIF('consultant-gross'!D:D,eslam.data!AQ1268,'consultant-gross'!F:F)</f>
        <v>0</v>
      </c>
      <c r="AH1268" s="14">
        <f>SUMIF('consultant-gross'!D:D,eslam.data!AQ1268,'consultant-gross'!G:G)</f>
        <v>0</v>
      </c>
      <c r="AI1268" s="14">
        <f>SUMIF('consultant-net'!D:D,eslam.data!AQ1268,'consultant-net'!F:F)</f>
        <v>0</v>
      </c>
      <c r="AJ1268" s="2">
        <f>VLOOKUP(A1268,'eslam-to-invoicing'!A:B,2,0)</f>
        <v>0</v>
      </c>
      <c r="AQ1268" s="2" t="str">
        <f t="shared" si="168"/>
        <v>Radamis-Concrete17</v>
      </c>
      <c r="AR1268" s="2" t="str">
        <f t="shared" si="169"/>
        <v>017</v>
      </c>
    </row>
    <row r="1269" spans="1:44" hidden="1" x14ac:dyDescent="0.3">
      <c r="A1269" s="6" t="s">
        <v>93</v>
      </c>
      <c r="B1269" s="6">
        <f>VLOOKUP(A1269,operation!A:B,2,0)</f>
        <v>1</v>
      </c>
      <c r="C1269" s="6">
        <v>18</v>
      </c>
      <c r="D1269" s="25"/>
      <c r="F1269" s="26">
        <f>_xlfn.MAXIFS('data-from-invoicing'!E:E,'data-from-invoicing'!D:D,eslam.data!AR1269)</f>
        <v>0</v>
      </c>
      <c r="G1269" s="2">
        <f t="shared" si="166"/>
        <v>0</v>
      </c>
      <c r="H1269" s="2"/>
      <c r="I1269" s="23"/>
      <c r="J1269" s="2">
        <f>SUMIF('collection only'!D:D,eslam.data!AQ1269,'collection only'!E:E)</f>
        <v>0</v>
      </c>
      <c r="K1269" s="26">
        <f>SUMIF('data-from-invoicing'!D:D,eslam.data!AR1269,'data-from-invoicing'!F:F)</f>
        <v>0</v>
      </c>
      <c r="L1269" s="2">
        <f t="shared" si="167"/>
        <v>0</v>
      </c>
      <c r="M1269" s="2"/>
      <c r="Q1269" s="23"/>
      <c r="S1269" s="1">
        <v>45230</v>
      </c>
      <c r="T1269" s="1">
        <v>45224</v>
      </c>
      <c r="U1269" s="1">
        <v>45239</v>
      </c>
      <c r="V1269">
        <v>30</v>
      </c>
      <c r="W1269" s="1">
        <v>45269</v>
      </c>
      <c r="AF1269" s="2">
        <v>0</v>
      </c>
      <c r="AG1269" s="14">
        <f>SUMIF('consultant-gross'!D:D,eslam.data!AQ1269,'consultant-gross'!F:F)</f>
        <v>0</v>
      </c>
      <c r="AH1269" s="14">
        <f>SUMIF('consultant-gross'!D:D,eslam.data!AQ1269,'consultant-gross'!G:G)</f>
        <v>0</v>
      </c>
      <c r="AI1269" s="14">
        <f>SUMIF('consultant-net'!D:D,eslam.data!AQ1269,'consultant-net'!F:F)</f>
        <v>0</v>
      </c>
      <c r="AJ1269" s="2">
        <f>VLOOKUP(A1269,'eslam-to-invoicing'!A:B,2,0)</f>
        <v>0</v>
      </c>
      <c r="AQ1269" s="2" t="str">
        <f t="shared" si="168"/>
        <v>Radamis-Concrete18</v>
      </c>
      <c r="AR1269" s="2" t="str">
        <f t="shared" si="169"/>
        <v>018</v>
      </c>
    </row>
    <row r="1270" spans="1:44" hidden="1" x14ac:dyDescent="0.3">
      <c r="A1270" s="6" t="s">
        <v>93</v>
      </c>
      <c r="B1270" s="6">
        <f>VLOOKUP(A1270,operation!A:B,2,0)</f>
        <v>1</v>
      </c>
      <c r="C1270" s="6">
        <v>19</v>
      </c>
      <c r="D1270" s="25"/>
      <c r="F1270" s="26">
        <f>_xlfn.MAXIFS('data-from-invoicing'!E:E,'data-from-invoicing'!D:D,eslam.data!AR1270)</f>
        <v>0</v>
      </c>
      <c r="G1270" s="2">
        <f t="shared" si="166"/>
        <v>0</v>
      </c>
      <c r="H1270" s="2"/>
      <c r="I1270" s="23"/>
      <c r="J1270" s="2">
        <f>SUMIF('collection only'!D:D,eslam.data!AQ1270,'collection only'!E:E)</f>
        <v>0</v>
      </c>
      <c r="K1270" s="26">
        <f>SUMIF('data-from-invoicing'!D:D,eslam.data!AR1270,'data-from-invoicing'!F:F)</f>
        <v>0</v>
      </c>
      <c r="L1270" s="2">
        <f t="shared" si="167"/>
        <v>0</v>
      </c>
      <c r="M1270" s="2"/>
      <c r="Q1270" s="23"/>
      <c r="S1270" s="1">
        <v>45260</v>
      </c>
      <c r="T1270" s="1">
        <v>45255</v>
      </c>
      <c r="U1270" s="1">
        <v>45265</v>
      </c>
      <c r="V1270">
        <v>30</v>
      </c>
      <c r="W1270" s="1">
        <v>45295</v>
      </c>
      <c r="AF1270" s="2">
        <v>0</v>
      </c>
      <c r="AG1270" s="14">
        <f>SUMIF('consultant-gross'!D:D,eslam.data!AQ1270,'consultant-gross'!F:F)</f>
        <v>0</v>
      </c>
      <c r="AH1270" s="14">
        <f>SUMIF('consultant-gross'!D:D,eslam.data!AQ1270,'consultant-gross'!G:G)</f>
        <v>0</v>
      </c>
      <c r="AI1270" s="14">
        <f>SUMIF('consultant-net'!D:D,eslam.data!AQ1270,'consultant-net'!F:F)</f>
        <v>0</v>
      </c>
      <c r="AJ1270" s="2">
        <f>VLOOKUP(A1270,'eslam-to-invoicing'!A:B,2,0)</f>
        <v>0</v>
      </c>
      <c r="AQ1270" s="2" t="str">
        <f t="shared" si="168"/>
        <v>Radamis-Concrete19</v>
      </c>
      <c r="AR1270" s="2" t="str">
        <f t="shared" si="169"/>
        <v>019</v>
      </c>
    </row>
    <row r="1271" spans="1:44" hidden="1" x14ac:dyDescent="0.3">
      <c r="A1271" s="6" t="s">
        <v>93</v>
      </c>
      <c r="B1271" s="6">
        <f>VLOOKUP(A1271,operation!A:B,2,0)</f>
        <v>1</v>
      </c>
      <c r="C1271" s="6">
        <v>20</v>
      </c>
      <c r="D1271" s="25"/>
      <c r="F1271" s="26">
        <f>_xlfn.MAXIFS('data-from-invoicing'!E:E,'data-from-invoicing'!D:D,eslam.data!AR1271)</f>
        <v>0</v>
      </c>
      <c r="G1271" s="2">
        <f t="shared" si="166"/>
        <v>0</v>
      </c>
      <c r="H1271" s="2"/>
      <c r="I1271" s="23"/>
      <c r="J1271" s="2">
        <f>SUMIF('collection only'!D:D,eslam.data!AQ1271,'collection only'!E:E)</f>
        <v>0</v>
      </c>
      <c r="K1271" s="26">
        <f>SUMIF('data-from-invoicing'!D:D,eslam.data!AR1271,'data-from-invoicing'!F:F)</f>
        <v>0</v>
      </c>
      <c r="L1271" s="2">
        <f t="shared" si="167"/>
        <v>0</v>
      </c>
      <c r="M1271" s="2"/>
      <c r="Q1271" s="23"/>
      <c r="S1271" s="1">
        <v>45291</v>
      </c>
      <c r="T1271" s="1">
        <v>45285</v>
      </c>
      <c r="U1271" s="1">
        <v>45296</v>
      </c>
      <c r="V1271">
        <v>30</v>
      </c>
      <c r="W1271" s="1">
        <v>45326</v>
      </c>
      <c r="AF1271" s="2">
        <v>0</v>
      </c>
      <c r="AG1271" s="14">
        <f>SUMIF('consultant-gross'!D:D,eslam.data!AQ1271,'consultant-gross'!F:F)</f>
        <v>0</v>
      </c>
      <c r="AH1271" s="14">
        <f>SUMIF('consultant-gross'!D:D,eslam.data!AQ1271,'consultant-gross'!G:G)</f>
        <v>0</v>
      </c>
      <c r="AI1271" s="14">
        <f>SUMIF('consultant-net'!D:D,eslam.data!AQ1271,'consultant-net'!F:F)</f>
        <v>0</v>
      </c>
      <c r="AJ1271" s="2">
        <f>VLOOKUP(A1271,'eslam-to-invoicing'!A:B,2,0)</f>
        <v>0</v>
      </c>
      <c r="AQ1271" s="2" t="str">
        <f t="shared" si="168"/>
        <v>Radamis-Concrete20</v>
      </c>
      <c r="AR1271" s="2" t="str">
        <f t="shared" si="169"/>
        <v>020</v>
      </c>
    </row>
    <row r="1272" spans="1:44" hidden="1" x14ac:dyDescent="0.3">
      <c r="A1272" s="6" t="s">
        <v>93</v>
      </c>
      <c r="B1272" s="6">
        <f>VLOOKUP(A1272,operation!A:B,2,0)</f>
        <v>1</v>
      </c>
      <c r="C1272" s="6">
        <v>21</v>
      </c>
      <c r="D1272" s="25"/>
      <c r="F1272" s="26">
        <f>_xlfn.MAXIFS('data-from-invoicing'!E:E,'data-from-invoicing'!D:D,eslam.data!AR1272)</f>
        <v>0</v>
      </c>
      <c r="G1272" s="2">
        <f t="shared" si="166"/>
        <v>0</v>
      </c>
      <c r="H1272" s="2"/>
      <c r="I1272" s="23"/>
      <c r="J1272" s="2">
        <f>SUMIF('collection only'!D:D,eslam.data!AQ1272,'collection only'!E:E)</f>
        <v>0</v>
      </c>
      <c r="K1272" s="26">
        <f>SUMIF('data-from-invoicing'!D:D,eslam.data!AR1272,'data-from-invoicing'!F:F)</f>
        <v>0</v>
      </c>
      <c r="L1272" s="2">
        <f t="shared" si="167"/>
        <v>0</v>
      </c>
      <c r="M1272" s="2"/>
      <c r="Q1272" s="23"/>
      <c r="S1272" s="1">
        <v>45322</v>
      </c>
      <c r="T1272" s="1">
        <v>45316</v>
      </c>
      <c r="U1272" s="1">
        <v>45327</v>
      </c>
      <c r="V1272">
        <v>30</v>
      </c>
      <c r="W1272" s="1">
        <v>45357</v>
      </c>
      <c r="AF1272" s="2">
        <v>0</v>
      </c>
      <c r="AG1272" s="14">
        <f>SUMIF('consultant-gross'!D:D,eslam.data!AQ1272,'consultant-gross'!F:F)</f>
        <v>0</v>
      </c>
      <c r="AH1272" s="14">
        <f>SUMIF('consultant-gross'!D:D,eslam.data!AQ1272,'consultant-gross'!G:G)</f>
        <v>0</v>
      </c>
      <c r="AI1272" s="14">
        <f>SUMIF('consultant-net'!D:D,eslam.data!AQ1272,'consultant-net'!F:F)</f>
        <v>0</v>
      </c>
      <c r="AJ1272" s="2">
        <f>VLOOKUP(A1272,'eslam-to-invoicing'!A:B,2,0)</f>
        <v>0</v>
      </c>
      <c r="AQ1272" s="2" t="str">
        <f t="shared" si="168"/>
        <v>Radamis-Concrete21</v>
      </c>
      <c r="AR1272" s="2" t="str">
        <f t="shared" si="169"/>
        <v>021</v>
      </c>
    </row>
    <row r="1273" spans="1:44" hidden="1" x14ac:dyDescent="0.3">
      <c r="A1273" s="6" t="s">
        <v>93</v>
      </c>
      <c r="B1273" s="6">
        <f>VLOOKUP(A1273,operation!A:B,2,0)</f>
        <v>1</v>
      </c>
      <c r="C1273" s="6">
        <v>22</v>
      </c>
      <c r="D1273" s="25"/>
      <c r="F1273" s="26">
        <f>_xlfn.MAXIFS('data-from-invoicing'!E:E,'data-from-invoicing'!D:D,eslam.data!AR1273)</f>
        <v>0</v>
      </c>
      <c r="G1273" s="2">
        <f t="shared" si="166"/>
        <v>0</v>
      </c>
      <c r="H1273" s="2"/>
      <c r="I1273" s="23"/>
      <c r="J1273" s="2">
        <f>SUMIF('collection only'!D:D,eslam.data!AQ1273,'collection only'!E:E)</f>
        <v>0</v>
      </c>
      <c r="K1273" s="26">
        <f>SUMIF('data-from-invoicing'!D:D,eslam.data!AR1273,'data-from-invoicing'!F:F)</f>
        <v>0</v>
      </c>
      <c r="L1273" s="2">
        <f t="shared" si="167"/>
        <v>0</v>
      </c>
      <c r="M1273" s="2"/>
      <c r="Q1273" s="23"/>
      <c r="S1273" s="1">
        <v>45351</v>
      </c>
      <c r="T1273" s="1">
        <v>45347</v>
      </c>
      <c r="U1273" s="1">
        <v>45356</v>
      </c>
      <c r="V1273">
        <v>30</v>
      </c>
      <c r="W1273" s="1">
        <v>45386</v>
      </c>
      <c r="AF1273" s="2">
        <v>0</v>
      </c>
      <c r="AG1273" s="14">
        <f>SUMIF('consultant-gross'!D:D,eslam.data!AQ1273,'consultant-gross'!F:F)</f>
        <v>0</v>
      </c>
      <c r="AH1273" s="14">
        <f>SUMIF('consultant-gross'!D:D,eslam.data!AQ1273,'consultant-gross'!G:G)</f>
        <v>0</v>
      </c>
      <c r="AI1273" s="14">
        <f>SUMIF('consultant-net'!D:D,eslam.data!AQ1273,'consultant-net'!F:F)</f>
        <v>0</v>
      </c>
      <c r="AJ1273" s="2">
        <f>VLOOKUP(A1273,'eslam-to-invoicing'!A:B,2,0)</f>
        <v>0</v>
      </c>
      <c r="AQ1273" s="2" t="str">
        <f t="shared" si="168"/>
        <v>Radamis-Concrete22</v>
      </c>
      <c r="AR1273" s="2" t="str">
        <f t="shared" si="169"/>
        <v>022</v>
      </c>
    </row>
    <row r="1274" spans="1:44" hidden="1" x14ac:dyDescent="0.3">
      <c r="A1274" s="6" t="s">
        <v>93</v>
      </c>
      <c r="B1274" s="6">
        <f>VLOOKUP(A1274,operation!A:B,2,0)</f>
        <v>1</v>
      </c>
      <c r="C1274" s="6">
        <v>23</v>
      </c>
      <c r="D1274" s="25"/>
      <c r="F1274" s="26">
        <f>_xlfn.MAXIFS('data-from-invoicing'!E:E,'data-from-invoicing'!D:D,eslam.data!AR1274)</f>
        <v>0</v>
      </c>
      <c r="G1274" s="2">
        <f t="shared" si="166"/>
        <v>0</v>
      </c>
      <c r="H1274" s="2"/>
      <c r="I1274" s="23"/>
      <c r="J1274" s="2">
        <f>SUMIF('collection only'!D:D,eslam.data!AQ1274,'collection only'!E:E)</f>
        <v>0</v>
      </c>
      <c r="K1274" s="26">
        <f>SUMIF('data-from-invoicing'!D:D,eslam.data!AR1274,'data-from-invoicing'!F:F)</f>
        <v>0</v>
      </c>
      <c r="L1274" s="2">
        <f t="shared" si="167"/>
        <v>0</v>
      </c>
      <c r="M1274" s="2"/>
      <c r="Q1274" s="23"/>
      <c r="S1274" s="1">
        <v>45382</v>
      </c>
      <c r="T1274" s="1">
        <v>45376</v>
      </c>
      <c r="U1274" s="1">
        <v>45387</v>
      </c>
      <c r="V1274">
        <v>30</v>
      </c>
      <c r="W1274" s="1">
        <v>45417</v>
      </c>
      <c r="AF1274" s="2">
        <v>0</v>
      </c>
      <c r="AG1274" s="14">
        <f>SUMIF('consultant-gross'!D:D,eslam.data!AQ1274,'consultant-gross'!F:F)</f>
        <v>0</v>
      </c>
      <c r="AH1274" s="14">
        <f>SUMIF('consultant-gross'!D:D,eslam.data!AQ1274,'consultant-gross'!G:G)</f>
        <v>0</v>
      </c>
      <c r="AI1274" s="14">
        <f>SUMIF('consultant-net'!D:D,eslam.data!AQ1274,'consultant-net'!F:F)</f>
        <v>0</v>
      </c>
      <c r="AJ1274" s="2">
        <f>VLOOKUP(A1274,'eslam-to-invoicing'!A:B,2,0)</f>
        <v>0</v>
      </c>
      <c r="AQ1274" s="2" t="str">
        <f t="shared" si="168"/>
        <v>Radamis-Concrete23</v>
      </c>
      <c r="AR1274" s="2" t="str">
        <f t="shared" si="169"/>
        <v>023</v>
      </c>
    </row>
    <row r="1275" spans="1:44" hidden="1" x14ac:dyDescent="0.3">
      <c r="A1275" s="6" t="s">
        <v>93</v>
      </c>
      <c r="B1275" s="6">
        <f>VLOOKUP(A1275,operation!A:B,2,0)</f>
        <v>1</v>
      </c>
      <c r="C1275" s="6">
        <v>24</v>
      </c>
      <c r="D1275" s="25"/>
      <c r="F1275" s="26">
        <f>_xlfn.MAXIFS('data-from-invoicing'!E:E,'data-from-invoicing'!D:D,eslam.data!AR1275)</f>
        <v>0</v>
      </c>
      <c r="G1275" s="2">
        <f t="shared" si="166"/>
        <v>0</v>
      </c>
      <c r="H1275" s="2"/>
      <c r="I1275" s="23"/>
      <c r="J1275" s="2">
        <f>SUMIF('collection only'!D:D,eslam.data!AQ1275,'collection only'!E:E)</f>
        <v>0</v>
      </c>
      <c r="K1275" s="26">
        <f>SUMIF('data-from-invoicing'!D:D,eslam.data!AR1275,'data-from-invoicing'!F:F)</f>
        <v>0</v>
      </c>
      <c r="L1275" s="2">
        <f t="shared" si="167"/>
        <v>0</v>
      </c>
      <c r="M1275" s="2"/>
      <c r="Q1275" s="23"/>
      <c r="S1275" s="1">
        <v>45412</v>
      </c>
      <c r="T1275" s="1">
        <v>45407</v>
      </c>
      <c r="U1275" s="1">
        <v>45417</v>
      </c>
      <c r="V1275">
        <v>30</v>
      </c>
      <c r="W1275" s="1">
        <v>45447</v>
      </c>
      <c r="AF1275" s="2">
        <v>0</v>
      </c>
      <c r="AG1275" s="14">
        <f>SUMIF('consultant-gross'!D:D,eslam.data!AQ1275,'consultant-gross'!F:F)</f>
        <v>0</v>
      </c>
      <c r="AH1275" s="14">
        <f>SUMIF('consultant-gross'!D:D,eslam.data!AQ1275,'consultant-gross'!G:G)</f>
        <v>0</v>
      </c>
      <c r="AI1275" s="14">
        <f>SUMIF('consultant-net'!D:D,eslam.data!AQ1275,'consultant-net'!F:F)</f>
        <v>0</v>
      </c>
      <c r="AJ1275" s="2">
        <f>VLOOKUP(A1275,'eslam-to-invoicing'!A:B,2,0)</f>
        <v>0</v>
      </c>
      <c r="AQ1275" s="2" t="str">
        <f t="shared" si="168"/>
        <v>Radamis-Concrete24</v>
      </c>
      <c r="AR1275" s="2" t="str">
        <f t="shared" si="169"/>
        <v>024</v>
      </c>
    </row>
    <row r="1276" spans="1:44" hidden="1" x14ac:dyDescent="0.3">
      <c r="A1276" s="6" t="s">
        <v>93</v>
      </c>
      <c r="B1276" s="6">
        <f>VLOOKUP(A1276,operation!A:B,2,0)</f>
        <v>1</v>
      </c>
      <c r="C1276" s="6">
        <v>25</v>
      </c>
      <c r="D1276" s="25"/>
      <c r="F1276" s="26">
        <f>_xlfn.MAXIFS('data-from-invoicing'!E:E,'data-from-invoicing'!D:D,eslam.data!AR1276)</f>
        <v>0</v>
      </c>
      <c r="G1276" s="2">
        <f t="shared" si="166"/>
        <v>0</v>
      </c>
      <c r="H1276" s="2"/>
      <c r="I1276" s="23"/>
      <c r="J1276" s="2">
        <f>SUMIF('collection only'!D:D,eslam.data!AQ1276,'collection only'!E:E)</f>
        <v>0</v>
      </c>
      <c r="K1276" s="26">
        <f>SUMIF('data-from-invoicing'!D:D,eslam.data!AR1276,'data-from-invoicing'!F:F)</f>
        <v>0</v>
      </c>
      <c r="L1276" s="2">
        <f t="shared" si="167"/>
        <v>0</v>
      </c>
      <c r="M1276" s="2"/>
      <c r="Q1276" s="23"/>
      <c r="S1276" s="1">
        <v>45443</v>
      </c>
      <c r="T1276" s="1">
        <v>45437</v>
      </c>
      <c r="U1276" s="1">
        <v>45448</v>
      </c>
      <c r="V1276">
        <v>30</v>
      </c>
      <c r="W1276" s="1">
        <v>45478</v>
      </c>
      <c r="AF1276" s="2">
        <v>0</v>
      </c>
      <c r="AG1276" s="14">
        <f>SUMIF('consultant-gross'!D:D,eslam.data!AQ1276,'consultant-gross'!F:F)</f>
        <v>0</v>
      </c>
      <c r="AH1276" s="14">
        <f>SUMIF('consultant-gross'!D:D,eslam.data!AQ1276,'consultant-gross'!G:G)</f>
        <v>0</v>
      </c>
      <c r="AI1276" s="14">
        <f>SUMIF('consultant-net'!D:D,eslam.data!AQ1276,'consultant-net'!F:F)</f>
        <v>0</v>
      </c>
      <c r="AJ1276" s="2">
        <f>VLOOKUP(A1276,'eslam-to-invoicing'!A:B,2,0)</f>
        <v>0</v>
      </c>
      <c r="AQ1276" s="2" t="str">
        <f t="shared" si="168"/>
        <v>Radamis-Concrete25</v>
      </c>
      <c r="AR1276" s="2" t="str">
        <f t="shared" si="169"/>
        <v>025</v>
      </c>
    </row>
    <row r="1277" spans="1:44" hidden="1" x14ac:dyDescent="0.3">
      <c r="A1277" s="6" t="s">
        <v>93</v>
      </c>
      <c r="B1277" s="6">
        <f>VLOOKUP(A1277,operation!A:B,2,0)</f>
        <v>1</v>
      </c>
      <c r="C1277" s="6">
        <v>26</v>
      </c>
      <c r="D1277" s="25"/>
      <c r="F1277" s="26">
        <f>_xlfn.MAXIFS('data-from-invoicing'!E:E,'data-from-invoicing'!D:D,eslam.data!AR1277)</f>
        <v>0</v>
      </c>
      <c r="G1277" s="2">
        <f t="shared" si="166"/>
        <v>0</v>
      </c>
      <c r="H1277" s="2"/>
      <c r="I1277" s="23"/>
      <c r="J1277" s="2">
        <f>SUMIF('collection only'!D:D,eslam.data!AQ1277,'collection only'!E:E)</f>
        <v>0</v>
      </c>
      <c r="K1277" s="26">
        <f>SUMIF('data-from-invoicing'!D:D,eslam.data!AR1277,'data-from-invoicing'!F:F)</f>
        <v>0</v>
      </c>
      <c r="L1277" s="2">
        <f t="shared" si="167"/>
        <v>0</v>
      </c>
      <c r="M1277" s="2"/>
      <c r="Q1277" s="23"/>
      <c r="S1277" s="1">
        <v>45473</v>
      </c>
      <c r="T1277" s="1">
        <v>45468</v>
      </c>
      <c r="U1277" s="1">
        <v>45478</v>
      </c>
      <c r="V1277">
        <v>30</v>
      </c>
      <c r="W1277" s="1">
        <v>45508</v>
      </c>
      <c r="AF1277" s="2">
        <v>0</v>
      </c>
      <c r="AG1277" s="14">
        <f>SUMIF('consultant-gross'!D:D,eslam.data!AQ1277,'consultant-gross'!F:F)</f>
        <v>0</v>
      </c>
      <c r="AH1277" s="14">
        <f>SUMIF('consultant-gross'!D:D,eslam.data!AQ1277,'consultant-gross'!G:G)</f>
        <v>0</v>
      </c>
      <c r="AI1277" s="14">
        <f>SUMIF('consultant-net'!D:D,eslam.data!AQ1277,'consultant-net'!F:F)</f>
        <v>0</v>
      </c>
      <c r="AJ1277" s="2">
        <f>VLOOKUP(A1277,'eslam-to-invoicing'!A:B,2,0)</f>
        <v>0</v>
      </c>
      <c r="AQ1277" s="2" t="str">
        <f t="shared" si="168"/>
        <v>Radamis-Concrete26</v>
      </c>
      <c r="AR1277" s="2" t="str">
        <f t="shared" si="169"/>
        <v>026</v>
      </c>
    </row>
    <row r="1278" spans="1:44" hidden="1" x14ac:dyDescent="0.3">
      <c r="A1278" s="6" t="s">
        <v>93</v>
      </c>
      <c r="B1278" s="6">
        <f>VLOOKUP(A1278,operation!A:B,2,0)</f>
        <v>1</v>
      </c>
      <c r="C1278" s="6">
        <v>27</v>
      </c>
      <c r="D1278" s="25"/>
      <c r="F1278" s="26">
        <f>_xlfn.MAXIFS('data-from-invoicing'!E:E,'data-from-invoicing'!D:D,eslam.data!AR1278)</f>
        <v>0</v>
      </c>
      <c r="G1278" s="2">
        <f t="shared" si="166"/>
        <v>0</v>
      </c>
      <c r="H1278" s="2"/>
      <c r="I1278" s="23"/>
      <c r="J1278" s="2">
        <f>SUMIF('collection only'!D:D,eslam.data!AQ1278,'collection only'!E:E)</f>
        <v>0</v>
      </c>
      <c r="K1278" s="26">
        <f>SUMIF('data-from-invoicing'!D:D,eslam.data!AR1278,'data-from-invoicing'!F:F)</f>
        <v>0</v>
      </c>
      <c r="L1278" s="2">
        <f t="shared" si="167"/>
        <v>0</v>
      </c>
      <c r="M1278" s="2"/>
      <c r="Q1278" s="23"/>
      <c r="S1278" s="1">
        <v>45504</v>
      </c>
      <c r="T1278" s="1">
        <v>45498</v>
      </c>
      <c r="U1278" s="1">
        <v>45509</v>
      </c>
      <c r="V1278">
        <v>30</v>
      </c>
      <c r="W1278" s="1">
        <v>45539</v>
      </c>
      <c r="AF1278" s="2">
        <v>0</v>
      </c>
      <c r="AG1278" s="14">
        <f>SUMIF('consultant-gross'!D:D,eslam.data!AQ1278,'consultant-gross'!F:F)</f>
        <v>0</v>
      </c>
      <c r="AH1278" s="14">
        <f>SUMIF('consultant-gross'!D:D,eslam.data!AQ1278,'consultant-gross'!G:G)</f>
        <v>0</v>
      </c>
      <c r="AI1278" s="14">
        <f>SUMIF('consultant-net'!D:D,eslam.data!AQ1278,'consultant-net'!F:F)</f>
        <v>0</v>
      </c>
      <c r="AJ1278" s="2">
        <f>VLOOKUP(A1278,'eslam-to-invoicing'!A:B,2,0)</f>
        <v>0</v>
      </c>
      <c r="AQ1278" s="2" t="str">
        <f t="shared" si="168"/>
        <v>Radamis-Concrete27</v>
      </c>
      <c r="AR1278" s="2" t="str">
        <f t="shared" si="169"/>
        <v>027</v>
      </c>
    </row>
    <row r="1279" spans="1:44" hidden="1" x14ac:dyDescent="0.3">
      <c r="A1279" s="6" t="s">
        <v>93</v>
      </c>
      <c r="B1279" s="6">
        <f>VLOOKUP(A1279,operation!A:B,2,0)</f>
        <v>1</v>
      </c>
      <c r="C1279" s="6">
        <v>28</v>
      </c>
      <c r="D1279" s="25"/>
      <c r="F1279" s="26">
        <f>_xlfn.MAXIFS('data-from-invoicing'!E:E,'data-from-invoicing'!D:D,eslam.data!AR1279)</f>
        <v>0</v>
      </c>
      <c r="G1279" s="2">
        <f t="shared" si="166"/>
        <v>0</v>
      </c>
      <c r="H1279" s="2"/>
      <c r="I1279" s="23"/>
      <c r="J1279" s="2">
        <f>SUMIF('collection only'!D:D,eslam.data!AQ1279,'collection only'!E:E)</f>
        <v>0</v>
      </c>
      <c r="K1279" s="26">
        <f>SUMIF('data-from-invoicing'!D:D,eslam.data!AR1279,'data-from-invoicing'!F:F)</f>
        <v>0</v>
      </c>
      <c r="L1279" s="2">
        <f t="shared" si="167"/>
        <v>0</v>
      </c>
      <c r="M1279" s="2"/>
      <c r="Q1279" s="23"/>
      <c r="S1279" s="1">
        <v>45535</v>
      </c>
      <c r="T1279" s="1">
        <v>45529</v>
      </c>
      <c r="U1279" s="1">
        <v>45540</v>
      </c>
      <c r="V1279">
        <v>30</v>
      </c>
      <c r="W1279" s="1">
        <v>45570</v>
      </c>
      <c r="AF1279" s="2">
        <v>0</v>
      </c>
      <c r="AG1279" s="14">
        <f>SUMIF('consultant-gross'!D:D,eslam.data!AQ1279,'consultant-gross'!F:F)</f>
        <v>0</v>
      </c>
      <c r="AH1279" s="14">
        <f>SUMIF('consultant-gross'!D:D,eslam.data!AQ1279,'consultant-gross'!G:G)</f>
        <v>0</v>
      </c>
      <c r="AI1279" s="14">
        <f>SUMIF('consultant-net'!D:D,eslam.data!AQ1279,'consultant-net'!F:F)</f>
        <v>0</v>
      </c>
      <c r="AJ1279" s="2">
        <f>VLOOKUP(A1279,'eslam-to-invoicing'!A:B,2,0)</f>
        <v>0</v>
      </c>
      <c r="AQ1279" s="2" t="str">
        <f t="shared" si="168"/>
        <v>Radamis-Concrete28</v>
      </c>
      <c r="AR1279" s="2" t="str">
        <f t="shared" si="169"/>
        <v>028</v>
      </c>
    </row>
    <row r="1280" spans="1:44" hidden="1" x14ac:dyDescent="0.3">
      <c r="A1280" s="6" t="s">
        <v>93</v>
      </c>
      <c r="B1280" s="6">
        <f>VLOOKUP(A1280,operation!A:B,2,0)</f>
        <v>1</v>
      </c>
      <c r="C1280" s="6">
        <v>29</v>
      </c>
      <c r="D1280" s="25"/>
      <c r="F1280" s="26">
        <f>_xlfn.MAXIFS('data-from-invoicing'!E:E,'data-from-invoicing'!D:D,eslam.data!AR1280)</f>
        <v>0</v>
      </c>
      <c r="G1280" s="2">
        <f t="shared" si="166"/>
        <v>0</v>
      </c>
      <c r="H1280" s="2"/>
      <c r="I1280" s="23"/>
      <c r="J1280" s="2">
        <f>SUMIF('collection only'!D:D,eslam.data!AQ1280,'collection only'!E:E)</f>
        <v>0</v>
      </c>
      <c r="K1280" s="26">
        <f>SUMIF('data-from-invoicing'!D:D,eslam.data!AR1280,'data-from-invoicing'!F:F)</f>
        <v>0</v>
      </c>
      <c r="L1280" s="2">
        <f t="shared" si="167"/>
        <v>0</v>
      </c>
      <c r="M1280" s="2"/>
      <c r="Q1280" s="23"/>
      <c r="S1280" s="1">
        <v>45565</v>
      </c>
      <c r="T1280" s="1">
        <v>45560</v>
      </c>
      <c r="U1280" s="1">
        <v>45570</v>
      </c>
      <c r="V1280">
        <v>30</v>
      </c>
      <c r="W1280" s="1">
        <v>45600</v>
      </c>
      <c r="AF1280" s="2">
        <v>0</v>
      </c>
      <c r="AG1280" s="14">
        <f>SUMIF('consultant-gross'!D:D,eslam.data!AQ1280,'consultant-gross'!F:F)</f>
        <v>0</v>
      </c>
      <c r="AH1280" s="14">
        <f>SUMIF('consultant-gross'!D:D,eslam.data!AQ1280,'consultant-gross'!G:G)</f>
        <v>0</v>
      </c>
      <c r="AI1280" s="14">
        <f>SUMIF('consultant-net'!D:D,eslam.data!AQ1280,'consultant-net'!F:F)</f>
        <v>0</v>
      </c>
      <c r="AJ1280" s="2">
        <f>VLOOKUP(A1280,'eslam-to-invoicing'!A:B,2,0)</f>
        <v>0</v>
      </c>
      <c r="AQ1280" s="2" t="str">
        <f t="shared" si="168"/>
        <v>Radamis-Concrete29</v>
      </c>
      <c r="AR1280" s="2" t="str">
        <f t="shared" si="169"/>
        <v>029</v>
      </c>
    </row>
    <row r="1281" spans="1:44" hidden="1" x14ac:dyDescent="0.3">
      <c r="A1281" s="6" t="s">
        <v>93</v>
      </c>
      <c r="B1281" s="6">
        <f>VLOOKUP(A1281,operation!A:B,2,0)</f>
        <v>1</v>
      </c>
      <c r="C1281" s="6">
        <v>30</v>
      </c>
      <c r="D1281" s="25"/>
      <c r="F1281" s="26">
        <f>_xlfn.MAXIFS('data-from-invoicing'!E:E,'data-from-invoicing'!D:D,eslam.data!AR1281)</f>
        <v>0</v>
      </c>
      <c r="G1281" s="2">
        <f t="shared" si="166"/>
        <v>0</v>
      </c>
      <c r="H1281" s="2"/>
      <c r="I1281" s="23"/>
      <c r="J1281" s="2">
        <f>SUMIF('collection only'!D:D,eslam.data!AQ1281,'collection only'!E:E)</f>
        <v>0</v>
      </c>
      <c r="K1281" s="26">
        <f>SUMIF('data-from-invoicing'!D:D,eslam.data!AR1281,'data-from-invoicing'!F:F)</f>
        <v>0</v>
      </c>
      <c r="L1281" s="2">
        <f t="shared" si="167"/>
        <v>0</v>
      </c>
      <c r="M1281" s="2"/>
      <c r="Q1281" s="23"/>
      <c r="S1281" s="1">
        <v>45596</v>
      </c>
      <c r="T1281" s="1">
        <v>45590</v>
      </c>
      <c r="U1281" s="1">
        <v>45601</v>
      </c>
      <c r="V1281">
        <v>30</v>
      </c>
      <c r="W1281" s="1">
        <v>45631</v>
      </c>
      <c r="AF1281" s="2">
        <v>0</v>
      </c>
      <c r="AG1281" s="14">
        <f>SUMIF('consultant-gross'!D:D,eslam.data!AQ1281,'consultant-gross'!F:F)</f>
        <v>0</v>
      </c>
      <c r="AH1281" s="14">
        <f>SUMIF('consultant-gross'!D:D,eslam.data!AQ1281,'consultant-gross'!G:G)</f>
        <v>0</v>
      </c>
      <c r="AI1281" s="14">
        <f>SUMIF('consultant-net'!D:D,eslam.data!AQ1281,'consultant-net'!F:F)</f>
        <v>0</v>
      </c>
      <c r="AJ1281" s="2">
        <f>VLOOKUP(A1281,'eslam-to-invoicing'!A:B,2,0)</f>
        <v>0</v>
      </c>
      <c r="AQ1281" s="2" t="str">
        <f t="shared" si="168"/>
        <v>Radamis-Concrete30</v>
      </c>
      <c r="AR1281" s="2" t="str">
        <f t="shared" si="169"/>
        <v>030</v>
      </c>
    </row>
    <row r="1282" spans="1:44" hidden="1" x14ac:dyDescent="0.3">
      <c r="A1282" s="6" t="s">
        <v>133</v>
      </c>
      <c r="B1282" s="6">
        <f>VLOOKUP(A1282,operation!A:B,2,0)</f>
        <v>1</v>
      </c>
      <c r="C1282" s="6">
        <v>1</v>
      </c>
      <c r="D1282" s="25"/>
      <c r="F1282" s="26">
        <f>_xlfn.MAXIFS('data-from-invoicing'!E:E,'data-from-invoicing'!D:D,eslam.data!AR1282)</f>
        <v>0</v>
      </c>
      <c r="G1282" s="2">
        <f t="shared" si="166"/>
        <v>0</v>
      </c>
      <c r="H1282" s="2"/>
      <c r="I1282" s="23"/>
      <c r="J1282" s="2">
        <f>SUMIF('collection only'!D:D,eslam.data!AQ1282,'collection only'!E:E)</f>
        <v>0</v>
      </c>
      <c r="K1282" s="26">
        <f>SUMIF('data-from-invoicing'!D:D,eslam.data!AR1282,'data-from-invoicing'!F:F)</f>
        <v>0</v>
      </c>
      <c r="L1282" s="2">
        <f t="shared" si="167"/>
        <v>0</v>
      </c>
      <c r="M1282" s="2"/>
      <c r="Q1282" s="23"/>
      <c r="S1282" s="1">
        <v>45230</v>
      </c>
      <c r="T1282" s="1">
        <v>45224</v>
      </c>
      <c r="U1282" s="1">
        <v>45239</v>
      </c>
      <c r="V1282">
        <v>30</v>
      </c>
      <c r="W1282" s="1">
        <v>45269</v>
      </c>
      <c r="AF1282" s="2">
        <v>0</v>
      </c>
      <c r="AG1282" s="14">
        <f>SUMIF('consultant-gross'!D:D,eslam.data!AQ1282,'consultant-gross'!F:F)</f>
        <v>0</v>
      </c>
      <c r="AH1282" s="14">
        <f>SUMIF('consultant-gross'!D:D,eslam.data!AQ1282,'consultant-gross'!G:G)</f>
        <v>0</v>
      </c>
      <c r="AI1282" s="14">
        <f>SUMIF('consultant-net'!D:D,eslam.data!AQ1282,'consultant-net'!F:F)</f>
        <v>0</v>
      </c>
      <c r="AJ1282" s="2">
        <f>VLOOKUP(A1282,'eslam-to-invoicing'!A:B,2,0)</f>
        <v>0</v>
      </c>
      <c r="AQ1282" s="2" t="str">
        <f t="shared" si="168"/>
        <v>Radamis-H1 Main Builidng1</v>
      </c>
      <c r="AR1282" s="2" t="str">
        <f t="shared" si="169"/>
        <v>01</v>
      </c>
    </row>
    <row r="1283" spans="1:44" hidden="1" x14ac:dyDescent="0.3">
      <c r="A1283" s="6" t="s">
        <v>133</v>
      </c>
      <c r="B1283" s="6">
        <f>VLOOKUP(A1283,operation!A:B,2,0)</f>
        <v>1</v>
      </c>
      <c r="C1283" s="6">
        <v>2</v>
      </c>
      <c r="D1283" s="25"/>
      <c r="F1283" s="26">
        <f>_xlfn.MAXIFS('data-from-invoicing'!E:E,'data-from-invoicing'!D:D,eslam.data!AR1283)</f>
        <v>0</v>
      </c>
      <c r="G1283" s="2">
        <f t="shared" si="166"/>
        <v>0</v>
      </c>
      <c r="H1283" s="2"/>
      <c r="I1283" s="23"/>
      <c r="J1283" s="2">
        <f>SUMIF('collection only'!D:D,eslam.data!AQ1283,'collection only'!E:E)</f>
        <v>0</v>
      </c>
      <c r="K1283" s="26">
        <f>SUMIF('data-from-invoicing'!D:D,eslam.data!AR1283,'data-from-invoicing'!F:F)</f>
        <v>0</v>
      </c>
      <c r="L1283" s="2">
        <f t="shared" si="167"/>
        <v>0</v>
      </c>
      <c r="M1283" s="2"/>
      <c r="Q1283" s="23"/>
      <c r="S1283" s="1">
        <v>45260</v>
      </c>
      <c r="T1283" s="1">
        <v>45255</v>
      </c>
      <c r="U1283" s="1">
        <v>45265</v>
      </c>
      <c r="V1283">
        <v>30</v>
      </c>
      <c r="W1283" s="1">
        <v>45295</v>
      </c>
      <c r="AF1283" s="2">
        <v>0</v>
      </c>
      <c r="AG1283" s="14">
        <f>SUMIF('consultant-gross'!D:D,eslam.data!AQ1283,'consultant-gross'!F:F)</f>
        <v>0</v>
      </c>
      <c r="AH1283" s="14">
        <f>SUMIF('consultant-gross'!D:D,eslam.data!AQ1283,'consultant-gross'!G:G)</f>
        <v>0</v>
      </c>
      <c r="AI1283" s="14">
        <f>SUMIF('consultant-net'!D:D,eslam.data!AQ1283,'consultant-net'!F:F)</f>
        <v>0</v>
      </c>
      <c r="AJ1283" s="2">
        <f>VLOOKUP(A1283,'eslam-to-invoicing'!A:B,2,0)</f>
        <v>0</v>
      </c>
      <c r="AQ1283" s="2" t="str">
        <f t="shared" si="168"/>
        <v>Radamis-H1 Main Builidng2</v>
      </c>
      <c r="AR1283" s="2" t="str">
        <f t="shared" si="169"/>
        <v>02</v>
      </c>
    </row>
    <row r="1284" spans="1:44" hidden="1" x14ac:dyDescent="0.3">
      <c r="A1284" s="6" t="s">
        <v>133</v>
      </c>
      <c r="B1284" s="6">
        <f>VLOOKUP(A1284,operation!A:B,2,0)</f>
        <v>1</v>
      </c>
      <c r="C1284" s="6">
        <v>3</v>
      </c>
      <c r="D1284" s="25"/>
      <c r="F1284" s="26">
        <f>_xlfn.MAXIFS('data-from-invoicing'!E:E,'data-from-invoicing'!D:D,eslam.data!AR1284)</f>
        <v>0</v>
      </c>
      <c r="G1284" s="2">
        <f t="shared" si="166"/>
        <v>0</v>
      </c>
      <c r="H1284" s="2"/>
      <c r="I1284" s="23"/>
      <c r="J1284" s="2">
        <f>SUMIF('collection only'!D:D,eslam.data!AQ1284,'collection only'!E:E)</f>
        <v>0</v>
      </c>
      <c r="K1284" s="26">
        <f>SUMIF('data-from-invoicing'!D:D,eslam.data!AR1284,'data-from-invoicing'!F:F)</f>
        <v>0</v>
      </c>
      <c r="L1284" s="2">
        <f t="shared" si="167"/>
        <v>0</v>
      </c>
      <c r="M1284" s="2"/>
      <c r="Q1284" s="23"/>
      <c r="S1284" s="1">
        <v>45291</v>
      </c>
      <c r="T1284" s="1">
        <v>45285</v>
      </c>
      <c r="U1284" s="1">
        <v>45296</v>
      </c>
      <c r="V1284">
        <v>30</v>
      </c>
      <c r="W1284" s="1">
        <v>45326</v>
      </c>
      <c r="AF1284" s="2">
        <v>0</v>
      </c>
      <c r="AG1284" s="14">
        <f>SUMIF('consultant-gross'!D:D,eslam.data!AQ1284,'consultant-gross'!F:F)</f>
        <v>0</v>
      </c>
      <c r="AH1284" s="14">
        <f>SUMIF('consultant-gross'!D:D,eslam.data!AQ1284,'consultant-gross'!G:G)</f>
        <v>0</v>
      </c>
      <c r="AI1284" s="14">
        <f>SUMIF('consultant-net'!D:D,eslam.data!AQ1284,'consultant-net'!F:F)</f>
        <v>0</v>
      </c>
      <c r="AJ1284" s="2">
        <f>VLOOKUP(A1284,'eslam-to-invoicing'!A:B,2,0)</f>
        <v>0</v>
      </c>
      <c r="AQ1284" s="2" t="str">
        <f t="shared" si="168"/>
        <v>Radamis-H1 Main Builidng3</v>
      </c>
      <c r="AR1284" s="2" t="str">
        <f t="shared" si="169"/>
        <v>03</v>
      </c>
    </row>
    <row r="1285" spans="1:44" hidden="1" x14ac:dyDescent="0.3">
      <c r="A1285" s="6" t="s">
        <v>133</v>
      </c>
      <c r="B1285" s="6">
        <f>VLOOKUP(A1285,operation!A:B,2,0)</f>
        <v>1</v>
      </c>
      <c r="C1285" s="6">
        <v>4</v>
      </c>
      <c r="D1285" s="25"/>
      <c r="F1285" s="26">
        <f>_xlfn.MAXIFS('data-from-invoicing'!E:E,'data-from-invoicing'!D:D,eslam.data!AR1285)</f>
        <v>0</v>
      </c>
      <c r="G1285" s="2">
        <f t="shared" si="166"/>
        <v>0</v>
      </c>
      <c r="H1285" s="2"/>
      <c r="I1285" s="23"/>
      <c r="J1285" s="2">
        <f>SUMIF('collection only'!D:D,eslam.data!AQ1285,'collection only'!E:E)</f>
        <v>0</v>
      </c>
      <c r="K1285" s="26">
        <f>SUMIF('data-from-invoicing'!D:D,eslam.data!AR1285,'data-from-invoicing'!F:F)</f>
        <v>0</v>
      </c>
      <c r="L1285" s="2">
        <f t="shared" si="167"/>
        <v>0</v>
      </c>
      <c r="M1285" s="2"/>
      <c r="Q1285" s="23"/>
      <c r="S1285" s="1">
        <v>45322</v>
      </c>
      <c r="T1285" s="1">
        <v>45316</v>
      </c>
      <c r="U1285" s="1">
        <v>45327</v>
      </c>
      <c r="V1285">
        <v>30</v>
      </c>
      <c r="W1285" s="1">
        <v>45357</v>
      </c>
      <c r="AF1285" s="2">
        <v>0</v>
      </c>
      <c r="AG1285" s="14">
        <f>SUMIF('consultant-gross'!D:D,eslam.data!AQ1285,'consultant-gross'!F:F)</f>
        <v>0</v>
      </c>
      <c r="AH1285" s="14">
        <f>SUMIF('consultant-gross'!D:D,eslam.data!AQ1285,'consultant-gross'!G:G)</f>
        <v>0</v>
      </c>
      <c r="AI1285" s="14">
        <f>SUMIF('consultant-net'!D:D,eslam.data!AQ1285,'consultant-net'!F:F)</f>
        <v>0</v>
      </c>
      <c r="AJ1285" s="2">
        <f>VLOOKUP(A1285,'eslam-to-invoicing'!A:B,2,0)</f>
        <v>0</v>
      </c>
      <c r="AQ1285" s="2" t="str">
        <f t="shared" si="168"/>
        <v>Radamis-H1 Main Builidng4</v>
      </c>
      <c r="AR1285" s="2" t="str">
        <f t="shared" si="169"/>
        <v>04</v>
      </c>
    </row>
    <row r="1286" spans="1:44" hidden="1" x14ac:dyDescent="0.3">
      <c r="A1286" s="6" t="s">
        <v>133</v>
      </c>
      <c r="B1286" s="6">
        <f>VLOOKUP(A1286,operation!A:B,2,0)</f>
        <v>1</v>
      </c>
      <c r="C1286" s="6">
        <v>5</v>
      </c>
      <c r="D1286" s="25"/>
      <c r="F1286" s="26">
        <f>_xlfn.MAXIFS('data-from-invoicing'!E:E,'data-from-invoicing'!D:D,eslam.data!AR1286)</f>
        <v>0</v>
      </c>
      <c r="G1286" s="2">
        <f t="shared" si="166"/>
        <v>0</v>
      </c>
      <c r="H1286" s="2"/>
      <c r="I1286" s="23"/>
      <c r="J1286" s="2">
        <f>SUMIF('collection only'!D:D,eslam.data!AQ1286,'collection only'!E:E)</f>
        <v>0</v>
      </c>
      <c r="K1286" s="26">
        <f>SUMIF('data-from-invoicing'!D:D,eslam.data!AR1286,'data-from-invoicing'!F:F)</f>
        <v>0</v>
      </c>
      <c r="L1286" s="2">
        <f t="shared" si="167"/>
        <v>0</v>
      </c>
      <c r="M1286" s="2"/>
      <c r="Q1286" s="23"/>
      <c r="S1286" s="1">
        <v>45351</v>
      </c>
      <c r="T1286" s="1">
        <v>45347</v>
      </c>
      <c r="U1286" s="1">
        <v>45356</v>
      </c>
      <c r="V1286">
        <v>30</v>
      </c>
      <c r="W1286" s="1">
        <v>45386</v>
      </c>
      <c r="AF1286" s="2">
        <v>0</v>
      </c>
      <c r="AG1286" s="14">
        <f>SUMIF('consultant-gross'!D:D,eslam.data!AQ1286,'consultant-gross'!F:F)</f>
        <v>0</v>
      </c>
      <c r="AH1286" s="14">
        <f>SUMIF('consultant-gross'!D:D,eslam.data!AQ1286,'consultant-gross'!G:G)</f>
        <v>0</v>
      </c>
      <c r="AI1286" s="14">
        <f>SUMIF('consultant-net'!D:D,eslam.data!AQ1286,'consultant-net'!F:F)</f>
        <v>0</v>
      </c>
      <c r="AJ1286" s="2">
        <f>VLOOKUP(A1286,'eslam-to-invoicing'!A:B,2,0)</f>
        <v>0</v>
      </c>
      <c r="AQ1286" s="2" t="str">
        <f t="shared" si="168"/>
        <v>Radamis-H1 Main Builidng5</v>
      </c>
      <c r="AR1286" s="2" t="str">
        <f t="shared" si="169"/>
        <v>05</v>
      </c>
    </row>
    <row r="1287" spans="1:44" hidden="1" x14ac:dyDescent="0.3">
      <c r="A1287" s="6" t="s">
        <v>133</v>
      </c>
      <c r="B1287" s="6">
        <f>VLOOKUP(A1287,operation!A:B,2,0)</f>
        <v>1</v>
      </c>
      <c r="C1287" s="6">
        <v>6</v>
      </c>
      <c r="D1287" s="25"/>
      <c r="F1287" s="26">
        <f>_xlfn.MAXIFS('data-from-invoicing'!E:E,'data-from-invoicing'!D:D,eslam.data!AR1287)</f>
        <v>0</v>
      </c>
      <c r="G1287" s="2">
        <f t="shared" si="166"/>
        <v>0</v>
      </c>
      <c r="H1287" s="2"/>
      <c r="I1287" s="23"/>
      <c r="J1287" s="2">
        <f>SUMIF('collection only'!D:D,eslam.data!AQ1287,'collection only'!E:E)</f>
        <v>0</v>
      </c>
      <c r="K1287" s="26">
        <f>SUMIF('data-from-invoicing'!D:D,eslam.data!AR1287,'data-from-invoicing'!F:F)</f>
        <v>0</v>
      </c>
      <c r="L1287" s="2">
        <f t="shared" si="167"/>
        <v>0</v>
      </c>
      <c r="M1287" s="2"/>
      <c r="Q1287" s="23"/>
      <c r="S1287" s="1">
        <v>45382</v>
      </c>
      <c r="T1287" s="1">
        <v>45376</v>
      </c>
      <c r="U1287" s="1">
        <v>45387</v>
      </c>
      <c r="V1287">
        <v>30</v>
      </c>
      <c r="W1287" s="1">
        <v>45417</v>
      </c>
      <c r="AF1287" s="2">
        <v>0</v>
      </c>
      <c r="AG1287" s="14">
        <f>SUMIF('consultant-gross'!D:D,eslam.data!AQ1287,'consultant-gross'!F:F)</f>
        <v>0</v>
      </c>
      <c r="AH1287" s="14">
        <f>SUMIF('consultant-gross'!D:D,eslam.data!AQ1287,'consultant-gross'!G:G)</f>
        <v>0</v>
      </c>
      <c r="AI1287" s="14">
        <f>SUMIF('consultant-net'!D:D,eslam.data!AQ1287,'consultant-net'!F:F)</f>
        <v>0</v>
      </c>
      <c r="AJ1287" s="2">
        <f>VLOOKUP(A1287,'eslam-to-invoicing'!A:B,2,0)</f>
        <v>0</v>
      </c>
      <c r="AQ1287" s="2" t="str">
        <f t="shared" si="168"/>
        <v>Radamis-H1 Main Builidng6</v>
      </c>
      <c r="AR1287" s="2" t="str">
        <f t="shared" si="169"/>
        <v>06</v>
      </c>
    </row>
    <row r="1288" spans="1:44" hidden="1" x14ac:dyDescent="0.3">
      <c r="A1288" s="6" t="s">
        <v>133</v>
      </c>
      <c r="B1288" s="6">
        <f>VLOOKUP(A1288,operation!A:B,2,0)</f>
        <v>1</v>
      </c>
      <c r="C1288" s="6">
        <v>7</v>
      </c>
      <c r="D1288" s="25"/>
      <c r="F1288" s="26">
        <f>_xlfn.MAXIFS('data-from-invoicing'!E:E,'data-from-invoicing'!D:D,eslam.data!AR1288)</f>
        <v>0</v>
      </c>
      <c r="G1288" s="2">
        <f t="shared" si="166"/>
        <v>0</v>
      </c>
      <c r="H1288" s="2"/>
      <c r="I1288" s="23"/>
      <c r="J1288" s="2">
        <f>SUMIF('collection only'!D:D,eslam.data!AQ1288,'collection only'!E:E)</f>
        <v>0</v>
      </c>
      <c r="K1288" s="26">
        <f>SUMIF('data-from-invoicing'!D:D,eslam.data!AR1288,'data-from-invoicing'!F:F)</f>
        <v>0</v>
      </c>
      <c r="L1288" s="2">
        <f t="shared" si="167"/>
        <v>0</v>
      </c>
      <c r="M1288" s="2"/>
      <c r="Q1288" s="23"/>
      <c r="S1288" s="1">
        <v>45412</v>
      </c>
      <c r="T1288" s="1">
        <v>45407</v>
      </c>
      <c r="U1288" s="1">
        <v>45417</v>
      </c>
      <c r="V1288">
        <v>30</v>
      </c>
      <c r="W1288" s="1">
        <v>45447</v>
      </c>
      <c r="AF1288" s="2">
        <v>0</v>
      </c>
      <c r="AG1288" s="14">
        <f>SUMIF('consultant-gross'!D:D,eslam.data!AQ1288,'consultant-gross'!F:F)</f>
        <v>0</v>
      </c>
      <c r="AH1288" s="14">
        <f>SUMIF('consultant-gross'!D:D,eslam.data!AQ1288,'consultant-gross'!G:G)</f>
        <v>0</v>
      </c>
      <c r="AI1288" s="14">
        <f>SUMIF('consultant-net'!D:D,eslam.data!AQ1288,'consultant-net'!F:F)</f>
        <v>0</v>
      </c>
      <c r="AJ1288" s="2">
        <f>VLOOKUP(A1288,'eslam-to-invoicing'!A:B,2,0)</f>
        <v>0</v>
      </c>
      <c r="AQ1288" s="2" t="str">
        <f t="shared" si="168"/>
        <v>Radamis-H1 Main Builidng7</v>
      </c>
      <c r="AR1288" s="2" t="str">
        <f t="shared" si="169"/>
        <v>07</v>
      </c>
    </row>
    <row r="1289" spans="1:44" hidden="1" x14ac:dyDescent="0.3">
      <c r="A1289" s="6" t="s">
        <v>133</v>
      </c>
      <c r="B1289" s="6">
        <f>VLOOKUP(A1289,operation!A:B,2,0)</f>
        <v>1</v>
      </c>
      <c r="C1289" s="6">
        <v>8</v>
      </c>
      <c r="D1289" s="25"/>
      <c r="F1289" s="26">
        <f>_xlfn.MAXIFS('data-from-invoicing'!E:E,'data-from-invoicing'!D:D,eslam.data!AR1289)</f>
        <v>0</v>
      </c>
      <c r="G1289" s="2">
        <f t="shared" si="166"/>
        <v>0</v>
      </c>
      <c r="H1289" s="2"/>
      <c r="I1289" s="23"/>
      <c r="J1289" s="2">
        <f>SUMIF('collection only'!D:D,eslam.data!AQ1289,'collection only'!E:E)</f>
        <v>0</v>
      </c>
      <c r="K1289" s="26">
        <f>SUMIF('data-from-invoicing'!D:D,eslam.data!AR1289,'data-from-invoicing'!F:F)</f>
        <v>0</v>
      </c>
      <c r="L1289" s="2">
        <f t="shared" si="167"/>
        <v>0</v>
      </c>
      <c r="M1289" s="2"/>
      <c r="Q1289" s="23"/>
      <c r="S1289" s="1">
        <v>45443</v>
      </c>
      <c r="T1289" s="1">
        <v>45437</v>
      </c>
      <c r="U1289" s="1">
        <v>45448</v>
      </c>
      <c r="V1289">
        <v>30</v>
      </c>
      <c r="W1289" s="1">
        <v>45478</v>
      </c>
      <c r="AF1289" s="2">
        <v>0</v>
      </c>
      <c r="AG1289" s="14">
        <f>SUMIF('consultant-gross'!D:D,eslam.data!AQ1289,'consultant-gross'!F:F)</f>
        <v>0</v>
      </c>
      <c r="AH1289" s="14">
        <f>SUMIF('consultant-gross'!D:D,eslam.data!AQ1289,'consultant-gross'!G:G)</f>
        <v>0</v>
      </c>
      <c r="AI1289" s="14">
        <f>SUMIF('consultant-net'!D:D,eslam.data!AQ1289,'consultant-net'!F:F)</f>
        <v>0</v>
      </c>
      <c r="AJ1289" s="2">
        <f>VLOOKUP(A1289,'eslam-to-invoicing'!A:B,2,0)</f>
        <v>0</v>
      </c>
      <c r="AQ1289" s="2" t="str">
        <f t="shared" si="168"/>
        <v>Radamis-H1 Main Builidng8</v>
      </c>
      <c r="AR1289" s="2" t="str">
        <f t="shared" si="169"/>
        <v>08</v>
      </c>
    </row>
    <row r="1290" spans="1:44" hidden="1" x14ac:dyDescent="0.3">
      <c r="A1290" s="6" t="s">
        <v>133</v>
      </c>
      <c r="B1290" s="6">
        <f>VLOOKUP(A1290,operation!A:B,2,0)</f>
        <v>1</v>
      </c>
      <c r="C1290" s="6">
        <v>9</v>
      </c>
      <c r="D1290" s="25"/>
      <c r="F1290" s="26">
        <f>_xlfn.MAXIFS('data-from-invoicing'!E:E,'data-from-invoicing'!D:D,eslam.data!AR1290)</f>
        <v>0</v>
      </c>
      <c r="G1290" s="2">
        <f t="shared" si="166"/>
        <v>0</v>
      </c>
      <c r="H1290" s="2"/>
      <c r="I1290" s="23"/>
      <c r="J1290" s="2">
        <f>SUMIF('collection only'!D:D,eslam.data!AQ1290,'collection only'!E:E)</f>
        <v>0</v>
      </c>
      <c r="K1290" s="26">
        <f>SUMIF('data-from-invoicing'!D:D,eslam.data!AR1290,'data-from-invoicing'!F:F)</f>
        <v>0</v>
      </c>
      <c r="L1290" s="2">
        <f t="shared" si="167"/>
        <v>0</v>
      </c>
      <c r="M1290" s="2"/>
      <c r="Q1290" s="23"/>
      <c r="S1290" s="1">
        <v>45473</v>
      </c>
      <c r="T1290" s="1">
        <v>45468</v>
      </c>
      <c r="U1290" s="1">
        <v>45478</v>
      </c>
      <c r="V1290">
        <v>30</v>
      </c>
      <c r="W1290" s="1">
        <v>45508</v>
      </c>
      <c r="AF1290" s="2">
        <v>0</v>
      </c>
      <c r="AG1290" s="14">
        <f>SUMIF('consultant-gross'!D:D,eslam.data!AQ1290,'consultant-gross'!F:F)</f>
        <v>0</v>
      </c>
      <c r="AH1290" s="14">
        <f>SUMIF('consultant-gross'!D:D,eslam.data!AQ1290,'consultant-gross'!G:G)</f>
        <v>0</v>
      </c>
      <c r="AI1290" s="14">
        <f>SUMIF('consultant-net'!D:D,eslam.data!AQ1290,'consultant-net'!F:F)</f>
        <v>0</v>
      </c>
      <c r="AJ1290" s="2">
        <f>VLOOKUP(A1290,'eslam-to-invoicing'!A:B,2,0)</f>
        <v>0</v>
      </c>
      <c r="AQ1290" s="2" t="str">
        <f t="shared" si="168"/>
        <v>Radamis-H1 Main Builidng9</v>
      </c>
      <c r="AR1290" s="2" t="str">
        <f t="shared" si="169"/>
        <v>09</v>
      </c>
    </row>
    <row r="1291" spans="1:44" hidden="1" x14ac:dyDescent="0.3">
      <c r="A1291" s="6" t="s">
        <v>133</v>
      </c>
      <c r="B1291" s="6">
        <f>VLOOKUP(A1291,operation!A:B,2,0)</f>
        <v>1</v>
      </c>
      <c r="C1291" s="6">
        <v>10</v>
      </c>
      <c r="D1291" s="25"/>
      <c r="F1291" s="26">
        <f>_xlfn.MAXIFS('data-from-invoicing'!E:E,'data-from-invoicing'!D:D,eslam.data!AR1291)</f>
        <v>0</v>
      </c>
      <c r="G1291" s="2">
        <f t="shared" si="166"/>
        <v>0</v>
      </c>
      <c r="H1291" s="2"/>
      <c r="I1291" s="23"/>
      <c r="J1291" s="2">
        <f>SUMIF('collection only'!D:D,eslam.data!AQ1291,'collection only'!E:E)</f>
        <v>0</v>
      </c>
      <c r="K1291" s="26">
        <f>SUMIF('data-from-invoicing'!D:D,eslam.data!AR1291,'data-from-invoicing'!F:F)</f>
        <v>0</v>
      </c>
      <c r="L1291" s="2">
        <f t="shared" si="167"/>
        <v>0</v>
      </c>
      <c r="M1291" s="2"/>
      <c r="Q1291" s="23"/>
      <c r="S1291" s="1">
        <v>45504</v>
      </c>
      <c r="T1291" s="1">
        <v>45498</v>
      </c>
      <c r="U1291" s="1">
        <v>45509</v>
      </c>
      <c r="V1291">
        <v>30</v>
      </c>
      <c r="W1291" s="1">
        <v>45539</v>
      </c>
      <c r="AF1291" s="2">
        <v>0</v>
      </c>
      <c r="AG1291" s="14">
        <f>SUMIF('consultant-gross'!D:D,eslam.data!AQ1291,'consultant-gross'!F:F)</f>
        <v>0</v>
      </c>
      <c r="AH1291" s="14">
        <f>SUMIF('consultant-gross'!D:D,eslam.data!AQ1291,'consultant-gross'!G:G)</f>
        <v>0</v>
      </c>
      <c r="AI1291" s="14">
        <f>SUMIF('consultant-net'!D:D,eslam.data!AQ1291,'consultant-net'!F:F)</f>
        <v>0</v>
      </c>
      <c r="AJ1291" s="2">
        <f>VLOOKUP(A1291,'eslam-to-invoicing'!A:B,2,0)</f>
        <v>0</v>
      </c>
      <c r="AQ1291" s="2" t="str">
        <f t="shared" si="168"/>
        <v>Radamis-H1 Main Builidng10</v>
      </c>
      <c r="AR1291" s="2" t="str">
        <f t="shared" si="169"/>
        <v>010</v>
      </c>
    </row>
    <row r="1292" spans="1:44" hidden="1" x14ac:dyDescent="0.3">
      <c r="A1292" s="6" t="s">
        <v>133</v>
      </c>
      <c r="B1292" s="6">
        <f>VLOOKUP(A1292,operation!A:B,2,0)</f>
        <v>1</v>
      </c>
      <c r="C1292" s="6">
        <v>11</v>
      </c>
      <c r="D1292" s="25"/>
      <c r="F1292" s="26">
        <f>_xlfn.MAXIFS('data-from-invoicing'!E:E,'data-from-invoicing'!D:D,eslam.data!AR1292)</f>
        <v>0</v>
      </c>
      <c r="G1292" s="2">
        <f t="shared" si="166"/>
        <v>0</v>
      </c>
      <c r="H1292" s="2"/>
      <c r="I1292" s="23"/>
      <c r="J1292" s="2">
        <f>SUMIF('collection only'!D:D,eslam.data!AQ1292,'collection only'!E:E)</f>
        <v>0</v>
      </c>
      <c r="K1292" s="26">
        <f>SUMIF('data-from-invoicing'!D:D,eslam.data!AR1292,'data-from-invoicing'!F:F)</f>
        <v>0</v>
      </c>
      <c r="L1292" s="2">
        <f t="shared" si="167"/>
        <v>0</v>
      </c>
      <c r="M1292" s="2"/>
      <c r="Q1292" s="23"/>
      <c r="S1292" s="1">
        <v>45535</v>
      </c>
      <c r="T1292" s="1">
        <v>45529</v>
      </c>
      <c r="U1292" s="1">
        <v>45540</v>
      </c>
      <c r="V1292">
        <v>30</v>
      </c>
      <c r="W1292" s="1">
        <v>45570</v>
      </c>
      <c r="AF1292" s="2">
        <v>0</v>
      </c>
      <c r="AG1292" s="14">
        <f>SUMIF('consultant-gross'!D:D,eslam.data!AQ1292,'consultant-gross'!F:F)</f>
        <v>0</v>
      </c>
      <c r="AH1292" s="14">
        <f>SUMIF('consultant-gross'!D:D,eslam.data!AQ1292,'consultant-gross'!G:G)</f>
        <v>0</v>
      </c>
      <c r="AI1292" s="14">
        <f>SUMIF('consultant-net'!D:D,eslam.data!AQ1292,'consultant-net'!F:F)</f>
        <v>0</v>
      </c>
      <c r="AJ1292" s="2">
        <f>VLOOKUP(A1292,'eslam-to-invoicing'!A:B,2,0)</f>
        <v>0</v>
      </c>
      <c r="AQ1292" s="2" t="str">
        <f t="shared" si="168"/>
        <v>Radamis-H1 Main Builidng11</v>
      </c>
      <c r="AR1292" s="2" t="str">
        <f t="shared" si="169"/>
        <v>011</v>
      </c>
    </row>
    <row r="1293" spans="1:44" hidden="1" x14ac:dyDescent="0.3">
      <c r="A1293" s="6" t="s">
        <v>133</v>
      </c>
      <c r="B1293" s="6">
        <f>VLOOKUP(A1293,operation!A:B,2,0)</f>
        <v>1</v>
      </c>
      <c r="C1293" s="6">
        <v>12</v>
      </c>
      <c r="D1293" s="25"/>
      <c r="F1293" s="26">
        <f>_xlfn.MAXIFS('data-from-invoicing'!E:E,'data-from-invoicing'!D:D,eslam.data!AR1293)</f>
        <v>0</v>
      </c>
      <c r="G1293" s="2">
        <f t="shared" si="166"/>
        <v>0</v>
      </c>
      <c r="H1293" s="2"/>
      <c r="I1293" s="23"/>
      <c r="J1293" s="2">
        <f>SUMIF('collection only'!D:D,eslam.data!AQ1293,'collection only'!E:E)</f>
        <v>0</v>
      </c>
      <c r="K1293" s="26">
        <f>SUMIF('data-from-invoicing'!D:D,eslam.data!AR1293,'data-from-invoicing'!F:F)</f>
        <v>0</v>
      </c>
      <c r="L1293" s="2">
        <f t="shared" si="167"/>
        <v>0</v>
      </c>
      <c r="M1293" s="2"/>
      <c r="Q1293" s="23"/>
      <c r="S1293" s="1">
        <v>45565</v>
      </c>
      <c r="T1293" s="1">
        <v>45560</v>
      </c>
      <c r="U1293" s="1">
        <v>45570</v>
      </c>
      <c r="V1293">
        <v>30</v>
      </c>
      <c r="W1293" s="1">
        <v>45600</v>
      </c>
      <c r="AF1293" s="2">
        <v>0</v>
      </c>
      <c r="AG1293" s="14">
        <f>SUMIF('consultant-gross'!D:D,eslam.data!AQ1293,'consultant-gross'!F:F)</f>
        <v>0</v>
      </c>
      <c r="AH1293" s="14">
        <f>SUMIF('consultant-gross'!D:D,eslam.data!AQ1293,'consultant-gross'!G:G)</f>
        <v>0</v>
      </c>
      <c r="AI1293" s="14">
        <f>SUMIF('consultant-net'!D:D,eslam.data!AQ1293,'consultant-net'!F:F)</f>
        <v>0</v>
      </c>
      <c r="AJ1293" s="2">
        <f>VLOOKUP(A1293,'eslam-to-invoicing'!A:B,2,0)</f>
        <v>0</v>
      </c>
      <c r="AQ1293" s="2" t="str">
        <f t="shared" si="168"/>
        <v>Radamis-H1 Main Builidng12</v>
      </c>
      <c r="AR1293" s="2" t="str">
        <f t="shared" si="169"/>
        <v>012</v>
      </c>
    </row>
    <row r="1294" spans="1:44" hidden="1" x14ac:dyDescent="0.3">
      <c r="A1294" s="6" t="s">
        <v>133</v>
      </c>
      <c r="B1294" s="6">
        <f>VLOOKUP(A1294,operation!A:B,2,0)</f>
        <v>1</v>
      </c>
      <c r="C1294" s="6">
        <v>13</v>
      </c>
      <c r="D1294" s="25"/>
      <c r="F1294" s="26">
        <f>_xlfn.MAXIFS('data-from-invoicing'!E:E,'data-from-invoicing'!D:D,eslam.data!AR1294)</f>
        <v>0</v>
      </c>
      <c r="G1294" s="2">
        <f t="shared" si="166"/>
        <v>0</v>
      </c>
      <c r="H1294" s="2"/>
      <c r="I1294" s="23"/>
      <c r="J1294" s="2">
        <f>SUMIF('collection only'!D:D,eslam.data!AQ1294,'collection only'!E:E)</f>
        <v>0</v>
      </c>
      <c r="K1294" s="26">
        <f>SUMIF('data-from-invoicing'!D:D,eslam.data!AR1294,'data-from-invoicing'!F:F)</f>
        <v>0</v>
      </c>
      <c r="L1294" s="2">
        <f t="shared" si="167"/>
        <v>0</v>
      </c>
      <c r="M1294" s="2"/>
      <c r="Q1294" s="23"/>
      <c r="S1294" s="1">
        <v>45596</v>
      </c>
      <c r="T1294" s="1">
        <v>45590</v>
      </c>
      <c r="U1294" s="1">
        <v>45601</v>
      </c>
      <c r="V1294">
        <v>30</v>
      </c>
      <c r="W1294" s="1">
        <v>45631</v>
      </c>
      <c r="AF1294" s="2">
        <v>0</v>
      </c>
      <c r="AG1294" s="14">
        <f>SUMIF('consultant-gross'!D:D,eslam.data!AQ1294,'consultant-gross'!F:F)</f>
        <v>0</v>
      </c>
      <c r="AH1294" s="14">
        <f>SUMIF('consultant-gross'!D:D,eslam.data!AQ1294,'consultant-gross'!G:G)</f>
        <v>0</v>
      </c>
      <c r="AI1294" s="14">
        <f>SUMIF('consultant-net'!D:D,eslam.data!AQ1294,'consultant-net'!F:F)</f>
        <v>0</v>
      </c>
      <c r="AJ1294" s="2">
        <f>VLOOKUP(A1294,'eslam-to-invoicing'!A:B,2,0)</f>
        <v>0</v>
      </c>
      <c r="AQ1294" s="2" t="str">
        <f t="shared" si="168"/>
        <v>Radamis-H1 Main Builidng13</v>
      </c>
      <c r="AR1294" s="2" t="str">
        <f t="shared" si="169"/>
        <v>013</v>
      </c>
    </row>
    <row r="1295" spans="1:44" hidden="1" x14ac:dyDescent="0.3">
      <c r="A1295" s="6" t="s">
        <v>122</v>
      </c>
      <c r="B1295" s="6">
        <f>VLOOKUP(A1295,operation!A:B,2,0)</f>
        <v>1</v>
      </c>
      <c r="C1295" s="6">
        <v>1</v>
      </c>
      <c r="D1295" s="25"/>
      <c r="F1295" s="26">
        <f>_xlfn.MAXIFS('data-from-invoicing'!E:E,'data-from-invoicing'!D:D,eslam.data!AR1295)</f>
        <v>0</v>
      </c>
      <c r="G1295" s="2">
        <f t="shared" si="166"/>
        <v>0</v>
      </c>
      <c r="H1295" s="2"/>
      <c r="I1295" s="23"/>
      <c r="J1295" s="2">
        <f>SUMIF('collection only'!D:D,eslam.data!AQ1295,'collection only'!E:E)</f>
        <v>250000</v>
      </c>
      <c r="K1295" s="26">
        <f>SUMIF('data-from-invoicing'!D:D,eslam.data!AR1295,'data-from-invoicing'!F:F)</f>
        <v>0</v>
      </c>
      <c r="L1295" s="2">
        <f t="shared" si="167"/>
        <v>-250000</v>
      </c>
      <c r="M1295" s="2"/>
      <c r="N1295" s="2">
        <v>250000</v>
      </c>
      <c r="Q1295" s="23"/>
      <c r="S1295" s="1">
        <v>45107</v>
      </c>
      <c r="T1295" s="1">
        <v>45097</v>
      </c>
      <c r="U1295" s="1">
        <v>45101</v>
      </c>
      <c r="V1295">
        <v>30</v>
      </c>
      <c r="W1295" s="1">
        <v>45131</v>
      </c>
      <c r="AF1295" s="2">
        <v>0</v>
      </c>
      <c r="AG1295" s="14">
        <f>SUMIF('consultant-gross'!D:D,eslam.data!AQ1295,'consultant-gross'!F:F)</f>
        <v>0</v>
      </c>
      <c r="AH1295" s="14">
        <f>SUMIF('consultant-gross'!D:D,eslam.data!AQ1295,'consultant-gross'!G:G)</f>
        <v>0</v>
      </c>
      <c r="AI1295" s="14">
        <f>SUMIF('consultant-net'!D:D,eslam.data!AQ1295,'consultant-net'!F:F)</f>
        <v>0</v>
      </c>
      <c r="AJ1295" s="2">
        <f>VLOOKUP(A1295,'eslam-to-invoicing'!A:B,2,0)</f>
        <v>0</v>
      </c>
      <c r="AQ1295" s="2" t="str">
        <f t="shared" si="168"/>
        <v>Radamis-Rooms Fitout1</v>
      </c>
      <c r="AR1295" s="2" t="str">
        <f t="shared" si="169"/>
        <v>01</v>
      </c>
    </row>
    <row r="1296" spans="1:44" hidden="1" x14ac:dyDescent="0.3">
      <c r="A1296" s="6" t="s">
        <v>122</v>
      </c>
      <c r="B1296" s="6">
        <f>VLOOKUP(A1296,operation!A:B,2,0)</f>
        <v>1</v>
      </c>
      <c r="C1296" s="6">
        <v>2</v>
      </c>
      <c r="D1296" s="25"/>
      <c r="F1296" s="26">
        <f>_xlfn.MAXIFS('data-from-invoicing'!E:E,'data-from-invoicing'!D:D,eslam.data!AR1296)</f>
        <v>0</v>
      </c>
      <c r="G1296" s="2">
        <f t="shared" si="166"/>
        <v>0</v>
      </c>
      <c r="H1296" s="2"/>
      <c r="I1296" s="23"/>
      <c r="J1296" s="2">
        <f>SUMIF('collection only'!D:D,eslam.data!AQ1296,'collection only'!E:E)</f>
        <v>500000</v>
      </c>
      <c r="K1296" s="26">
        <f>SUMIF('data-from-invoicing'!D:D,eslam.data!AR1296,'data-from-invoicing'!F:F)</f>
        <v>0</v>
      </c>
      <c r="L1296" s="2">
        <f t="shared" si="167"/>
        <v>-500000</v>
      </c>
      <c r="M1296" s="2"/>
      <c r="N1296" s="2">
        <v>500000</v>
      </c>
      <c r="Q1296" s="23"/>
      <c r="S1296" s="1">
        <v>45138</v>
      </c>
      <c r="T1296" s="1">
        <v>45127</v>
      </c>
      <c r="U1296" s="1">
        <v>45143</v>
      </c>
      <c r="V1296">
        <v>30</v>
      </c>
      <c r="W1296" s="1">
        <v>45173</v>
      </c>
      <c r="AF1296" s="2">
        <v>0</v>
      </c>
      <c r="AG1296" s="14">
        <f>SUMIF('consultant-gross'!D:D,eslam.data!AQ1296,'consultant-gross'!F:F)</f>
        <v>0</v>
      </c>
      <c r="AH1296" s="14">
        <f>SUMIF('consultant-gross'!D:D,eslam.data!AQ1296,'consultant-gross'!G:G)</f>
        <v>0</v>
      </c>
      <c r="AI1296" s="14">
        <f>SUMIF('consultant-net'!D:D,eslam.data!AQ1296,'consultant-net'!F:F)</f>
        <v>0</v>
      </c>
      <c r="AJ1296" s="2">
        <f>VLOOKUP(A1296,'eslam-to-invoicing'!A:B,2,0)</f>
        <v>0</v>
      </c>
      <c r="AQ1296" s="2" t="str">
        <f t="shared" si="168"/>
        <v>Radamis-Rooms Fitout2</v>
      </c>
      <c r="AR1296" s="2" t="str">
        <f t="shared" si="169"/>
        <v>02</v>
      </c>
    </row>
    <row r="1297" spans="1:44" hidden="1" x14ac:dyDescent="0.3">
      <c r="A1297" s="6" t="s">
        <v>122</v>
      </c>
      <c r="B1297" s="6">
        <f>VLOOKUP(A1297,operation!A:B,2,0)</f>
        <v>1</v>
      </c>
      <c r="C1297" s="6">
        <v>3</v>
      </c>
      <c r="D1297" s="25"/>
      <c r="F1297" s="26">
        <f>_xlfn.MAXIFS('data-from-invoicing'!E:E,'data-from-invoicing'!D:D,eslam.data!AR1297)</f>
        <v>0</v>
      </c>
      <c r="G1297" s="2">
        <f t="shared" ref="G1297:G1360" si="170">F1297-E1297</f>
        <v>0</v>
      </c>
      <c r="H1297" s="2"/>
      <c r="I1297" s="23"/>
      <c r="J1297" s="2">
        <f>SUMIF('collection only'!D:D,eslam.data!AQ1297,'collection only'!E:E)</f>
        <v>15000000</v>
      </c>
      <c r="K1297" s="26">
        <f>SUMIF('data-from-invoicing'!D:D,eslam.data!AR1297,'data-from-invoicing'!F:F)</f>
        <v>0</v>
      </c>
      <c r="L1297" s="2">
        <f t="shared" ref="L1297:L1360" si="171">K1297-J1297</f>
        <v>-15000000</v>
      </c>
      <c r="M1297" s="2"/>
      <c r="N1297" s="2">
        <v>15000000</v>
      </c>
      <c r="Q1297" s="23"/>
      <c r="S1297" s="1">
        <v>45169</v>
      </c>
      <c r="T1297" s="1">
        <v>45163</v>
      </c>
      <c r="U1297" s="1">
        <v>45174</v>
      </c>
      <c r="V1297">
        <v>30</v>
      </c>
      <c r="W1297" s="1">
        <v>45204</v>
      </c>
      <c r="AF1297" s="2">
        <v>0</v>
      </c>
      <c r="AG1297" s="14">
        <f>SUMIF('consultant-gross'!D:D,eslam.data!AQ1297,'consultant-gross'!F:F)</f>
        <v>0</v>
      </c>
      <c r="AH1297" s="14">
        <f>SUMIF('consultant-gross'!D:D,eslam.data!AQ1297,'consultant-gross'!G:G)</f>
        <v>0</v>
      </c>
      <c r="AI1297" s="14">
        <f>SUMIF('consultant-net'!D:D,eslam.data!AQ1297,'consultant-net'!F:F)</f>
        <v>0</v>
      </c>
      <c r="AJ1297" s="2">
        <f>VLOOKUP(A1297,'eslam-to-invoicing'!A:B,2,0)</f>
        <v>0</v>
      </c>
      <c r="AQ1297" s="2" t="str">
        <f t="shared" ref="AQ1297:AQ1360" si="172">A1297&amp;C1297</f>
        <v>Radamis-Rooms Fitout3</v>
      </c>
      <c r="AR1297" s="2" t="str">
        <f t="shared" ref="AR1297:AR1360" si="173">AJ1297&amp;C1297</f>
        <v>03</v>
      </c>
    </row>
    <row r="1298" spans="1:44" hidden="1" x14ac:dyDescent="0.3">
      <c r="A1298" s="6" t="s">
        <v>122</v>
      </c>
      <c r="B1298" s="6">
        <f>VLOOKUP(A1298,operation!A:B,2,0)</f>
        <v>1</v>
      </c>
      <c r="C1298" s="6">
        <v>4</v>
      </c>
      <c r="D1298" s="25"/>
      <c r="F1298" s="26">
        <f>_xlfn.MAXIFS('data-from-invoicing'!E:E,'data-from-invoicing'!D:D,eslam.data!AR1298)</f>
        <v>0</v>
      </c>
      <c r="G1298" s="2">
        <f t="shared" si="170"/>
        <v>0</v>
      </c>
      <c r="H1298" s="2"/>
      <c r="I1298" s="23"/>
      <c r="J1298" s="2">
        <f>SUMIF('collection only'!D:D,eslam.data!AQ1298,'collection only'!E:E)</f>
        <v>4000000</v>
      </c>
      <c r="K1298" s="26">
        <f>SUMIF('data-from-invoicing'!D:D,eslam.data!AR1298,'data-from-invoicing'!F:F)</f>
        <v>0</v>
      </c>
      <c r="L1298" s="2">
        <f t="shared" si="171"/>
        <v>-4000000</v>
      </c>
      <c r="M1298" s="2"/>
      <c r="N1298" s="2">
        <v>4000000</v>
      </c>
      <c r="Q1298" s="23"/>
      <c r="S1298" s="1">
        <v>45199</v>
      </c>
      <c r="T1298" s="1">
        <v>45194</v>
      </c>
      <c r="U1298" s="1">
        <v>45204</v>
      </c>
      <c r="V1298">
        <v>30</v>
      </c>
      <c r="W1298" s="1">
        <v>45234</v>
      </c>
      <c r="AF1298" s="2">
        <v>0</v>
      </c>
      <c r="AG1298" s="14">
        <f>SUMIF('consultant-gross'!D:D,eslam.data!AQ1298,'consultant-gross'!F:F)</f>
        <v>0</v>
      </c>
      <c r="AH1298" s="14">
        <f>SUMIF('consultant-gross'!D:D,eslam.data!AQ1298,'consultant-gross'!G:G)</f>
        <v>0</v>
      </c>
      <c r="AI1298" s="14">
        <f>SUMIF('consultant-net'!D:D,eslam.data!AQ1298,'consultant-net'!F:F)</f>
        <v>0</v>
      </c>
      <c r="AJ1298" s="2">
        <f>VLOOKUP(A1298,'eslam-to-invoicing'!A:B,2,0)</f>
        <v>0</v>
      </c>
      <c r="AQ1298" s="2" t="str">
        <f t="shared" si="172"/>
        <v>Radamis-Rooms Fitout4</v>
      </c>
      <c r="AR1298" s="2" t="str">
        <f t="shared" si="173"/>
        <v>04</v>
      </c>
    </row>
    <row r="1299" spans="1:44" hidden="1" x14ac:dyDescent="0.3">
      <c r="A1299" s="6" t="s">
        <v>122</v>
      </c>
      <c r="B1299" s="6">
        <f>VLOOKUP(A1299,operation!A:B,2,0)</f>
        <v>1</v>
      </c>
      <c r="C1299" s="6">
        <v>5</v>
      </c>
      <c r="D1299" s="25"/>
      <c r="F1299" s="26">
        <f>_xlfn.MAXIFS('data-from-invoicing'!E:E,'data-from-invoicing'!D:D,eslam.data!AR1299)</f>
        <v>0</v>
      </c>
      <c r="G1299" s="2">
        <f t="shared" si="170"/>
        <v>0</v>
      </c>
      <c r="H1299" s="2"/>
      <c r="I1299" s="23"/>
      <c r="J1299" s="2">
        <f>SUMIF('collection only'!D:D,eslam.data!AQ1299,'collection only'!E:E)</f>
        <v>0</v>
      </c>
      <c r="K1299" s="26">
        <f>SUMIF('data-from-invoicing'!D:D,eslam.data!AR1299,'data-from-invoicing'!F:F)</f>
        <v>0</v>
      </c>
      <c r="L1299" s="2">
        <f t="shared" si="171"/>
        <v>0</v>
      </c>
      <c r="M1299" s="2"/>
      <c r="Q1299" s="23"/>
      <c r="S1299" s="1">
        <v>45230</v>
      </c>
      <c r="T1299" s="1">
        <v>45224</v>
      </c>
      <c r="U1299" s="1">
        <v>45239</v>
      </c>
      <c r="V1299">
        <v>30</v>
      </c>
      <c r="W1299" s="1">
        <v>45269</v>
      </c>
      <c r="AF1299" s="2">
        <v>0</v>
      </c>
      <c r="AG1299" s="14">
        <f>SUMIF('consultant-gross'!D:D,eslam.data!AQ1299,'consultant-gross'!F:F)</f>
        <v>0</v>
      </c>
      <c r="AH1299" s="14">
        <f>SUMIF('consultant-gross'!D:D,eslam.data!AQ1299,'consultant-gross'!G:G)</f>
        <v>0</v>
      </c>
      <c r="AI1299" s="14">
        <f>SUMIF('consultant-net'!D:D,eslam.data!AQ1299,'consultant-net'!F:F)</f>
        <v>0</v>
      </c>
      <c r="AJ1299" s="2">
        <f>VLOOKUP(A1299,'eslam-to-invoicing'!A:B,2,0)</f>
        <v>0</v>
      </c>
      <c r="AQ1299" s="2" t="str">
        <f t="shared" si="172"/>
        <v>Radamis-Rooms Fitout5</v>
      </c>
      <c r="AR1299" s="2" t="str">
        <f t="shared" si="173"/>
        <v>05</v>
      </c>
    </row>
    <row r="1300" spans="1:44" hidden="1" x14ac:dyDescent="0.3">
      <c r="A1300" s="6" t="s">
        <v>122</v>
      </c>
      <c r="B1300" s="6">
        <f>VLOOKUP(A1300,operation!A:B,2,0)</f>
        <v>1</v>
      </c>
      <c r="C1300" s="6">
        <v>6</v>
      </c>
      <c r="D1300" s="25"/>
      <c r="F1300" s="26">
        <f>_xlfn.MAXIFS('data-from-invoicing'!E:E,'data-from-invoicing'!D:D,eslam.data!AR1300)</f>
        <v>0</v>
      </c>
      <c r="G1300" s="2">
        <f t="shared" si="170"/>
        <v>0</v>
      </c>
      <c r="H1300" s="2"/>
      <c r="I1300" s="23"/>
      <c r="J1300" s="2">
        <f>SUMIF('collection only'!D:D,eslam.data!AQ1300,'collection only'!E:E)</f>
        <v>0</v>
      </c>
      <c r="K1300" s="26">
        <f>SUMIF('data-from-invoicing'!D:D,eslam.data!AR1300,'data-from-invoicing'!F:F)</f>
        <v>0</v>
      </c>
      <c r="L1300" s="2">
        <f t="shared" si="171"/>
        <v>0</v>
      </c>
      <c r="M1300" s="2"/>
      <c r="Q1300" s="23"/>
      <c r="S1300" s="1">
        <v>45260</v>
      </c>
      <c r="T1300" s="1">
        <v>45255</v>
      </c>
      <c r="U1300" s="1">
        <v>45265</v>
      </c>
      <c r="V1300">
        <v>30</v>
      </c>
      <c r="W1300" s="1">
        <v>45295</v>
      </c>
      <c r="AF1300" s="2">
        <v>0</v>
      </c>
      <c r="AG1300" s="14">
        <f>SUMIF('consultant-gross'!D:D,eslam.data!AQ1300,'consultant-gross'!F:F)</f>
        <v>0</v>
      </c>
      <c r="AH1300" s="14">
        <f>SUMIF('consultant-gross'!D:D,eslam.data!AQ1300,'consultant-gross'!G:G)</f>
        <v>0</v>
      </c>
      <c r="AI1300" s="14">
        <f>SUMIF('consultant-net'!D:D,eslam.data!AQ1300,'consultant-net'!F:F)</f>
        <v>0</v>
      </c>
      <c r="AJ1300" s="2">
        <f>VLOOKUP(A1300,'eslam-to-invoicing'!A:B,2,0)</f>
        <v>0</v>
      </c>
      <c r="AQ1300" s="2" t="str">
        <f t="shared" si="172"/>
        <v>Radamis-Rooms Fitout6</v>
      </c>
      <c r="AR1300" s="2" t="str">
        <f t="shared" si="173"/>
        <v>06</v>
      </c>
    </row>
    <row r="1301" spans="1:44" hidden="1" x14ac:dyDescent="0.3">
      <c r="A1301" s="6" t="s">
        <v>122</v>
      </c>
      <c r="B1301" s="6">
        <f>VLOOKUP(A1301,operation!A:B,2,0)</f>
        <v>1</v>
      </c>
      <c r="C1301" s="6">
        <v>7</v>
      </c>
      <c r="D1301" s="25"/>
      <c r="F1301" s="26">
        <f>_xlfn.MAXIFS('data-from-invoicing'!E:E,'data-from-invoicing'!D:D,eslam.data!AR1301)</f>
        <v>0</v>
      </c>
      <c r="G1301" s="2">
        <f t="shared" si="170"/>
        <v>0</v>
      </c>
      <c r="H1301" s="2"/>
      <c r="I1301" s="23"/>
      <c r="J1301" s="2">
        <f>SUMIF('collection only'!D:D,eslam.data!AQ1301,'collection only'!E:E)</f>
        <v>0</v>
      </c>
      <c r="K1301" s="26">
        <f>SUMIF('data-from-invoicing'!D:D,eslam.data!AR1301,'data-from-invoicing'!F:F)</f>
        <v>0</v>
      </c>
      <c r="L1301" s="2">
        <f t="shared" si="171"/>
        <v>0</v>
      </c>
      <c r="M1301" s="2"/>
      <c r="Q1301" s="23"/>
      <c r="S1301" s="1">
        <v>45291</v>
      </c>
      <c r="T1301" s="1">
        <v>45285</v>
      </c>
      <c r="U1301" s="1">
        <v>45296</v>
      </c>
      <c r="V1301">
        <v>30</v>
      </c>
      <c r="W1301" s="1">
        <v>45326</v>
      </c>
      <c r="AF1301" s="2">
        <v>0</v>
      </c>
      <c r="AG1301" s="14">
        <f>SUMIF('consultant-gross'!D:D,eslam.data!AQ1301,'consultant-gross'!F:F)</f>
        <v>0</v>
      </c>
      <c r="AH1301" s="14">
        <f>SUMIF('consultant-gross'!D:D,eslam.data!AQ1301,'consultant-gross'!G:G)</f>
        <v>0</v>
      </c>
      <c r="AI1301" s="14">
        <f>SUMIF('consultant-net'!D:D,eslam.data!AQ1301,'consultant-net'!F:F)</f>
        <v>0</v>
      </c>
      <c r="AJ1301" s="2">
        <f>VLOOKUP(A1301,'eslam-to-invoicing'!A:B,2,0)</f>
        <v>0</v>
      </c>
      <c r="AQ1301" s="2" t="str">
        <f t="shared" si="172"/>
        <v>Radamis-Rooms Fitout7</v>
      </c>
      <c r="AR1301" s="2" t="str">
        <f t="shared" si="173"/>
        <v>07</v>
      </c>
    </row>
    <row r="1302" spans="1:44" hidden="1" x14ac:dyDescent="0.3">
      <c r="A1302" s="6" t="s">
        <v>122</v>
      </c>
      <c r="B1302" s="6">
        <f>VLOOKUP(A1302,operation!A:B,2,0)</f>
        <v>1</v>
      </c>
      <c r="C1302" s="6">
        <v>8</v>
      </c>
      <c r="D1302" s="25"/>
      <c r="F1302" s="26">
        <f>_xlfn.MAXIFS('data-from-invoicing'!E:E,'data-from-invoicing'!D:D,eslam.data!AR1302)</f>
        <v>0</v>
      </c>
      <c r="G1302" s="2">
        <f t="shared" si="170"/>
        <v>0</v>
      </c>
      <c r="H1302" s="2"/>
      <c r="I1302" s="23"/>
      <c r="J1302" s="2">
        <f>SUMIF('collection only'!D:D,eslam.data!AQ1302,'collection only'!E:E)</f>
        <v>0</v>
      </c>
      <c r="K1302" s="26">
        <f>SUMIF('data-from-invoicing'!D:D,eslam.data!AR1302,'data-from-invoicing'!F:F)</f>
        <v>0</v>
      </c>
      <c r="L1302" s="2">
        <f t="shared" si="171"/>
        <v>0</v>
      </c>
      <c r="M1302" s="2"/>
      <c r="Q1302" s="23"/>
      <c r="S1302" s="1">
        <v>45322</v>
      </c>
      <c r="T1302" s="1">
        <v>45316</v>
      </c>
      <c r="U1302" s="1">
        <v>45329</v>
      </c>
      <c r="V1302">
        <v>30</v>
      </c>
      <c r="W1302" s="1">
        <v>45359</v>
      </c>
      <c r="AF1302" s="2">
        <v>0</v>
      </c>
      <c r="AG1302" s="14">
        <f>SUMIF('consultant-gross'!D:D,eslam.data!AQ1302,'consultant-gross'!F:F)</f>
        <v>0</v>
      </c>
      <c r="AH1302" s="14">
        <f>SUMIF('consultant-gross'!D:D,eslam.data!AQ1302,'consultant-gross'!G:G)</f>
        <v>0</v>
      </c>
      <c r="AI1302" s="14">
        <f>SUMIF('consultant-net'!D:D,eslam.data!AQ1302,'consultant-net'!F:F)</f>
        <v>0</v>
      </c>
      <c r="AJ1302" s="2">
        <f>VLOOKUP(A1302,'eslam-to-invoicing'!A:B,2,0)</f>
        <v>0</v>
      </c>
      <c r="AQ1302" s="2" t="str">
        <f t="shared" si="172"/>
        <v>Radamis-Rooms Fitout8</v>
      </c>
      <c r="AR1302" s="2" t="str">
        <f t="shared" si="173"/>
        <v>08</v>
      </c>
    </row>
    <row r="1303" spans="1:44" hidden="1" x14ac:dyDescent="0.3">
      <c r="A1303" s="6" t="s">
        <v>122</v>
      </c>
      <c r="B1303" s="6">
        <f>VLOOKUP(A1303,operation!A:B,2,0)</f>
        <v>1</v>
      </c>
      <c r="C1303" s="6">
        <v>9</v>
      </c>
      <c r="D1303" s="25"/>
      <c r="F1303" s="26">
        <f>_xlfn.MAXIFS('data-from-invoicing'!E:E,'data-from-invoicing'!D:D,eslam.data!AR1303)</f>
        <v>0</v>
      </c>
      <c r="G1303" s="2">
        <f t="shared" si="170"/>
        <v>0</v>
      </c>
      <c r="H1303" s="2"/>
      <c r="I1303" s="23"/>
      <c r="J1303" s="2">
        <f>SUMIF('collection only'!D:D,eslam.data!AQ1303,'collection only'!E:E)</f>
        <v>0</v>
      </c>
      <c r="K1303" s="26">
        <f>SUMIF('data-from-invoicing'!D:D,eslam.data!AR1303,'data-from-invoicing'!F:F)</f>
        <v>0</v>
      </c>
      <c r="L1303" s="2">
        <f t="shared" si="171"/>
        <v>0</v>
      </c>
      <c r="M1303" s="2"/>
      <c r="Q1303" s="23"/>
      <c r="S1303" s="1">
        <v>45351</v>
      </c>
      <c r="T1303" s="1">
        <v>45347</v>
      </c>
      <c r="U1303" s="1">
        <v>45356</v>
      </c>
      <c r="V1303">
        <v>30</v>
      </c>
      <c r="W1303" s="1">
        <v>45386</v>
      </c>
      <c r="AF1303" s="2">
        <v>0</v>
      </c>
      <c r="AG1303" s="14">
        <f>SUMIF('consultant-gross'!D:D,eslam.data!AQ1303,'consultant-gross'!F:F)</f>
        <v>0</v>
      </c>
      <c r="AH1303" s="14">
        <f>SUMIF('consultant-gross'!D:D,eslam.data!AQ1303,'consultant-gross'!G:G)</f>
        <v>0</v>
      </c>
      <c r="AI1303" s="14">
        <f>SUMIF('consultant-net'!D:D,eslam.data!AQ1303,'consultant-net'!F:F)</f>
        <v>0</v>
      </c>
      <c r="AJ1303" s="2">
        <f>VLOOKUP(A1303,'eslam-to-invoicing'!A:B,2,0)</f>
        <v>0</v>
      </c>
      <c r="AQ1303" s="2" t="str">
        <f t="shared" si="172"/>
        <v>Radamis-Rooms Fitout9</v>
      </c>
      <c r="AR1303" s="2" t="str">
        <f t="shared" si="173"/>
        <v>09</v>
      </c>
    </row>
    <row r="1304" spans="1:44" hidden="1" x14ac:dyDescent="0.3">
      <c r="A1304" s="6" t="s">
        <v>122</v>
      </c>
      <c r="B1304" s="6">
        <f>VLOOKUP(A1304,operation!A:B,2,0)</f>
        <v>1</v>
      </c>
      <c r="C1304" s="6">
        <v>10</v>
      </c>
      <c r="D1304" s="25"/>
      <c r="F1304" s="26">
        <f>_xlfn.MAXIFS('data-from-invoicing'!E:E,'data-from-invoicing'!D:D,eslam.data!AR1304)</f>
        <v>0</v>
      </c>
      <c r="G1304" s="2">
        <f t="shared" si="170"/>
        <v>0</v>
      </c>
      <c r="H1304" s="2"/>
      <c r="I1304" s="23"/>
      <c r="J1304" s="2">
        <f>SUMIF('collection only'!D:D,eslam.data!AQ1304,'collection only'!E:E)</f>
        <v>0</v>
      </c>
      <c r="K1304" s="26">
        <f>SUMIF('data-from-invoicing'!D:D,eslam.data!AR1304,'data-from-invoicing'!F:F)</f>
        <v>0</v>
      </c>
      <c r="L1304" s="2">
        <f t="shared" si="171"/>
        <v>0</v>
      </c>
      <c r="M1304" s="2"/>
      <c r="Q1304" s="23"/>
      <c r="S1304" s="1">
        <v>45382</v>
      </c>
      <c r="T1304" s="1">
        <v>45376</v>
      </c>
      <c r="U1304" s="1">
        <v>45387</v>
      </c>
      <c r="V1304">
        <v>30</v>
      </c>
      <c r="W1304" s="1">
        <v>45417</v>
      </c>
      <c r="AF1304" s="2">
        <v>0</v>
      </c>
      <c r="AG1304" s="14">
        <f>SUMIF('consultant-gross'!D:D,eslam.data!AQ1304,'consultant-gross'!F:F)</f>
        <v>0</v>
      </c>
      <c r="AH1304" s="14">
        <f>SUMIF('consultant-gross'!D:D,eslam.data!AQ1304,'consultant-gross'!G:G)</f>
        <v>0</v>
      </c>
      <c r="AI1304" s="14">
        <f>SUMIF('consultant-net'!D:D,eslam.data!AQ1304,'consultant-net'!F:F)</f>
        <v>0</v>
      </c>
      <c r="AJ1304" s="2">
        <f>VLOOKUP(A1304,'eslam-to-invoicing'!A:B,2,0)</f>
        <v>0</v>
      </c>
      <c r="AQ1304" s="2" t="str">
        <f t="shared" si="172"/>
        <v>Radamis-Rooms Fitout10</v>
      </c>
      <c r="AR1304" s="2" t="str">
        <f t="shared" si="173"/>
        <v>010</v>
      </c>
    </row>
    <row r="1305" spans="1:44" hidden="1" x14ac:dyDescent="0.3">
      <c r="A1305" s="6" t="s">
        <v>122</v>
      </c>
      <c r="B1305" s="6">
        <f>VLOOKUP(A1305,operation!A:B,2,0)</f>
        <v>1</v>
      </c>
      <c r="C1305" s="6">
        <v>11</v>
      </c>
      <c r="D1305" s="25"/>
      <c r="F1305" s="26">
        <f>_xlfn.MAXIFS('data-from-invoicing'!E:E,'data-from-invoicing'!D:D,eslam.data!AR1305)</f>
        <v>0</v>
      </c>
      <c r="G1305" s="2">
        <f t="shared" si="170"/>
        <v>0</v>
      </c>
      <c r="H1305" s="2"/>
      <c r="I1305" s="23"/>
      <c r="J1305" s="2">
        <f>SUMIF('collection only'!D:D,eslam.data!AQ1305,'collection only'!E:E)</f>
        <v>0</v>
      </c>
      <c r="K1305" s="26">
        <f>SUMIF('data-from-invoicing'!D:D,eslam.data!AR1305,'data-from-invoicing'!F:F)</f>
        <v>0</v>
      </c>
      <c r="L1305" s="2">
        <f t="shared" si="171"/>
        <v>0</v>
      </c>
      <c r="M1305" s="2"/>
      <c r="Q1305" s="23"/>
      <c r="S1305" s="1">
        <v>45412</v>
      </c>
      <c r="T1305" s="1">
        <v>45407</v>
      </c>
      <c r="U1305" s="1">
        <v>45417</v>
      </c>
      <c r="V1305">
        <v>30</v>
      </c>
      <c r="W1305" s="1">
        <v>45447</v>
      </c>
      <c r="AF1305" s="2">
        <v>0</v>
      </c>
      <c r="AG1305" s="14">
        <f>SUMIF('consultant-gross'!D:D,eslam.data!AQ1305,'consultant-gross'!F:F)</f>
        <v>0</v>
      </c>
      <c r="AH1305" s="14">
        <f>SUMIF('consultant-gross'!D:D,eslam.data!AQ1305,'consultant-gross'!G:G)</f>
        <v>0</v>
      </c>
      <c r="AI1305" s="14">
        <f>SUMIF('consultant-net'!D:D,eslam.data!AQ1305,'consultant-net'!F:F)</f>
        <v>0</v>
      </c>
      <c r="AJ1305" s="2">
        <f>VLOOKUP(A1305,'eslam-to-invoicing'!A:B,2,0)</f>
        <v>0</v>
      </c>
      <c r="AQ1305" s="2" t="str">
        <f t="shared" si="172"/>
        <v>Radamis-Rooms Fitout11</v>
      </c>
      <c r="AR1305" s="2" t="str">
        <f t="shared" si="173"/>
        <v>011</v>
      </c>
    </row>
    <row r="1306" spans="1:44" hidden="1" x14ac:dyDescent="0.3">
      <c r="A1306" s="6" t="s">
        <v>122</v>
      </c>
      <c r="B1306" s="6">
        <f>VLOOKUP(A1306,operation!A:B,2,0)</f>
        <v>1</v>
      </c>
      <c r="C1306" s="6">
        <v>12</v>
      </c>
      <c r="D1306" s="25"/>
      <c r="F1306" s="26">
        <f>_xlfn.MAXIFS('data-from-invoicing'!E:E,'data-from-invoicing'!D:D,eslam.data!AR1306)</f>
        <v>0</v>
      </c>
      <c r="G1306" s="2">
        <f t="shared" si="170"/>
        <v>0</v>
      </c>
      <c r="H1306" s="2"/>
      <c r="I1306" s="23"/>
      <c r="J1306" s="2">
        <f>SUMIF('collection only'!D:D,eslam.data!AQ1306,'collection only'!E:E)</f>
        <v>0</v>
      </c>
      <c r="K1306" s="26">
        <f>SUMIF('data-from-invoicing'!D:D,eslam.data!AR1306,'data-from-invoicing'!F:F)</f>
        <v>0</v>
      </c>
      <c r="L1306" s="2">
        <f t="shared" si="171"/>
        <v>0</v>
      </c>
      <c r="M1306" s="2"/>
      <c r="Q1306" s="23"/>
      <c r="S1306" s="1">
        <v>45443</v>
      </c>
      <c r="T1306" s="1">
        <v>45437</v>
      </c>
      <c r="U1306" s="1">
        <v>45448</v>
      </c>
      <c r="V1306">
        <v>30</v>
      </c>
      <c r="W1306" s="1">
        <v>45478</v>
      </c>
      <c r="AF1306" s="2">
        <v>0</v>
      </c>
      <c r="AG1306" s="14">
        <f>SUMIF('consultant-gross'!D:D,eslam.data!AQ1306,'consultant-gross'!F:F)</f>
        <v>0</v>
      </c>
      <c r="AH1306" s="14">
        <f>SUMIF('consultant-gross'!D:D,eslam.data!AQ1306,'consultant-gross'!G:G)</f>
        <v>0</v>
      </c>
      <c r="AI1306" s="14">
        <f>SUMIF('consultant-net'!D:D,eslam.data!AQ1306,'consultant-net'!F:F)</f>
        <v>0</v>
      </c>
      <c r="AJ1306" s="2">
        <f>VLOOKUP(A1306,'eslam-to-invoicing'!A:B,2,0)</f>
        <v>0</v>
      </c>
      <c r="AQ1306" s="2" t="str">
        <f t="shared" si="172"/>
        <v>Radamis-Rooms Fitout12</v>
      </c>
      <c r="AR1306" s="2" t="str">
        <f t="shared" si="173"/>
        <v>012</v>
      </c>
    </row>
    <row r="1307" spans="1:44" hidden="1" x14ac:dyDescent="0.3">
      <c r="A1307" s="6" t="s">
        <v>122</v>
      </c>
      <c r="B1307" s="6">
        <f>VLOOKUP(A1307,operation!A:B,2,0)</f>
        <v>1</v>
      </c>
      <c r="C1307" s="6">
        <v>13</v>
      </c>
      <c r="D1307" s="25"/>
      <c r="F1307" s="26">
        <f>_xlfn.MAXIFS('data-from-invoicing'!E:E,'data-from-invoicing'!D:D,eslam.data!AR1307)</f>
        <v>0</v>
      </c>
      <c r="G1307" s="2">
        <f t="shared" si="170"/>
        <v>0</v>
      </c>
      <c r="H1307" s="2"/>
      <c r="I1307" s="23"/>
      <c r="J1307" s="2">
        <f>SUMIF('collection only'!D:D,eslam.data!AQ1307,'collection only'!E:E)</f>
        <v>0</v>
      </c>
      <c r="K1307" s="26">
        <f>SUMIF('data-from-invoicing'!D:D,eslam.data!AR1307,'data-from-invoicing'!F:F)</f>
        <v>0</v>
      </c>
      <c r="L1307" s="2">
        <f t="shared" si="171"/>
        <v>0</v>
      </c>
      <c r="M1307" s="2"/>
      <c r="Q1307" s="23"/>
      <c r="S1307" s="1">
        <v>45473</v>
      </c>
      <c r="T1307" s="1">
        <v>45468</v>
      </c>
      <c r="U1307" s="1">
        <v>45478</v>
      </c>
      <c r="V1307">
        <v>30</v>
      </c>
      <c r="W1307" s="1">
        <v>45508</v>
      </c>
      <c r="AF1307" s="2">
        <v>0</v>
      </c>
      <c r="AG1307" s="14">
        <f>SUMIF('consultant-gross'!D:D,eslam.data!AQ1307,'consultant-gross'!F:F)</f>
        <v>0</v>
      </c>
      <c r="AH1307" s="14">
        <f>SUMIF('consultant-gross'!D:D,eslam.data!AQ1307,'consultant-gross'!G:G)</f>
        <v>0</v>
      </c>
      <c r="AI1307" s="14">
        <f>SUMIF('consultant-net'!D:D,eslam.data!AQ1307,'consultant-net'!F:F)</f>
        <v>0</v>
      </c>
      <c r="AJ1307" s="2">
        <f>VLOOKUP(A1307,'eslam-to-invoicing'!A:B,2,0)</f>
        <v>0</v>
      </c>
      <c r="AQ1307" s="2" t="str">
        <f t="shared" si="172"/>
        <v>Radamis-Rooms Fitout13</v>
      </c>
      <c r="AR1307" s="2" t="str">
        <f t="shared" si="173"/>
        <v>013</v>
      </c>
    </row>
    <row r="1308" spans="1:44" hidden="1" x14ac:dyDescent="0.3">
      <c r="A1308" s="6" t="s">
        <v>122</v>
      </c>
      <c r="B1308" s="6">
        <f>VLOOKUP(A1308,operation!A:B,2,0)</f>
        <v>1</v>
      </c>
      <c r="C1308" s="6">
        <v>14</v>
      </c>
      <c r="D1308" s="25"/>
      <c r="F1308" s="26">
        <f>_xlfn.MAXIFS('data-from-invoicing'!E:E,'data-from-invoicing'!D:D,eslam.data!AR1308)</f>
        <v>0</v>
      </c>
      <c r="G1308" s="2">
        <f t="shared" si="170"/>
        <v>0</v>
      </c>
      <c r="H1308" s="2"/>
      <c r="I1308" s="23"/>
      <c r="J1308" s="2">
        <f>SUMIF('collection only'!D:D,eslam.data!AQ1308,'collection only'!E:E)</f>
        <v>0</v>
      </c>
      <c r="K1308" s="26">
        <f>SUMIF('data-from-invoicing'!D:D,eslam.data!AR1308,'data-from-invoicing'!F:F)</f>
        <v>0</v>
      </c>
      <c r="L1308" s="2">
        <f t="shared" si="171"/>
        <v>0</v>
      </c>
      <c r="M1308" s="2"/>
      <c r="Q1308" s="23"/>
      <c r="S1308" s="1">
        <v>45504</v>
      </c>
      <c r="T1308" s="1">
        <v>45498</v>
      </c>
      <c r="U1308" s="1">
        <v>45509</v>
      </c>
      <c r="V1308">
        <v>30</v>
      </c>
      <c r="W1308" s="1">
        <v>45539</v>
      </c>
      <c r="AF1308" s="2">
        <v>0</v>
      </c>
      <c r="AG1308" s="14">
        <f>SUMIF('consultant-gross'!D:D,eslam.data!AQ1308,'consultant-gross'!F:F)</f>
        <v>0</v>
      </c>
      <c r="AH1308" s="14">
        <f>SUMIF('consultant-gross'!D:D,eslam.data!AQ1308,'consultant-gross'!G:G)</f>
        <v>0</v>
      </c>
      <c r="AI1308" s="14">
        <f>SUMIF('consultant-net'!D:D,eslam.data!AQ1308,'consultant-net'!F:F)</f>
        <v>0</v>
      </c>
      <c r="AJ1308" s="2">
        <f>VLOOKUP(A1308,'eslam-to-invoicing'!A:B,2,0)</f>
        <v>0</v>
      </c>
      <c r="AQ1308" s="2" t="str">
        <f t="shared" si="172"/>
        <v>Radamis-Rooms Fitout14</v>
      </c>
      <c r="AR1308" s="2" t="str">
        <f t="shared" si="173"/>
        <v>014</v>
      </c>
    </row>
    <row r="1309" spans="1:44" hidden="1" x14ac:dyDescent="0.3">
      <c r="A1309" s="6" t="s">
        <v>122</v>
      </c>
      <c r="B1309" s="6">
        <f>VLOOKUP(A1309,operation!A:B,2,0)</f>
        <v>1</v>
      </c>
      <c r="C1309" s="6">
        <v>15</v>
      </c>
      <c r="D1309" s="25"/>
      <c r="F1309" s="26">
        <f>_xlfn.MAXIFS('data-from-invoicing'!E:E,'data-from-invoicing'!D:D,eslam.data!AR1309)</f>
        <v>0</v>
      </c>
      <c r="G1309" s="2">
        <f t="shared" si="170"/>
        <v>0</v>
      </c>
      <c r="H1309" s="2"/>
      <c r="I1309" s="23"/>
      <c r="J1309" s="2">
        <f>SUMIF('collection only'!D:D,eslam.data!AQ1309,'collection only'!E:E)</f>
        <v>0</v>
      </c>
      <c r="K1309" s="26">
        <f>SUMIF('data-from-invoicing'!D:D,eslam.data!AR1309,'data-from-invoicing'!F:F)</f>
        <v>0</v>
      </c>
      <c r="L1309" s="2">
        <f t="shared" si="171"/>
        <v>0</v>
      </c>
      <c r="M1309" s="2"/>
      <c r="Q1309" s="23"/>
      <c r="S1309" s="1">
        <v>45535</v>
      </c>
      <c r="T1309" s="1">
        <v>45529</v>
      </c>
      <c r="U1309" s="1">
        <v>45540</v>
      </c>
      <c r="V1309">
        <v>30</v>
      </c>
      <c r="W1309" s="1">
        <v>45570</v>
      </c>
      <c r="AF1309" s="2">
        <v>0</v>
      </c>
      <c r="AG1309" s="14">
        <f>SUMIF('consultant-gross'!D:D,eslam.data!AQ1309,'consultant-gross'!F:F)</f>
        <v>0</v>
      </c>
      <c r="AH1309" s="14">
        <f>SUMIF('consultant-gross'!D:D,eslam.data!AQ1309,'consultant-gross'!G:G)</f>
        <v>0</v>
      </c>
      <c r="AI1309" s="14">
        <f>SUMIF('consultant-net'!D:D,eslam.data!AQ1309,'consultant-net'!F:F)</f>
        <v>0</v>
      </c>
      <c r="AJ1309" s="2">
        <f>VLOOKUP(A1309,'eslam-to-invoicing'!A:B,2,0)</f>
        <v>0</v>
      </c>
      <c r="AQ1309" s="2" t="str">
        <f t="shared" si="172"/>
        <v>Radamis-Rooms Fitout15</v>
      </c>
      <c r="AR1309" s="2" t="str">
        <f t="shared" si="173"/>
        <v>015</v>
      </c>
    </row>
    <row r="1310" spans="1:44" hidden="1" x14ac:dyDescent="0.3">
      <c r="A1310" s="6" t="s">
        <v>122</v>
      </c>
      <c r="B1310" s="6">
        <f>VLOOKUP(A1310,operation!A:B,2,0)</f>
        <v>1</v>
      </c>
      <c r="C1310" s="6">
        <v>16</v>
      </c>
      <c r="D1310" s="25"/>
      <c r="F1310" s="26">
        <f>_xlfn.MAXIFS('data-from-invoicing'!E:E,'data-from-invoicing'!D:D,eslam.data!AR1310)</f>
        <v>0</v>
      </c>
      <c r="G1310" s="2">
        <f t="shared" si="170"/>
        <v>0</v>
      </c>
      <c r="H1310" s="2"/>
      <c r="I1310" s="23"/>
      <c r="J1310" s="2">
        <f>SUMIF('collection only'!D:D,eslam.data!AQ1310,'collection only'!E:E)</f>
        <v>0</v>
      </c>
      <c r="K1310" s="26">
        <f>SUMIF('data-from-invoicing'!D:D,eslam.data!AR1310,'data-from-invoicing'!F:F)</f>
        <v>0</v>
      </c>
      <c r="L1310" s="2">
        <f t="shared" si="171"/>
        <v>0</v>
      </c>
      <c r="M1310" s="2"/>
      <c r="Q1310" s="23"/>
      <c r="S1310" s="1">
        <v>45565</v>
      </c>
      <c r="T1310" s="1">
        <v>45560</v>
      </c>
      <c r="U1310" s="1">
        <v>45570</v>
      </c>
      <c r="V1310">
        <v>30</v>
      </c>
      <c r="W1310" s="1">
        <v>45600</v>
      </c>
      <c r="AF1310" s="2">
        <v>0</v>
      </c>
      <c r="AG1310" s="14">
        <f>SUMIF('consultant-gross'!D:D,eslam.data!AQ1310,'consultant-gross'!F:F)</f>
        <v>0</v>
      </c>
      <c r="AH1310" s="14">
        <f>SUMIF('consultant-gross'!D:D,eslam.data!AQ1310,'consultant-gross'!G:G)</f>
        <v>0</v>
      </c>
      <c r="AI1310" s="14">
        <f>SUMIF('consultant-net'!D:D,eslam.data!AQ1310,'consultant-net'!F:F)</f>
        <v>0</v>
      </c>
      <c r="AJ1310" s="2">
        <f>VLOOKUP(A1310,'eslam-to-invoicing'!A:B,2,0)</f>
        <v>0</v>
      </c>
      <c r="AQ1310" s="2" t="str">
        <f t="shared" si="172"/>
        <v>Radamis-Rooms Fitout16</v>
      </c>
      <c r="AR1310" s="2" t="str">
        <f t="shared" si="173"/>
        <v>016</v>
      </c>
    </row>
    <row r="1311" spans="1:44" hidden="1" x14ac:dyDescent="0.3">
      <c r="A1311" s="6" t="s">
        <v>122</v>
      </c>
      <c r="B1311" s="6">
        <f>VLOOKUP(A1311,operation!A:B,2,0)</f>
        <v>1</v>
      </c>
      <c r="C1311" s="6">
        <v>17</v>
      </c>
      <c r="D1311" s="25"/>
      <c r="F1311" s="26">
        <f>_xlfn.MAXIFS('data-from-invoicing'!E:E,'data-from-invoicing'!D:D,eslam.data!AR1311)</f>
        <v>0</v>
      </c>
      <c r="G1311" s="2">
        <f t="shared" si="170"/>
        <v>0</v>
      </c>
      <c r="H1311" s="2"/>
      <c r="I1311" s="23"/>
      <c r="J1311" s="2">
        <f>SUMIF('collection only'!D:D,eslam.data!AQ1311,'collection only'!E:E)</f>
        <v>0</v>
      </c>
      <c r="K1311" s="26">
        <f>SUMIF('data-from-invoicing'!D:D,eslam.data!AR1311,'data-from-invoicing'!F:F)</f>
        <v>0</v>
      </c>
      <c r="L1311" s="2">
        <f t="shared" si="171"/>
        <v>0</v>
      </c>
      <c r="M1311" s="2"/>
      <c r="Q1311" s="23"/>
      <c r="S1311" s="1">
        <v>45596</v>
      </c>
      <c r="T1311" s="1">
        <v>45590</v>
      </c>
      <c r="U1311" s="1">
        <v>45601</v>
      </c>
      <c r="V1311">
        <v>30</v>
      </c>
      <c r="W1311" s="1">
        <v>45631</v>
      </c>
      <c r="AF1311" s="2">
        <v>0</v>
      </c>
      <c r="AG1311" s="14">
        <f>SUMIF('consultant-gross'!D:D,eslam.data!AQ1311,'consultant-gross'!F:F)</f>
        <v>0</v>
      </c>
      <c r="AH1311" s="14">
        <f>SUMIF('consultant-gross'!D:D,eslam.data!AQ1311,'consultant-gross'!G:G)</f>
        <v>0</v>
      </c>
      <c r="AI1311" s="14">
        <f>SUMIF('consultant-net'!D:D,eslam.data!AQ1311,'consultant-net'!F:F)</f>
        <v>0</v>
      </c>
      <c r="AJ1311" s="2">
        <f>VLOOKUP(A1311,'eslam-to-invoicing'!A:B,2,0)</f>
        <v>0</v>
      </c>
      <c r="AQ1311" s="2" t="str">
        <f t="shared" si="172"/>
        <v>Radamis-Rooms Fitout17</v>
      </c>
      <c r="AR1311" s="2" t="str">
        <f t="shared" si="173"/>
        <v>017</v>
      </c>
    </row>
    <row r="1312" spans="1:44" hidden="1" x14ac:dyDescent="0.3">
      <c r="A1312" s="6" t="s">
        <v>98</v>
      </c>
      <c r="B1312" s="6">
        <f>VLOOKUP(A1312,operation!A:B,2,0)</f>
        <v>1</v>
      </c>
      <c r="C1312" s="6">
        <v>1</v>
      </c>
      <c r="D1312" s="25"/>
      <c r="F1312" s="26">
        <f>_xlfn.MAXIFS('data-from-invoicing'!E:E,'data-from-invoicing'!D:D,eslam.data!AR1312)</f>
        <v>0</v>
      </c>
      <c r="G1312" s="2">
        <f t="shared" si="170"/>
        <v>0</v>
      </c>
      <c r="H1312" s="2"/>
      <c r="I1312" s="23"/>
      <c r="J1312" s="2">
        <f>SUMIF('collection only'!D:D,eslam.data!AQ1312,'collection only'!E:E)</f>
        <v>0</v>
      </c>
      <c r="K1312" s="26">
        <f>SUMIF('data-from-invoicing'!D:D,eslam.data!AR1312,'data-from-invoicing'!F:F)</f>
        <v>0</v>
      </c>
      <c r="L1312" s="2">
        <f t="shared" si="171"/>
        <v>0</v>
      </c>
      <c r="M1312" s="2"/>
      <c r="Q1312" s="23"/>
      <c r="S1312" s="1">
        <v>44804</v>
      </c>
      <c r="T1312" s="1">
        <v>44804</v>
      </c>
      <c r="U1312" s="1">
        <v>44811</v>
      </c>
      <c r="V1312">
        <v>30</v>
      </c>
      <c r="W1312" s="1">
        <v>44841</v>
      </c>
      <c r="AF1312" s="2">
        <v>0</v>
      </c>
      <c r="AG1312" s="14">
        <f>SUMIF('consultant-gross'!D:D,eslam.data!AQ1312,'consultant-gross'!F:F)</f>
        <v>0</v>
      </c>
      <c r="AH1312" s="14">
        <f>SUMIF('consultant-gross'!D:D,eslam.data!AQ1312,'consultant-gross'!G:G)</f>
        <v>0</v>
      </c>
      <c r="AI1312" s="14">
        <f>SUMIF('consultant-net'!D:D,eslam.data!AQ1312,'consultant-net'!F:F)</f>
        <v>0</v>
      </c>
      <c r="AJ1312" s="2">
        <f>VLOOKUP(A1312,'eslam-to-invoicing'!A:B,2,0)</f>
        <v>0</v>
      </c>
      <c r="AQ1312" s="2" t="str">
        <f t="shared" si="172"/>
        <v>Radamis-Villas Finishes1</v>
      </c>
      <c r="AR1312" s="2" t="str">
        <f t="shared" si="173"/>
        <v>01</v>
      </c>
    </row>
    <row r="1313" spans="1:44" hidden="1" x14ac:dyDescent="0.3">
      <c r="A1313" s="6" t="s">
        <v>98</v>
      </c>
      <c r="B1313" s="6">
        <f>VLOOKUP(A1313,operation!A:B,2,0)</f>
        <v>1</v>
      </c>
      <c r="C1313" s="6">
        <v>2</v>
      </c>
      <c r="D1313" s="25"/>
      <c r="F1313" s="26">
        <f>_xlfn.MAXIFS('data-from-invoicing'!E:E,'data-from-invoicing'!D:D,eslam.data!AR1313)</f>
        <v>0</v>
      </c>
      <c r="G1313" s="2">
        <f t="shared" si="170"/>
        <v>0</v>
      </c>
      <c r="H1313" s="2"/>
      <c r="I1313" s="23"/>
      <c r="J1313" s="2">
        <f>SUMIF('collection only'!D:D,eslam.data!AQ1313,'collection only'!E:E)</f>
        <v>0</v>
      </c>
      <c r="K1313" s="26">
        <f>SUMIF('data-from-invoicing'!D:D,eslam.data!AR1313,'data-from-invoicing'!F:F)</f>
        <v>0</v>
      </c>
      <c r="L1313" s="2">
        <f t="shared" si="171"/>
        <v>0</v>
      </c>
      <c r="M1313" s="2"/>
      <c r="Q1313" s="23"/>
      <c r="S1313" s="1">
        <v>44834</v>
      </c>
      <c r="T1313" s="1">
        <v>44834</v>
      </c>
      <c r="U1313" s="1">
        <v>44841</v>
      </c>
      <c r="V1313">
        <v>30</v>
      </c>
      <c r="W1313" s="1">
        <v>44871</v>
      </c>
      <c r="AF1313" s="2">
        <v>0</v>
      </c>
      <c r="AG1313" s="14">
        <f>SUMIF('consultant-gross'!D:D,eslam.data!AQ1313,'consultant-gross'!F:F)</f>
        <v>0</v>
      </c>
      <c r="AH1313" s="14">
        <f>SUMIF('consultant-gross'!D:D,eslam.data!AQ1313,'consultant-gross'!G:G)</f>
        <v>0</v>
      </c>
      <c r="AI1313" s="14">
        <f>SUMIF('consultant-net'!D:D,eslam.data!AQ1313,'consultant-net'!F:F)</f>
        <v>0</v>
      </c>
      <c r="AJ1313" s="2">
        <f>VLOOKUP(A1313,'eslam-to-invoicing'!A:B,2,0)</f>
        <v>0</v>
      </c>
      <c r="AQ1313" s="2" t="str">
        <f t="shared" si="172"/>
        <v>Radamis-Villas Finishes2</v>
      </c>
      <c r="AR1313" s="2" t="str">
        <f t="shared" si="173"/>
        <v>02</v>
      </c>
    </row>
    <row r="1314" spans="1:44" hidden="1" x14ac:dyDescent="0.3">
      <c r="A1314" s="6" t="s">
        <v>98</v>
      </c>
      <c r="B1314" s="6">
        <f>VLOOKUP(A1314,operation!A:B,2,0)</f>
        <v>1</v>
      </c>
      <c r="C1314" s="6">
        <v>3</v>
      </c>
      <c r="D1314" s="25"/>
      <c r="F1314" s="26">
        <f>_xlfn.MAXIFS('data-from-invoicing'!E:E,'data-from-invoicing'!D:D,eslam.data!AR1314)</f>
        <v>0</v>
      </c>
      <c r="G1314" s="2">
        <f t="shared" si="170"/>
        <v>0</v>
      </c>
      <c r="H1314" s="2"/>
      <c r="I1314" s="23"/>
      <c r="J1314" s="2">
        <f>SUMIF('collection only'!D:D,eslam.data!AQ1314,'collection only'!E:E)</f>
        <v>0</v>
      </c>
      <c r="K1314" s="26">
        <f>SUMIF('data-from-invoicing'!D:D,eslam.data!AR1314,'data-from-invoicing'!F:F)</f>
        <v>0</v>
      </c>
      <c r="L1314" s="2">
        <f t="shared" si="171"/>
        <v>0</v>
      </c>
      <c r="M1314" s="2"/>
      <c r="Q1314" s="23"/>
      <c r="S1314" s="1">
        <v>44865</v>
      </c>
      <c r="T1314" s="1">
        <v>44865</v>
      </c>
      <c r="U1314" s="1">
        <v>44862</v>
      </c>
      <c r="V1314">
        <v>30</v>
      </c>
      <c r="W1314" s="1">
        <v>44892</v>
      </c>
      <c r="AF1314" s="2">
        <v>0</v>
      </c>
      <c r="AG1314" s="14">
        <f>SUMIF('consultant-gross'!D:D,eslam.data!AQ1314,'consultant-gross'!F:F)</f>
        <v>0</v>
      </c>
      <c r="AH1314" s="14">
        <f>SUMIF('consultant-gross'!D:D,eslam.data!AQ1314,'consultant-gross'!G:G)</f>
        <v>0</v>
      </c>
      <c r="AI1314" s="14">
        <f>SUMIF('consultant-net'!D:D,eslam.data!AQ1314,'consultant-net'!F:F)</f>
        <v>0</v>
      </c>
      <c r="AJ1314" s="2">
        <f>VLOOKUP(A1314,'eslam-to-invoicing'!A:B,2,0)</f>
        <v>0</v>
      </c>
      <c r="AQ1314" s="2" t="str">
        <f t="shared" si="172"/>
        <v>Radamis-Villas Finishes3</v>
      </c>
      <c r="AR1314" s="2" t="str">
        <f t="shared" si="173"/>
        <v>03</v>
      </c>
    </row>
    <row r="1315" spans="1:44" hidden="1" x14ac:dyDescent="0.3">
      <c r="A1315" s="6" t="s">
        <v>98</v>
      </c>
      <c r="B1315" s="6">
        <f>VLOOKUP(A1315,operation!A:B,2,0)</f>
        <v>1</v>
      </c>
      <c r="C1315" s="6">
        <v>4</v>
      </c>
      <c r="D1315" s="25"/>
      <c r="F1315" s="26">
        <f>_xlfn.MAXIFS('data-from-invoicing'!E:E,'data-from-invoicing'!D:D,eslam.data!AR1315)</f>
        <v>0</v>
      </c>
      <c r="G1315" s="2">
        <f t="shared" si="170"/>
        <v>0</v>
      </c>
      <c r="H1315" s="2"/>
      <c r="I1315" s="23"/>
      <c r="J1315" s="2">
        <f>SUMIF('collection only'!D:D,eslam.data!AQ1315,'collection only'!E:E)</f>
        <v>0</v>
      </c>
      <c r="K1315" s="26">
        <f>SUMIF('data-from-invoicing'!D:D,eslam.data!AR1315,'data-from-invoicing'!F:F)</f>
        <v>0</v>
      </c>
      <c r="L1315" s="2">
        <f t="shared" si="171"/>
        <v>0</v>
      </c>
      <c r="M1315" s="2"/>
      <c r="Q1315" s="23"/>
      <c r="S1315" s="1">
        <v>44926</v>
      </c>
      <c r="T1315" s="1">
        <v>44920</v>
      </c>
      <c r="U1315" s="1">
        <v>44927</v>
      </c>
      <c r="V1315">
        <v>30</v>
      </c>
      <c r="W1315" s="1">
        <v>44957</v>
      </c>
      <c r="AF1315" s="2">
        <v>0</v>
      </c>
      <c r="AG1315" s="14">
        <f>SUMIF('consultant-gross'!D:D,eslam.data!AQ1315,'consultant-gross'!F:F)</f>
        <v>0</v>
      </c>
      <c r="AH1315" s="14">
        <f>SUMIF('consultant-gross'!D:D,eslam.data!AQ1315,'consultant-gross'!G:G)</f>
        <v>0</v>
      </c>
      <c r="AI1315" s="14">
        <f>SUMIF('consultant-net'!D:D,eslam.data!AQ1315,'consultant-net'!F:F)</f>
        <v>0</v>
      </c>
      <c r="AJ1315" s="2">
        <f>VLOOKUP(A1315,'eslam-to-invoicing'!A:B,2,0)</f>
        <v>0</v>
      </c>
      <c r="AQ1315" s="2" t="str">
        <f t="shared" si="172"/>
        <v>Radamis-Villas Finishes4</v>
      </c>
      <c r="AR1315" s="2" t="str">
        <f t="shared" si="173"/>
        <v>04</v>
      </c>
    </row>
    <row r="1316" spans="1:44" hidden="1" x14ac:dyDescent="0.3">
      <c r="A1316" s="6" t="s">
        <v>98</v>
      </c>
      <c r="B1316" s="6">
        <f>VLOOKUP(A1316,operation!A:B,2,0)</f>
        <v>1</v>
      </c>
      <c r="C1316" s="6">
        <v>5</v>
      </c>
      <c r="D1316" s="25"/>
      <c r="F1316" s="26">
        <f>_xlfn.MAXIFS('data-from-invoicing'!E:E,'data-from-invoicing'!D:D,eslam.data!AR1316)</f>
        <v>0</v>
      </c>
      <c r="G1316" s="2">
        <f t="shared" si="170"/>
        <v>0</v>
      </c>
      <c r="H1316" s="2"/>
      <c r="I1316" s="23"/>
      <c r="J1316" s="2">
        <f>SUMIF('collection only'!D:D,eslam.data!AQ1316,'collection only'!E:E)</f>
        <v>0</v>
      </c>
      <c r="K1316" s="26">
        <f>SUMIF('data-from-invoicing'!D:D,eslam.data!AR1316,'data-from-invoicing'!F:F)</f>
        <v>0</v>
      </c>
      <c r="L1316" s="2">
        <f t="shared" si="171"/>
        <v>0</v>
      </c>
      <c r="M1316" s="2"/>
      <c r="Q1316" s="23"/>
      <c r="S1316" s="1">
        <v>44957</v>
      </c>
      <c r="T1316" s="1">
        <v>44956</v>
      </c>
      <c r="U1316" s="1">
        <v>44956</v>
      </c>
      <c r="V1316">
        <v>30</v>
      </c>
      <c r="W1316" s="1">
        <v>44986</v>
      </c>
      <c r="AF1316" s="2">
        <v>0</v>
      </c>
      <c r="AG1316" s="14">
        <f>SUMIF('consultant-gross'!D:D,eslam.data!AQ1316,'consultant-gross'!F:F)</f>
        <v>0</v>
      </c>
      <c r="AH1316" s="14">
        <f>SUMIF('consultant-gross'!D:D,eslam.data!AQ1316,'consultant-gross'!G:G)</f>
        <v>0</v>
      </c>
      <c r="AI1316" s="14">
        <f>SUMIF('consultant-net'!D:D,eslam.data!AQ1316,'consultant-net'!F:F)</f>
        <v>0</v>
      </c>
      <c r="AJ1316" s="2">
        <f>VLOOKUP(A1316,'eslam-to-invoicing'!A:B,2,0)</f>
        <v>0</v>
      </c>
      <c r="AQ1316" s="2" t="str">
        <f t="shared" si="172"/>
        <v>Radamis-Villas Finishes5</v>
      </c>
      <c r="AR1316" s="2" t="str">
        <f t="shared" si="173"/>
        <v>05</v>
      </c>
    </row>
    <row r="1317" spans="1:44" hidden="1" x14ac:dyDescent="0.3">
      <c r="A1317" s="6" t="s">
        <v>98</v>
      </c>
      <c r="B1317" s="6">
        <f>VLOOKUP(A1317,operation!A:B,2,0)</f>
        <v>1</v>
      </c>
      <c r="C1317" s="6">
        <v>6</v>
      </c>
      <c r="D1317" s="25"/>
      <c r="F1317" s="26">
        <f>_xlfn.MAXIFS('data-from-invoicing'!E:E,'data-from-invoicing'!D:D,eslam.data!AR1317)</f>
        <v>0</v>
      </c>
      <c r="G1317" s="2">
        <f t="shared" si="170"/>
        <v>0</v>
      </c>
      <c r="H1317" s="2"/>
      <c r="I1317" s="23"/>
      <c r="J1317" s="2">
        <f>SUMIF('collection only'!D:D,eslam.data!AQ1317,'collection only'!E:E)</f>
        <v>0</v>
      </c>
      <c r="K1317" s="26">
        <f>SUMIF('data-from-invoicing'!D:D,eslam.data!AR1317,'data-from-invoicing'!F:F)</f>
        <v>0</v>
      </c>
      <c r="L1317" s="2">
        <f t="shared" si="171"/>
        <v>0</v>
      </c>
      <c r="M1317" s="2"/>
      <c r="Q1317" s="23"/>
      <c r="S1317" s="1">
        <v>44985</v>
      </c>
      <c r="T1317" s="1">
        <v>44982</v>
      </c>
      <c r="U1317" s="1">
        <v>44987</v>
      </c>
      <c r="V1317">
        <v>30</v>
      </c>
      <c r="W1317" s="1">
        <v>45017</v>
      </c>
      <c r="AF1317" s="2">
        <v>0</v>
      </c>
      <c r="AG1317" s="14">
        <f>SUMIF('consultant-gross'!D:D,eslam.data!AQ1317,'consultant-gross'!F:F)</f>
        <v>0</v>
      </c>
      <c r="AH1317" s="14">
        <f>SUMIF('consultant-gross'!D:D,eslam.data!AQ1317,'consultant-gross'!G:G)</f>
        <v>0</v>
      </c>
      <c r="AI1317" s="14">
        <f>SUMIF('consultant-net'!D:D,eslam.data!AQ1317,'consultant-net'!F:F)</f>
        <v>0</v>
      </c>
      <c r="AJ1317" s="2">
        <f>VLOOKUP(A1317,'eslam-to-invoicing'!A:B,2,0)</f>
        <v>0</v>
      </c>
      <c r="AQ1317" s="2" t="str">
        <f t="shared" si="172"/>
        <v>Radamis-Villas Finishes6</v>
      </c>
      <c r="AR1317" s="2" t="str">
        <f t="shared" si="173"/>
        <v>06</v>
      </c>
    </row>
    <row r="1318" spans="1:44" hidden="1" x14ac:dyDescent="0.3">
      <c r="A1318" s="6" t="s">
        <v>98</v>
      </c>
      <c r="B1318" s="6">
        <f>VLOOKUP(A1318,operation!A:B,2,0)</f>
        <v>1</v>
      </c>
      <c r="C1318" s="6">
        <v>7</v>
      </c>
      <c r="D1318" s="25"/>
      <c r="F1318" s="26">
        <f>_xlfn.MAXIFS('data-from-invoicing'!E:E,'data-from-invoicing'!D:D,eslam.data!AR1318)</f>
        <v>0</v>
      </c>
      <c r="G1318" s="2">
        <f t="shared" si="170"/>
        <v>0</v>
      </c>
      <c r="H1318" s="2"/>
      <c r="I1318" s="23"/>
      <c r="J1318" s="2">
        <f>SUMIF('collection only'!D:D,eslam.data!AQ1318,'collection only'!E:E)</f>
        <v>0</v>
      </c>
      <c r="K1318" s="26">
        <f>SUMIF('data-from-invoicing'!D:D,eslam.data!AR1318,'data-from-invoicing'!F:F)</f>
        <v>0</v>
      </c>
      <c r="L1318" s="2">
        <f t="shared" si="171"/>
        <v>0</v>
      </c>
      <c r="M1318" s="2"/>
      <c r="Q1318" s="23"/>
      <c r="S1318" s="1">
        <v>45016</v>
      </c>
      <c r="T1318" s="1">
        <v>45010</v>
      </c>
      <c r="U1318" s="1">
        <v>45018</v>
      </c>
      <c r="V1318">
        <v>30</v>
      </c>
      <c r="W1318" s="1">
        <v>45048</v>
      </c>
      <c r="AF1318" s="2">
        <v>0</v>
      </c>
      <c r="AG1318" s="14">
        <f>SUMIF('consultant-gross'!D:D,eslam.data!AQ1318,'consultant-gross'!F:F)</f>
        <v>0</v>
      </c>
      <c r="AH1318" s="14">
        <f>SUMIF('consultant-gross'!D:D,eslam.data!AQ1318,'consultant-gross'!G:G)</f>
        <v>0</v>
      </c>
      <c r="AI1318" s="14">
        <f>SUMIF('consultant-net'!D:D,eslam.data!AQ1318,'consultant-net'!F:F)</f>
        <v>0</v>
      </c>
      <c r="AJ1318" s="2">
        <f>VLOOKUP(A1318,'eslam-to-invoicing'!A:B,2,0)</f>
        <v>0</v>
      </c>
      <c r="AQ1318" s="2" t="str">
        <f t="shared" si="172"/>
        <v>Radamis-Villas Finishes7</v>
      </c>
      <c r="AR1318" s="2" t="str">
        <f t="shared" si="173"/>
        <v>07</v>
      </c>
    </row>
    <row r="1319" spans="1:44" hidden="1" x14ac:dyDescent="0.3">
      <c r="A1319" s="6" t="s">
        <v>98</v>
      </c>
      <c r="B1319" s="6">
        <f>VLOOKUP(A1319,operation!A:B,2,0)</f>
        <v>1</v>
      </c>
      <c r="C1319" s="6">
        <v>8</v>
      </c>
      <c r="D1319" s="25"/>
      <c r="F1319" s="26">
        <f>_xlfn.MAXIFS('data-from-invoicing'!E:E,'data-from-invoicing'!D:D,eslam.data!AR1319)</f>
        <v>0</v>
      </c>
      <c r="G1319" s="2">
        <f t="shared" si="170"/>
        <v>0</v>
      </c>
      <c r="H1319" s="2"/>
      <c r="I1319" s="23"/>
      <c r="J1319" s="2">
        <f>SUMIF('collection only'!D:D,eslam.data!AQ1319,'collection only'!E:E)</f>
        <v>0</v>
      </c>
      <c r="K1319" s="26">
        <f>SUMIF('data-from-invoicing'!D:D,eslam.data!AR1319,'data-from-invoicing'!F:F)</f>
        <v>0</v>
      </c>
      <c r="L1319" s="2">
        <f t="shared" si="171"/>
        <v>0</v>
      </c>
      <c r="M1319" s="2"/>
      <c r="Q1319" s="23"/>
      <c r="S1319" s="1">
        <v>45046</v>
      </c>
      <c r="T1319" s="1">
        <v>45041</v>
      </c>
      <c r="U1319" s="1">
        <v>45050</v>
      </c>
      <c r="V1319">
        <v>30</v>
      </c>
      <c r="W1319" s="1">
        <v>45080</v>
      </c>
      <c r="AF1319" s="2">
        <v>0</v>
      </c>
      <c r="AG1319" s="14">
        <f>SUMIF('consultant-gross'!D:D,eslam.data!AQ1319,'consultant-gross'!F:F)</f>
        <v>0</v>
      </c>
      <c r="AH1319" s="14">
        <f>SUMIF('consultant-gross'!D:D,eslam.data!AQ1319,'consultant-gross'!G:G)</f>
        <v>0</v>
      </c>
      <c r="AI1319" s="14">
        <f>SUMIF('consultant-net'!D:D,eslam.data!AQ1319,'consultant-net'!F:F)</f>
        <v>0</v>
      </c>
      <c r="AJ1319" s="2">
        <f>VLOOKUP(A1319,'eslam-to-invoicing'!A:B,2,0)</f>
        <v>0</v>
      </c>
      <c r="AQ1319" s="2" t="str">
        <f t="shared" si="172"/>
        <v>Radamis-Villas Finishes8</v>
      </c>
      <c r="AR1319" s="2" t="str">
        <f t="shared" si="173"/>
        <v>08</v>
      </c>
    </row>
    <row r="1320" spans="1:44" hidden="1" x14ac:dyDescent="0.3">
      <c r="A1320" s="6" t="s">
        <v>98</v>
      </c>
      <c r="B1320" s="6">
        <f>VLOOKUP(A1320,operation!A:B,2,0)</f>
        <v>1</v>
      </c>
      <c r="C1320" s="6">
        <v>9</v>
      </c>
      <c r="D1320" s="25"/>
      <c r="F1320" s="26">
        <f>_xlfn.MAXIFS('data-from-invoicing'!E:E,'data-from-invoicing'!D:D,eslam.data!AR1320)</f>
        <v>0</v>
      </c>
      <c r="G1320" s="2">
        <f t="shared" si="170"/>
        <v>0</v>
      </c>
      <c r="H1320" s="2"/>
      <c r="I1320" s="23"/>
      <c r="J1320" s="2">
        <f>SUMIF('collection only'!D:D,eslam.data!AQ1320,'collection only'!E:E)</f>
        <v>0</v>
      </c>
      <c r="K1320" s="26">
        <f>SUMIF('data-from-invoicing'!D:D,eslam.data!AR1320,'data-from-invoicing'!F:F)</f>
        <v>0</v>
      </c>
      <c r="L1320" s="2">
        <f t="shared" si="171"/>
        <v>0</v>
      </c>
      <c r="M1320" s="2"/>
      <c r="Q1320" s="23"/>
      <c r="S1320" s="1">
        <v>45077</v>
      </c>
      <c r="T1320" s="1">
        <v>45071</v>
      </c>
      <c r="U1320" s="1">
        <v>45077</v>
      </c>
      <c r="V1320">
        <v>30</v>
      </c>
      <c r="W1320" s="1">
        <v>45107</v>
      </c>
      <c r="AF1320" s="2">
        <v>0</v>
      </c>
      <c r="AG1320" s="14">
        <f>SUMIF('consultant-gross'!D:D,eslam.data!AQ1320,'consultant-gross'!F:F)</f>
        <v>0</v>
      </c>
      <c r="AH1320" s="14">
        <f>SUMIF('consultant-gross'!D:D,eslam.data!AQ1320,'consultant-gross'!G:G)</f>
        <v>0</v>
      </c>
      <c r="AI1320" s="14">
        <f>SUMIF('consultant-net'!D:D,eslam.data!AQ1320,'consultant-net'!F:F)</f>
        <v>0</v>
      </c>
      <c r="AJ1320" s="2">
        <f>VLOOKUP(A1320,'eslam-to-invoicing'!A:B,2,0)</f>
        <v>0</v>
      </c>
      <c r="AQ1320" s="2" t="str">
        <f t="shared" si="172"/>
        <v>Radamis-Villas Finishes9</v>
      </c>
      <c r="AR1320" s="2" t="str">
        <f t="shared" si="173"/>
        <v>09</v>
      </c>
    </row>
    <row r="1321" spans="1:44" hidden="1" x14ac:dyDescent="0.3">
      <c r="A1321" s="6" t="s">
        <v>98</v>
      </c>
      <c r="B1321" s="6">
        <f>VLOOKUP(A1321,operation!A:B,2,0)</f>
        <v>1</v>
      </c>
      <c r="C1321" s="6">
        <v>10</v>
      </c>
      <c r="D1321" s="25"/>
      <c r="F1321" s="26">
        <f>_xlfn.MAXIFS('data-from-invoicing'!E:E,'data-from-invoicing'!D:D,eslam.data!AR1321)</f>
        <v>0</v>
      </c>
      <c r="G1321" s="2">
        <f t="shared" si="170"/>
        <v>0</v>
      </c>
      <c r="H1321" s="2"/>
      <c r="I1321" s="23"/>
      <c r="J1321" s="2">
        <f>SUMIF('collection only'!D:D,eslam.data!AQ1321,'collection only'!E:E)</f>
        <v>0</v>
      </c>
      <c r="K1321" s="26">
        <f>SUMIF('data-from-invoicing'!D:D,eslam.data!AR1321,'data-from-invoicing'!F:F)</f>
        <v>0</v>
      </c>
      <c r="L1321" s="2">
        <f t="shared" si="171"/>
        <v>0</v>
      </c>
      <c r="M1321" s="2"/>
      <c r="Q1321" s="23"/>
      <c r="S1321" s="1">
        <v>45107</v>
      </c>
      <c r="T1321" s="1">
        <v>45097</v>
      </c>
      <c r="U1321" s="1">
        <v>45101</v>
      </c>
      <c r="V1321">
        <v>30</v>
      </c>
      <c r="W1321" s="1">
        <v>45131</v>
      </c>
      <c r="AF1321" s="2">
        <v>0</v>
      </c>
      <c r="AG1321" s="14">
        <f>SUMIF('consultant-gross'!D:D,eslam.data!AQ1321,'consultant-gross'!F:F)</f>
        <v>0</v>
      </c>
      <c r="AH1321" s="14">
        <f>SUMIF('consultant-gross'!D:D,eslam.data!AQ1321,'consultant-gross'!G:G)</f>
        <v>0</v>
      </c>
      <c r="AI1321" s="14">
        <f>SUMIF('consultant-net'!D:D,eslam.data!AQ1321,'consultant-net'!F:F)</f>
        <v>0</v>
      </c>
      <c r="AJ1321" s="2">
        <f>VLOOKUP(A1321,'eslam-to-invoicing'!A:B,2,0)</f>
        <v>0</v>
      </c>
      <c r="AQ1321" s="2" t="str">
        <f t="shared" si="172"/>
        <v>Radamis-Villas Finishes10</v>
      </c>
      <c r="AR1321" s="2" t="str">
        <f t="shared" si="173"/>
        <v>010</v>
      </c>
    </row>
    <row r="1322" spans="1:44" hidden="1" x14ac:dyDescent="0.3">
      <c r="A1322" s="6" t="s">
        <v>98</v>
      </c>
      <c r="B1322" s="6">
        <f>VLOOKUP(A1322,operation!A:B,2,0)</f>
        <v>1</v>
      </c>
      <c r="C1322" s="6">
        <v>11</v>
      </c>
      <c r="D1322" s="25"/>
      <c r="F1322" s="26">
        <f>_xlfn.MAXIFS('data-from-invoicing'!E:E,'data-from-invoicing'!D:D,eslam.data!AR1322)</f>
        <v>0</v>
      </c>
      <c r="G1322" s="2">
        <f t="shared" si="170"/>
        <v>0</v>
      </c>
      <c r="H1322" s="2"/>
      <c r="I1322" s="23"/>
      <c r="J1322" s="2">
        <f>SUMIF('collection only'!D:D,eslam.data!AQ1322,'collection only'!E:E)</f>
        <v>0</v>
      </c>
      <c r="K1322" s="26">
        <f>SUMIF('data-from-invoicing'!D:D,eslam.data!AR1322,'data-from-invoicing'!F:F)</f>
        <v>0</v>
      </c>
      <c r="L1322" s="2">
        <f t="shared" si="171"/>
        <v>0</v>
      </c>
      <c r="M1322" s="2"/>
      <c r="Q1322" s="23"/>
      <c r="S1322" s="1">
        <v>45138</v>
      </c>
      <c r="T1322" s="1">
        <v>45132</v>
      </c>
      <c r="U1322" s="1">
        <v>45143</v>
      </c>
      <c r="V1322">
        <v>30</v>
      </c>
      <c r="W1322" s="1">
        <v>45173</v>
      </c>
      <c r="AF1322" s="2">
        <v>0</v>
      </c>
      <c r="AG1322" s="14">
        <f>SUMIF('consultant-gross'!D:D,eslam.data!AQ1322,'consultant-gross'!F:F)</f>
        <v>0</v>
      </c>
      <c r="AH1322" s="14">
        <f>SUMIF('consultant-gross'!D:D,eslam.data!AQ1322,'consultant-gross'!G:G)</f>
        <v>0</v>
      </c>
      <c r="AI1322" s="14">
        <f>SUMIF('consultant-net'!D:D,eslam.data!AQ1322,'consultant-net'!F:F)</f>
        <v>0</v>
      </c>
      <c r="AJ1322" s="2">
        <f>VLOOKUP(A1322,'eslam-to-invoicing'!A:B,2,0)</f>
        <v>0</v>
      </c>
      <c r="AQ1322" s="2" t="str">
        <f t="shared" si="172"/>
        <v>Radamis-Villas Finishes11</v>
      </c>
      <c r="AR1322" s="2" t="str">
        <f t="shared" si="173"/>
        <v>011</v>
      </c>
    </row>
    <row r="1323" spans="1:44" hidden="1" x14ac:dyDescent="0.3">
      <c r="A1323" s="6" t="s">
        <v>98</v>
      </c>
      <c r="B1323" s="6">
        <f>VLOOKUP(A1323,operation!A:B,2,0)</f>
        <v>1</v>
      </c>
      <c r="C1323" s="6">
        <v>12</v>
      </c>
      <c r="D1323" s="25"/>
      <c r="F1323" s="26">
        <f>_xlfn.MAXIFS('data-from-invoicing'!E:E,'data-from-invoicing'!D:D,eslam.data!AR1323)</f>
        <v>0</v>
      </c>
      <c r="G1323" s="2">
        <f t="shared" si="170"/>
        <v>0</v>
      </c>
      <c r="H1323" s="2"/>
      <c r="I1323" s="23"/>
      <c r="J1323" s="2">
        <f>SUMIF('collection only'!D:D,eslam.data!AQ1323,'collection only'!E:E)</f>
        <v>0</v>
      </c>
      <c r="K1323" s="26">
        <f>SUMIF('data-from-invoicing'!D:D,eslam.data!AR1323,'data-from-invoicing'!F:F)</f>
        <v>0</v>
      </c>
      <c r="L1323" s="2">
        <f t="shared" si="171"/>
        <v>0</v>
      </c>
      <c r="M1323" s="2"/>
      <c r="Q1323" s="23"/>
      <c r="S1323" s="1">
        <v>45169</v>
      </c>
      <c r="T1323" s="1">
        <v>45163</v>
      </c>
      <c r="U1323" s="1">
        <v>45174</v>
      </c>
      <c r="V1323">
        <v>30</v>
      </c>
      <c r="W1323" s="1">
        <v>45204</v>
      </c>
      <c r="AF1323" s="2">
        <v>0</v>
      </c>
      <c r="AG1323" s="14">
        <f>SUMIF('consultant-gross'!D:D,eslam.data!AQ1323,'consultant-gross'!F:F)</f>
        <v>0</v>
      </c>
      <c r="AH1323" s="14">
        <f>SUMIF('consultant-gross'!D:D,eslam.data!AQ1323,'consultant-gross'!G:G)</f>
        <v>0</v>
      </c>
      <c r="AI1323" s="14">
        <f>SUMIF('consultant-net'!D:D,eslam.data!AQ1323,'consultant-net'!F:F)</f>
        <v>0</v>
      </c>
      <c r="AJ1323" s="2">
        <f>VLOOKUP(A1323,'eslam-to-invoicing'!A:B,2,0)</f>
        <v>0</v>
      </c>
      <c r="AQ1323" s="2" t="str">
        <f t="shared" si="172"/>
        <v>Radamis-Villas Finishes12</v>
      </c>
      <c r="AR1323" s="2" t="str">
        <f t="shared" si="173"/>
        <v>012</v>
      </c>
    </row>
    <row r="1324" spans="1:44" hidden="1" x14ac:dyDescent="0.3">
      <c r="A1324" s="6" t="s">
        <v>98</v>
      </c>
      <c r="B1324" s="6">
        <f>VLOOKUP(A1324,operation!A:B,2,0)</f>
        <v>1</v>
      </c>
      <c r="C1324" s="6">
        <v>13</v>
      </c>
      <c r="D1324" s="25"/>
      <c r="F1324" s="26">
        <f>_xlfn.MAXIFS('data-from-invoicing'!E:E,'data-from-invoicing'!D:D,eslam.data!AR1324)</f>
        <v>0</v>
      </c>
      <c r="G1324" s="2">
        <f t="shared" si="170"/>
        <v>0</v>
      </c>
      <c r="H1324" s="2"/>
      <c r="I1324" s="23"/>
      <c r="J1324" s="2">
        <f>SUMIF('collection only'!D:D,eslam.data!AQ1324,'collection only'!E:E)</f>
        <v>0</v>
      </c>
      <c r="K1324" s="26">
        <f>SUMIF('data-from-invoicing'!D:D,eslam.data!AR1324,'data-from-invoicing'!F:F)</f>
        <v>0</v>
      </c>
      <c r="L1324" s="2">
        <f t="shared" si="171"/>
        <v>0</v>
      </c>
      <c r="M1324" s="2"/>
      <c r="Q1324" s="23"/>
      <c r="S1324" s="1">
        <v>45199</v>
      </c>
      <c r="T1324" s="1">
        <v>45194</v>
      </c>
      <c r="U1324" s="1">
        <v>45204</v>
      </c>
      <c r="V1324">
        <v>30</v>
      </c>
      <c r="W1324" s="1">
        <v>45234</v>
      </c>
      <c r="AF1324" s="2">
        <v>0</v>
      </c>
      <c r="AG1324" s="14">
        <f>SUMIF('consultant-gross'!D:D,eslam.data!AQ1324,'consultant-gross'!F:F)</f>
        <v>0</v>
      </c>
      <c r="AH1324" s="14">
        <f>SUMIF('consultant-gross'!D:D,eslam.data!AQ1324,'consultant-gross'!G:G)</f>
        <v>0</v>
      </c>
      <c r="AI1324" s="14">
        <f>SUMIF('consultant-net'!D:D,eslam.data!AQ1324,'consultant-net'!F:F)</f>
        <v>0</v>
      </c>
      <c r="AJ1324" s="2">
        <f>VLOOKUP(A1324,'eslam-to-invoicing'!A:B,2,0)</f>
        <v>0</v>
      </c>
      <c r="AQ1324" s="2" t="str">
        <f t="shared" si="172"/>
        <v>Radamis-Villas Finishes13</v>
      </c>
      <c r="AR1324" s="2" t="str">
        <f t="shared" si="173"/>
        <v>013</v>
      </c>
    </row>
    <row r="1325" spans="1:44" hidden="1" x14ac:dyDescent="0.3">
      <c r="A1325" s="6" t="s">
        <v>98</v>
      </c>
      <c r="B1325" s="6">
        <f>VLOOKUP(A1325,operation!A:B,2,0)</f>
        <v>1</v>
      </c>
      <c r="C1325" s="6">
        <v>14</v>
      </c>
      <c r="D1325" s="25"/>
      <c r="F1325" s="26">
        <f>_xlfn.MAXIFS('data-from-invoicing'!E:E,'data-from-invoicing'!D:D,eslam.data!AR1325)</f>
        <v>0</v>
      </c>
      <c r="G1325" s="2">
        <f t="shared" si="170"/>
        <v>0</v>
      </c>
      <c r="H1325" s="2"/>
      <c r="I1325" s="23"/>
      <c r="J1325" s="2">
        <f>SUMIF('collection only'!D:D,eslam.data!AQ1325,'collection only'!E:E)</f>
        <v>0</v>
      </c>
      <c r="K1325" s="26">
        <f>SUMIF('data-from-invoicing'!D:D,eslam.data!AR1325,'data-from-invoicing'!F:F)</f>
        <v>0</v>
      </c>
      <c r="L1325" s="2">
        <f t="shared" si="171"/>
        <v>0</v>
      </c>
      <c r="M1325" s="2"/>
      <c r="Q1325" s="23"/>
      <c r="S1325" s="1">
        <v>45230</v>
      </c>
      <c r="T1325" s="1">
        <v>45224</v>
      </c>
      <c r="U1325" s="1">
        <v>45239</v>
      </c>
      <c r="V1325">
        <v>30</v>
      </c>
      <c r="W1325" s="1">
        <v>45269</v>
      </c>
      <c r="AF1325" s="2">
        <v>0</v>
      </c>
      <c r="AG1325" s="14">
        <f>SUMIF('consultant-gross'!D:D,eslam.data!AQ1325,'consultant-gross'!F:F)</f>
        <v>0</v>
      </c>
      <c r="AH1325" s="14">
        <f>SUMIF('consultant-gross'!D:D,eslam.data!AQ1325,'consultant-gross'!G:G)</f>
        <v>0</v>
      </c>
      <c r="AI1325" s="14">
        <f>SUMIF('consultant-net'!D:D,eslam.data!AQ1325,'consultant-net'!F:F)</f>
        <v>0</v>
      </c>
      <c r="AJ1325" s="2">
        <f>VLOOKUP(A1325,'eslam-to-invoicing'!A:B,2,0)</f>
        <v>0</v>
      </c>
      <c r="AQ1325" s="2" t="str">
        <f t="shared" si="172"/>
        <v>Radamis-Villas Finishes14</v>
      </c>
      <c r="AR1325" s="2" t="str">
        <f t="shared" si="173"/>
        <v>014</v>
      </c>
    </row>
    <row r="1326" spans="1:44" hidden="1" x14ac:dyDescent="0.3">
      <c r="A1326" s="6" t="s">
        <v>98</v>
      </c>
      <c r="B1326" s="6">
        <f>VLOOKUP(A1326,operation!A:B,2,0)</f>
        <v>1</v>
      </c>
      <c r="C1326" s="6">
        <v>15</v>
      </c>
      <c r="D1326" s="25"/>
      <c r="F1326" s="26">
        <f>_xlfn.MAXIFS('data-from-invoicing'!E:E,'data-from-invoicing'!D:D,eslam.data!AR1326)</f>
        <v>0</v>
      </c>
      <c r="G1326" s="2">
        <f t="shared" si="170"/>
        <v>0</v>
      </c>
      <c r="H1326" s="2"/>
      <c r="I1326" s="23"/>
      <c r="J1326" s="2">
        <f>SUMIF('collection only'!D:D,eslam.data!AQ1326,'collection only'!E:E)</f>
        <v>0</v>
      </c>
      <c r="K1326" s="26">
        <f>SUMIF('data-from-invoicing'!D:D,eslam.data!AR1326,'data-from-invoicing'!F:F)</f>
        <v>0</v>
      </c>
      <c r="L1326" s="2">
        <f t="shared" si="171"/>
        <v>0</v>
      </c>
      <c r="M1326" s="2"/>
      <c r="Q1326" s="23"/>
      <c r="S1326" s="1">
        <v>45260</v>
      </c>
      <c r="T1326" s="1">
        <v>45255</v>
      </c>
      <c r="U1326" s="1">
        <v>45265</v>
      </c>
      <c r="V1326">
        <v>30</v>
      </c>
      <c r="W1326" s="1">
        <v>45295</v>
      </c>
      <c r="AF1326" s="2">
        <v>0</v>
      </c>
      <c r="AG1326" s="14">
        <f>SUMIF('consultant-gross'!D:D,eslam.data!AQ1326,'consultant-gross'!F:F)</f>
        <v>0</v>
      </c>
      <c r="AH1326" s="14">
        <f>SUMIF('consultant-gross'!D:D,eslam.data!AQ1326,'consultant-gross'!G:G)</f>
        <v>0</v>
      </c>
      <c r="AI1326" s="14">
        <f>SUMIF('consultant-net'!D:D,eslam.data!AQ1326,'consultant-net'!F:F)</f>
        <v>0</v>
      </c>
      <c r="AJ1326" s="2">
        <f>VLOOKUP(A1326,'eslam-to-invoicing'!A:B,2,0)</f>
        <v>0</v>
      </c>
      <c r="AQ1326" s="2" t="str">
        <f t="shared" si="172"/>
        <v>Radamis-Villas Finishes15</v>
      </c>
      <c r="AR1326" s="2" t="str">
        <f t="shared" si="173"/>
        <v>015</v>
      </c>
    </row>
    <row r="1327" spans="1:44" hidden="1" x14ac:dyDescent="0.3">
      <c r="A1327" s="6" t="s">
        <v>98</v>
      </c>
      <c r="B1327" s="6">
        <f>VLOOKUP(A1327,operation!A:B,2,0)</f>
        <v>1</v>
      </c>
      <c r="C1327" s="6">
        <v>16</v>
      </c>
      <c r="D1327" s="25"/>
      <c r="F1327" s="26">
        <f>_xlfn.MAXIFS('data-from-invoicing'!E:E,'data-from-invoicing'!D:D,eslam.data!AR1327)</f>
        <v>0</v>
      </c>
      <c r="G1327" s="2">
        <f t="shared" si="170"/>
        <v>0</v>
      </c>
      <c r="H1327" s="2"/>
      <c r="I1327" s="23"/>
      <c r="J1327" s="2">
        <f>SUMIF('collection only'!D:D,eslam.data!AQ1327,'collection only'!E:E)</f>
        <v>0</v>
      </c>
      <c r="K1327" s="26">
        <f>SUMIF('data-from-invoicing'!D:D,eslam.data!AR1327,'data-from-invoicing'!F:F)</f>
        <v>0</v>
      </c>
      <c r="L1327" s="2">
        <f t="shared" si="171"/>
        <v>0</v>
      </c>
      <c r="M1327" s="2"/>
      <c r="Q1327" s="23"/>
      <c r="S1327" s="1">
        <v>45291</v>
      </c>
      <c r="T1327" s="1">
        <v>45285</v>
      </c>
      <c r="U1327" s="1">
        <v>45296</v>
      </c>
      <c r="V1327">
        <v>30</v>
      </c>
      <c r="W1327" s="1">
        <v>45326</v>
      </c>
      <c r="AF1327" s="2">
        <v>0</v>
      </c>
      <c r="AG1327" s="14">
        <f>SUMIF('consultant-gross'!D:D,eslam.data!AQ1327,'consultant-gross'!F:F)</f>
        <v>0</v>
      </c>
      <c r="AH1327" s="14">
        <f>SUMIF('consultant-gross'!D:D,eslam.data!AQ1327,'consultant-gross'!G:G)</f>
        <v>0</v>
      </c>
      <c r="AI1327" s="14">
        <f>SUMIF('consultant-net'!D:D,eslam.data!AQ1327,'consultant-net'!F:F)</f>
        <v>0</v>
      </c>
      <c r="AJ1327" s="2">
        <f>VLOOKUP(A1327,'eslam-to-invoicing'!A:B,2,0)</f>
        <v>0</v>
      </c>
      <c r="AQ1327" s="2" t="str">
        <f t="shared" si="172"/>
        <v>Radamis-Villas Finishes16</v>
      </c>
      <c r="AR1327" s="2" t="str">
        <f t="shared" si="173"/>
        <v>016</v>
      </c>
    </row>
    <row r="1328" spans="1:44" hidden="1" x14ac:dyDescent="0.3">
      <c r="A1328" s="6" t="s">
        <v>98</v>
      </c>
      <c r="B1328" s="6">
        <f>VLOOKUP(A1328,operation!A:B,2,0)</f>
        <v>1</v>
      </c>
      <c r="C1328" s="6">
        <v>17</v>
      </c>
      <c r="D1328" s="25"/>
      <c r="F1328" s="26">
        <f>_xlfn.MAXIFS('data-from-invoicing'!E:E,'data-from-invoicing'!D:D,eslam.data!AR1328)</f>
        <v>0</v>
      </c>
      <c r="G1328" s="2">
        <f t="shared" si="170"/>
        <v>0</v>
      </c>
      <c r="H1328" s="2"/>
      <c r="I1328" s="23"/>
      <c r="J1328" s="2">
        <f>SUMIF('collection only'!D:D,eslam.data!AQ1328,'collection only'!E:E)</f>
        <v>0</v>
      </c>
      <c r="K1328" s="26">
        <f>SUMIF('data-from-invoicing'!D:D,eslam.data!AR1328,'data-from-invoicing'!F:F)</f>
        <v>0</v>
      </c>
      <c r="L1328" s="2">
        <f t="shared" si="171"/>
        <v>0</v>
      </c>
      <c r="M1328" s="2"/>
      <c r="Q1328" s="23"/>
      <c r="S1328" s="1">
        <v>45322</v>
      </c>
      <c r="T1328" s="1">
        <v>45316</v>
      </c>
      <c r="U1328" s="1">
        <v>45327</v>
      </c>
      <c r="V1328">
        <v>30</v>
      </c>
      <c r="W1328" s="1">
        <v>45357</v>
      </c>
      <c r="AF1328" s="2">
        <v>0</v>
      </c>
      <c r="AG1328" s="14">
        <f>SUMIF('consultant-gross'!D:D,eslam.data!AQ1328,'consultant-gross'!F:F)</f>
        <v>0</v>
      </c>
      <c r="AH1328" s="14">
        <f>SUMIF('consultant-gross'!D:D,eslam.data!AQ1328,'consultant-gross'!G:G)</f>
        <v>0</v>
      </c>
      <c r="AI1328" s="14">
        <f>SUMIF('consultant-net'!D:D,eslam.data!AQ1328,'consultant-net'!F:F)</f>
        <v>0</v>
      </c>
      <c r="AJ1328" s="2">
        <f>VLOOKUP(A1328,'eslam-to-invoicing'!A:B,2,0)</f>
        <v>0</v>
      </c>
      <c r="AQ1328" s="2" t="str">
        <f t="shared" si="172"/>
        <v>Radamis-Villas Finishes17</v>
      </c>
      <c r="AR1328" s="2" t="str">
        <f t="shared" si="173"/>
        <v>017</v>
      </c>
    </row>
    <row r="1329" spans="1:44" hidden="1" x14ac:dyDescent="0.3">
      <c r="A1329" s="6" t="s">
        <v>98</v>
      </c>
      <c r="B1329" s="6">
        <f>VLOOKUP(A1329,operation!A:B,2,0)</f>
        <v>1</v>
      </c>
      <c r="C1329" s="6">
        <v>18</v>
      </c>
      <c r="D1329" s="25"/>
      <c r="F1329" s="26">
        <f>_xlfn.MAXIFS('data-from-invoicing'!E:E,'data-from-invoicing'!D:D,eslam.data!AR1329)</f>
        <v>0</v>
      </c>
      <c r="G1329" s="2">
        <f t="shared" si="170"/>
        <v>0</v>
      </c>
      <c r="H1329" s="2"/>
      <c r="I1329" s="23"/>
      <c r="J1329" s="2">
        <f>SUMIF('collection only'!D:D,eslam.data!AQ1329,'collection only'!E:E)</f>
        <v>0</v>
      </c>
      <c r="K1329" s="26">
        <f>SUMIF('data-from-invoicing'!D:D,eslam.data!AR1329,'data-from-invoicing'!F:F)</f>
        <v>0</v>
      </c>
      <c r="L1329" s="2">
        <f t="shared" si="171"/>
        <v>0</v>
      </c>
      <c r="M1329" s="2"/>
      <c r="Q1329" s="23"/>
      <c r="S1329" s="1">
        <v>45351</v>
      </c>
      <c r="T1329" s="1">
        <v>45347</v>
      </c>
      <c r="U1329" s="1">
        <v>45356</v>
      </c>
      <c r="V1329">
        <v>30</v>
      </c>
      <c r="W1329" s="1">
        <v>45386</v>
      </c>
      <c r="AF1329" s="2">
        <v>0</v>
      </c>
      <c r="AG1329" s="14">
        <f>SUMIF('consultant-gross'!D:D,eslam.data!AQ1329,'consultant-gross'!F:F)</f>
        <v>0</v>
      </c>
      <c r="AH1329" s="14">
        <f>SUMIF('consultant-gross'!D:D,eslam.data!AQ1329,'consultant-gross'!G:G)</f>
        <v>0</v>
      </c>
      <c r="AI1329" s="14">
        <f>SUMIF('consultant-net'!D:D,eslam.data!AQ1329,'consultant-net'!F:F)</f>
        <v>0</v>
      </c>
      <c r="AJ1329" s="2">
        <f>VLOOKUP(A1329,'eslam-to-invoicing'!A:B,2,0)</f>
        <v>0</v>
      </c>
      <c r="AQ1329" s="2" t="str">
        <f t="shared" si="172"/>
        <v>Radamis-Villas Finishes18</v>
      </c>
      <c r="AR1329" s="2" t="str">
        <f t="shared" si="173"/>
        <v>018</v>
      </c>
    </row>
    <row r="1330" spans="1:44" hidden="1" x14ac:dyDescent="0.3">
      <c r="A1330" s="6" t="s">
        <v>98</v>
      </c>
      <c r="B1330" s="6">
        <f>VLOOKUP(A1330,operation!A:B,2,0)</f>
        <v>1</v>
      </c>
      <c r="C1330" s="6">
        <v>19</v>
      </c>
      <c r="D1330" s="25"/>
      <c r="F1330" s="26">
        <f>_xlfn.MAXIFS('data-from-invoicing'!E:E,'data-from-invoicing'!D:D,eslam.data!AR1330)</f>
        <v>0</v>
      </c>
      <c r="G1330" s="2">
        <f t="shared" si="170"/>
        <v>0</v>
      </c>
      <c r="H1330" s="2"/>
      <c r="I1330" s="23"/>
      <c r="J1330" s="2">
        <f>SUMIF('collection only'!D:D,eslam.data!AQ1330,'collection only'!E:E)</f>
        <v>0</v>
      </c>
      <c r="K1330" s="26">
        <f>SUMIF('data-from-invoicing'!D:D,eslam.data!AR1330,'data-from-invoicing'!F:F)</f>
        <v>0</v>
      </c>
      <c r="L1330" s="2">
        <f t="shared" si="171"/>
        <v>0</v>
      </c>
      <c r="M1330" s="2"/>
      <c r="Q1330" s="23"/>
      <c r="S1330" s="1">
        <v>45382</v>
      </c>
      <c r="T1330" s="1">
        <v>45376</v>
      </c>
      <c r="U1330" s="1">
        <v>45387</v>
      </c>
      <c r="V1330">
        <v>30</v>
      </c>
      <c r="W1330" s="1">
        <v>45417</v>
      </c>
      <c r="AF1330" s="2">
        <v>0</v>
      </c>
      <c r="AG1330" s="14">
        <f>SUMIF('consultant-gross'!D:D,eslam.data!AQ1330,'consultant-gross'!F:F)</f>
        <v>0</v>
      </c>
      <c r="AH1330" s="14">
        <f>SUMIF('consultant-gross'!D:D,eslam.data!AQ1330,'consultant-gross'!G:G)</f>
        <v>0</v>
      </c>
      <c r="AI1330" s="14">
        <f>SUMIF('consultant-net'!D:D,eslam.data!AQ1330,'consultant-net'!F:F)</f>
        <v>0</v>
      </c>
      <c r="AJ1330" s="2">
        <f>VLOOKUP(A1330,'eslam-to-invoicing'!A:B,2,0)</f>
        <v>0</v>
      </c>
      <c r="AQ1330" s="2" t="str">
        <f t="shared" si="172"/>
        <v>Radamis-Villas Finishes19</v>
      </c>
      <c r="AR1330" s="2" t="str">
        <f t="shared" si="173"/>
        <v>019</v>
      </c>
    </row>
    <row r="1331" spans="1:44" hidden="1" x14ac:dyDescent="0.3">
      <c r="A1331" s="6" t="s">
        <v>98</v>
      </c>
      <c r="B1331" s="6">
        <f>VLOOKUP(A1331,operation!A:B,2,0)</f>
        <v>1</v>
      </c>
      <c r="C1331" s="6">
        <v>20</v>
      </c>
      <c r="D1331" s="25"/>
      <c r="F1331" s="26">
        <f>_xlfn.MAXIFS('data-from-invoicing'!E:E,'data-from-invoicing'!D:D,eslam.data!AR1331)</f>
        <v>0</v>
      </c>
      <c r="G1331" s="2">
        <f t="shared" si="170"/>
        <v>0</v>
      </c>
      <c r="H1331" s="2"/>
      <c r="I1331" s="23"/>
      <c r="J1331" s="2">
        <f>SUMIF('collection only'!D:D,eslam.data!AQ1331,'collection only'!E:E)</f>
        <v>0</v>
      </c>
      <c r="K1331" s="26">
        <f>SUMIF('data-from-invoicing'!D:D,eslam.data!AR1331,'data-from-invoicing'!F:F)</f>
        <v>0</v>
      </c>
      <c r="L1331" s="2">
        <f t="shared" si="171"/>
        <v>0</v>
      </c>
      <c r="M1331" s="2"/>
      <c r="Q1331" s="23"/>
      <c r="S1331" s="1">
        <v>45412</v>
      </c>
      <c r="T1331" s="1">
        <v>45407</v>
      </c>
      <c r="U1331" s="1">
        <v>45417</v>
      </c>
      <c r="V1331">
        <v>30</v>
      </c>
      <c r="W1331" s="1">
        <v>45447</v>
      </c>
      <c r="AF1331" s="2">
        <v>0</v>
      </c>
      <c r="AG1331" s="14">
        <f>SUMIF('consultant-gross'!D:D,eslam.data!AQ1331,'consultant-gross'!F:F)</f>
        <v>0</v>
      </c>
      <c r="AH1331" s="14">
        <f>SUMIF('consultant-gross'!D:D,eslam.data!AQ1331,'consultant-gross'!G:G)</f>
        <v>0</v>
      </c>
      <c r="AI1331" s="14">
        <f>SUMIF('consultant-net'!D:D,eslam.data!AQ1331,'consultant-net'!F:F)</f>
        <v>0</v>
      </c>
      <c r="AJ1331" s="2">
        <f>VLOOKUP(A1331,'eslam-to-invoicing'!A:B,2,0)</f>
        <v>0</v>
      </c>
      <c r="AQ1331" s="2" t="str">
        <f t="shared" si="172"/>
        <v>Radamis-Villas Finishes20</v>
      </c>
      <c r="AR1331" s="2" t="str">
        <f t="shared" si="173"/>
        <v>020</v>
      </c>
    </row>
    <row r="1332" spans="1:44" hidden="1" x14ac:dyDescent="0.3">
      <c r="A1332" s="6" t="s">
        <v>98</v>
      </c>
      <c r="B1332" s="6">
        <f>VLOOKUP(A1332,operation!A:B,2,0)</f>
        <v>1</v>
      </c>
      <c r="C1332" s="6">
        <v>21</v>
      </c>
      <c r="D1332" s="25"/>
      <c r="F1332" s="26">
        <f>_xlfn.MAXIFS('data-from-invoicing'!E:E,'data-from-invoicing'!D:D,eslam.data!AR1332)</f>
        <v>0</v>
      </c>
      <c r="G1332" s="2">
        <f t="shared" si="170"/>
        <v>0</v>
      </c>
      <c r="H1332" s="2"/>
      <c r="I1332" s="23"/>
      <c r="J1332" s="2">
        <f>SUMIF('collection only'!D:D,eslam.data!AQ1332,'collection only'!E:E)</f>
        <v>0</v>
      </c>
      <c r="K1332" s="26">
        <f>SUMIF('data-from-invoicing'!D:D,eslam.data!AR1332,'data-from-invoicing'!F:F)</f>
        <v>0</v>
      </c>
      <c r="L1332" s="2">
        <f t="shared" si="171"/>
        <v>0</v>
      </c>
      <c r="M1332" s="2"/>
      <c r="Q1332" s="23"/>
      <c r="S1332" s="1">
        <v>45443</v>
      </c>
      <c r="T1332" s="1">
        <v>45437</v>
      </c>
      <c r="U1332" s="1">
        <v>45448</v>
      </c>
      <c r="V1332">
        <v>30</v>
      </c>
      <c r="W1332" s="1">
        <v>45478</v>
      </c>
      <c r="AF1332" s="2">
        <v>0</v>
      </c>
      <c r="AG1332" s="14">
        <f>SUMIF('consultant-gross'!D:D,eslam.data!AQ1332,'consultant-gross'!F:F)</f>
        <v>0</v>
      </c>
      <c r="AH1332" s="14">
        <f>SUMIF('consultant-gross'!D:D,eslam.data!AQ1332,'consultant-gross'!G:G)</f>
        <v>0</v>
      </c>
      <c r="AI1332" s="14">
        <f>SUMIF('consultant-net'!D:D,eslam.data!AQ1332,'consultant-net'!F:F)</f>
        <v>0</v>
      </c>
      <c r="AJ1332" s="2">
        <f>VLOOKUP(A1332,'eslam-to-invoicing'!A:B,2,0)</f>
        <v>0</v>
      </c>
      <c r="AQ1332" s="2" t="str">
        <f t="shared" si="172"/>
        <v>Radamis-Villas Finishes21</v>
      </c>
      <c r="AR1332" s="2" t="str">
        <f t="shared" si="173"/>
        <v>021</v>
      </c>
    </row>
    <row r="1333" spans="1:44" hidden="1" x14ac:dyDescent="0.3">
      <c r="A1333" s="6" t="s">
        <v>98</v>
      </c>
      <c r="B1333" s="6">
        <f>VLOOKUP(A1333,operation!A:B,2,0)</f>
        <v>1</v>
      </c>
      <c r="C1333" s="6">
        <v>22</v>
      </c>
      <c r="D1333" s="25"/>
      <c r="F1333" s="26">
        <f>_xlfn.MAXIFS('data-from-invoicing'!E:E,'data-from-invoicing'!D:D,eslam.data!AR1333)</f>
        <v>0</v>
      </c>
      <c r="G1333" s="2">
        <f t="shared" si="170"/>
        <v>0</v>
      </c>
      <c r="H1333" s="2"/>
      <c r="I1333" s="23"/>
      <c r="J1333" s="2">
        <f>SUMIF('collection only'!D:D,eslam.data!AQ1333,'collection only'!E:E)</f>
        <v>0</v>
      </c>
      <c r="K1333" s="26">
        <f>SUMIF('data-from-invoicing'!D:D,eslam.data!AR1333,'data-from-invoicing'!F:F)</f>
        <v>0</v>
      </c>
      <c r="L1333" s="2">
        <f t="shared" si="171"/>
        <v>0</v>
      </c>
      <c r="M1333" s="2"/>
      <c r="Q1333" s="23"/>
      <c r="S1333" s="1">
        <v>45473</v>
      </c>
      <c r="T1333" s="1">
        <v>45468</v>
      </c>
      <c r="U1333" s="1">
        <v>45478</v>
      </c>
      <c r="V1333">
        <v>30</v>
      </c>
      <c r="W1333" s="1">
        <v>45508</v>
      </c>
      <c r="AF1333" s="2">
        <v>0</v>
      </c>
      <c r="AG1333" s="14">
        <f>SUMIF('consultant-gross'!D:D,eslam.data!AQ1333,'consultant-gross'!F:F)</f>
        <v>0</v>
      </c>
      <c r="AH1333" s="14">
        <f>SUMIF('consultant-gross'!D:D,eslam.data!AQ1333,'consultant-gross'!G:G)</f>
        <v>0</v>
      </c>
      <c r="AI1333" s="14">
        <f>SUMIF('consultant-net'!D:D,eslam.data!AQ1333,'consultant-net'!F:F)</f>
        <v>0</v>
      </c>
      <c r="AJ1333" s="2">
        <f>VLOOKUP(A1333,'eslam-to-invoicing'!A:B,2,0)</f>
        <v>0</v>
      </c>
      <c r="AQ1333" s="2" t="str">
        <f t="shared" si="172"/>
        <v>Radamis-Villas Finishes22</v>
      </c>
      <c r="AR1333" s="2" t="str">
        <f t="shared" si="173"/>
        <v>022</v>
      </c>
    </row>
    <row r="1334" spans="1:44" hidden="1" x14ac:dyDescent="0.3">
      <c r="A1334" s="6" t="s">
        <v>98</v>
      </c>
      <c r="B1334" s="6">
        <f>VLOOKUP(A1334,operation!A:B,2,0)</f>
        <v>1</v>
      </c>
      <c r="C1334" s="6">
        <v>23</v>
      </c>
      <c r="D1334" s="25"/>
      <c r="F1334" s="26">
        <f>_xlfn.MAXIFS('data-from-invoicing'!E:E,'data-from-invoicing'!D:D,eslam.data!AR1334)</f>
        <v>0</v>
      </c>
      <c r="G1334" s="2">
        <f t="shared" si="170"/>
        <v>0</v>
      </c>
      <c r="H1334" s="2"/>
      <c r="I1334" s="23"/>
      <c r="J1334" s="2">
        <f>SUMIF('collection only'!D:D,eslam.data!AQ1334,'collection only'!E:E)</f>
        <v>0</v>
      </c>
      <c r="K1334" s="26">
        <f>SUMIF('data-from-invoicing'!D:D,eslam.data!AR1334,'data-from-invoicing'!F:F)</f>
        <v>0</v>
      </c>
      <c r="L1334" s="2">
        <f t="shared" si="171"/>
        <v>0</v>
      </c>
      <c r="M1334" s="2"/>
      <c r="Q1334" s="23"/>
      <c r="S1334" s="1">
        <v>45504</v>
      </c>
      <c r="T1334" s="1">
        <v>45498</v>
      </c>
      <c r="U1334" s="1">
        <v>45509</v>
      </c>
      <c r="V1334">
        <v>30</v>
      </c>
      <c r="W1334" s="1">
        <v>45539</v>
      </c>
      <c r="AF1334" s="2">
        <v>0</v>
      </c>
      <c r="AG1334" s="14">
        <f>SUMIF('consultant-gross'!D:D,eslam.data!AQ1334,'consultant-gross'!F:F)</f>
        <v>0</v>
      </c>
      <c r="AH1334" s="14">
        <f>SUMIF('consultant-gross'!D:D,eslam.data!AQ1334,'consultant-gross'!G:G)</f>
        <v>0</v>
      </c>
      <c r="AI1334" s="14">
        <f>SUMIF('consultant-net'!D:D,eslam.data!AQ1334,'consultant-net'!F:F)</f>
        <v>0</v>
      </c>
      <c r="AJ1334" s="2">
        <f>VLOOKUP(A1334,'eslam-to-invoicing'!A:B,2,0)</f>
        <v>0</v>
      </c>
      <c r="AQ1334" s="2" t="str">
        <f t="shared" si="172"/>
        <v>Radamis-Villas Finishes23</v>
      </c>
      <c r="AR1334" s="2" t="str">
        <f t="shared" si="173"/>
        <v>023</v>
      </c>
    </row>
    <row r="1335" spans="1:44" hidden="1" x14ac:dyDescent="0.3">
      <c r="A1335" s="6" t="s">
        <v>98</v>
      </c>
      <c r="B1335" s="6">
        <f>VLOOKUP(A1335,operation!A:B,2,0)</f>
        <v>1</v>
      </c>
      <c r="C1335" s="6">
        <v>24</v>
      </c>
      <c r="D1335" s="25"/>
      <c r="F1335" s="26">
        <f>_xlfn.MAXIFS('data-from-invoicing'!E:E,'data-from-invoicing'!D:D,eslam.data!AR1335)</f>
        <v>0</v>
      </c>
      <c r="G1335" s="2">
        <f t="shared" si="170"/>
        <v>0</v>
      </c>
      <c r="H1335" s="2"/>
      <c r="I1335" s="23"/>
      <c r="J1335" s="2">
        <f>SUMIF('collection only'!D:D,eslam.data!AQ1335,'collection only'!E:E)</f>
        <v>0</v>
      </c>
      <c r="K1335" s="26">
        <f>SUMIF('data-from-invoicing'!D:D,eslam.data!AR1335,'data-from-invoicing'!F:F)</f>
        <v>0</v>
      </c>
      <c r="L1335" s="2">
        <f t="shared" si="171"/>
        <v>0</v>
      </c>
      <c r="M1335" s="2"/>
      <c r="Q1335" s="23"/>
      <c r="S1335" s="1">
        <v>45535</v>
      </c>
      <c r="T1335" s="1">
        <v>45529</v>
      </c>
      <c r="U1335" s="1">
        <v>45540</v>
      </c>
      <c r="V1335">
        <v>30</v>
      </c>
      <c r="W1335" s="1">
        <v>45570</v>
      </c>
      <c r="AF1335" s="2">
        <v>0</v>
      </c>
      <c r="AG1335" s="14">
        <f>SUMIF('consultant-gross'!D:D,eslam.data!AQ1335,'consultant-gross'!F:F)</f>
        <v>0</v>
      </c>
      <c r="AH1335" s="14">
        <f>SUMIF('consultant-gross'!D:D,eslam.data!AQ1335,'consultant-gross'!G:G)</f>
        <v>0</v>
      </c>
      <c r="AI1335" s="14">
        <f>SUMIF('consultant-net'!D:D,eslam.data!AQ1335,'consultant-net'!F:F)</f>
        <v>0</v>
      </c>
      <c r="AJ1335" s="2">
        <f>VLOOKUP(A1335,'eslam-to-invoicing'!A:B,2,0)</f>
        <v>0</v>
      </c>
      <c r="AQ1335" s="2" t="str">
        <f t="shared" si="172"/>
        <v>Radamis-Villas Finishes24</v>
      </c>
      <c r="AR1335" s="2" t="str">
        <f t="shared" si="173"/>
        <v>024</v>
      </c>
    </row>
    <row r="1336" spans="1:44" hidden="1" x14ac:dyDescent="0.3">
      <c r="A1336" s="6" t="s">
        <v>98</v>
      </c>
      <c r="B1336" s="6">
        <f>VLOOKUP(A1336,operation!A:B,2,0)</f>
        <v>1</v>
      </c>
      <c r="C1336" s="6">
        <v>25</v>
      </c>
      <c r="D1336" s="25"/>
      <c r="F1336" s="26">
        <f>_xlfn.MAXIFS('data-from-invoicing'!E:E,'data-from-invoicing'!D:D,eslam.data!AR1336)</f>
        <v>0</v>
      </c>
      <c r="G1336" s="2">
        <f t="shared" si="170"/>
        <v>0</v>
      </c>
      <c r="H1336" s="2"/>
      <c r="I1336" s="23"/>
      <c r="J1336" s="2">
        <f>SUMIF('collection only'!D:D,eslam.data!AQ1336,'collection only'!E:E)</f>
        <v>0</v>
      </c>
      <c r="K1336" s="26">
        <f>SUMIF('data-from-invoicing'!D:D,eslam.data!AR1336,'data-from-invoicing'!F:F)</f>
        <v>0</v>
      </c>
      <c r="L1336" s="2">
        <f t="shared" si="171"/>
        <v>0</v>
      </c>
      <c r="M1336" s="2"/>
      <c r="Q1336" s="23"/>
      <c r="S1336" s="1">
        <v>45565</v>
      </c>
      <c r="T1336" s="1">
        <v>45560</v>
      </c>
      <c r="U1336" s="1">
        <v>45570</v>
      </c>
      <c r="V1336">
        <v>30</v>
      </c>
      <c r="W1336" s="1">
        <v>45600</v>
      </c>
      <c r="AF1336" s="2">
        <v>0</v>
      </c>
      <c r="AG1336" s="14">
        <f>SUMIF('consultant-gross'!D:D,eslam.data!AQ1336,'consultant-gross'!F:F)</f>
        <v>0</v>
      </c>
      <c r="AH1336" s="14">
        <f>SUMIF('consultant-gross'!D:D,eslam.data!AQ1336,'consultant-gross'!G:G)</f>
        <v>0</v>
      </c>
      <c r="AI1336" s="14">
        <f>SUMIF('consultant-net'!D:D,eslam.data!AQ1336,'consultant-net'!F:F)</f>
        <v>0</v>
      </c>
      <c r="AJ1336" s="2">
        <f>VLOOKUP(A1336,'eslam-to-invoicing'!A:B,2,0)</f>
        <v>0</v>
      </c>
      <c r="AQ1336" s="2" t="str">
        <f t="shared" si="172"/>
        <v>Radamis-Villas Finishes25</v>
      </c>
      <c r="AR1336" s="2" t="str">
        <f t="shared" si="173"/>
        <v>025</v>
      </c>
    </row>
    <row r="1337" spans="1:44" hidden="1" x14ac:dyDescent="0.3">
      <c r="A1337" s="6" t="s">
        <v>98</v>
      </c>
      <c r="B1337" s="6">
        <f>VLOOKUP(A1337,operation!A:B,2,0)</f>
        <v>1</v>
      </c>
      <c r="C1337" s="6">
        <v>26</v>
      </c>
      <c r="D1337" s="25"/>
      <c r="F1337" s="26">
        <f>_xlfn.MAXIFS('data-from-invoicing'!E:E,'data-from-invoicing'!D:D,eslam.data!AR1337)</f>
        <v>0</v>
      </c>
      <c r="G1337" s="2">
        <f t="shared" si="170"/>
        <v>0</v>
      </c>
      <c r="H1337" s="2"/>
      <c r="I1337" s="23"/>
      <c r="J1337" s="2">
        <f>SUMIF('collection only'!D:D,eslam.data!AQ1337,'collection only'!E:E)</f>
        <v>0</v>
      </c>
      <c r="K1337" s="26">
        <f>SUMIF('data-from-invoicing'!D:D,eslam.data!AR1337,'data-from-invoicing'!F:F)</f>
        <v>0</v>
      </c>
      <c r="L1337" s="2">
        <f t="shared" si="171"/>
        <v>0</v>
      </c>
      <c r="M1337" s="2"/>
      <c r="Q1337" s="23"/>
      <c r="S1337" s="1">
        <v>45596</v>
      </c>
      <c r="T1337" s="1">
        <v>45590</v>
      </c>
      <c r="U1337" s="1">
        <v>45601</v>
      </c>
      <c r="V1337">
        <v>30</v>
      </c>
      <c r="W1337" s="1">
        <v>45631</v>
      </c>
      <c r="AF1337" s="2">
        <v>0</v>
      </c>
      <c r="AG1337" s="14">
        <f>SUMIF('consultant-gross'!D:D,eslam.data!AQ1337,'consultant-gross'!F:F)</f>
        <v>0</v>
      </c>
      <c r="AH1337" s="14">
        <f>SUMIF('consultant-gross'!D:D,eslam.data!AQ1337,'consultant-gross'!G:G)</f>
        <v>0</v>
      </c>
      <c r="AI1337" s="14">
        <f>SUMIF('consultant-net'!D:D,eslam.data!AQ1337,'consultant-net'!F:F)</f>
        <v>0</v>
      </c>
      <c r="AJ1337" s="2">
        <f>VLOOKUP(A1337,'eslam-to-invoicing'!A:B,2,0)</f>
        <v>0</v>
      </c>
      <c r="AQ1337" s="2" t="str">
        <f t="shared" si="172"/>
        <v>Radamis-Villas Finishes26</v>
      </c>
      <c r="AR1337" s="2" t="str">
        <f t="shared" si="173"/>
        <v>026</v>
      </c>
    </row>
    <row r="1338" spans="1:44" hidden="1" x14ac:dyDescent="0.3">
      <c r="A1338" s="6" t="s">
        <v>147</v>
      </c>
      <c r="B1338" s="32">
        <f>VLOOKUP(A1338,operation!A:B,2,0)</f>
        <v>1</v>
      </c>
      <c r="C1338" s="6">
        <v>1</v>
      </c>
      <c r="D1338" s="25"/>
      <c r="E1338" s="2">
        <v>3172518.714883721</v>
      </c>
      <c r="F1338" s="26">
        <f>_xlfn.MAXIFS('data-from-invoicing'!E:E,'data-from-invoicing'!D:D,eslam.data!AR1338)</f>
        <v>2538014.9700000002</v>
      </c>
      <c r="G1338" s="2">
        <f t="shared" si="170"/>
        <v>-634503.74488372076</v>
      </c>
      <c r="H1338" s="2"/>
      <c r="I1338" s="23"/>
      <c r="J1338" s="2">
        <f>SUMIF('collection only'!D:D,eslam.data!AQ1338,'collection only'!E:E)</f>
        <v>5218717</v>
      </c>
      <c r="K1338" s="26">
        <f>SUMIF('data-from-invoicing'!D:D,eslam.data!AR1338,'data-from-invoicing'!F:F)</f>
        <v>8756151.6600000001</v>
      </c>
      <c r="L1338" s="2">
        <f t="shared" si="171"/>
        <v>3537434.66</v>
      </c>
      <c r="M1338" s="2"/>
      <c r="Q1338" s="23"/>
      <c r="R1338" s="2">
        <v>3648396.5221162778</v>
      </c>
      <c r="S1338" s="1">
        <v>45412</v>
      </c>
      <c r="T1338" s="1">
        <v>45412</v>
      </c>
      <c r="U1338" s="1">
        <v>45435</v>
      </c>
      <c r="V1338">
        <v>70</v>
      </c>
      <c r="W1338" s="1">
        <v>45505</v>
      </c>
      <c r="X1338" s="1">
        <v>45435</v>
      </c>
      <c r="Y1338" s="2">
        <v>3172518.714883721</v>
      </c>
      <c r="AF1338" s="2">
        <v>0</v>
      </c>
      <c r="AG1338" s="14">
        <f>SUMIF('consultant-gross'!D:D,eslam.data!AQ1338,'consultant-gross'!F:F)</f>
        <v>3172518.7148837205</v>
      </c>
      <c r="AH1338" s="14">
        <f>SUMIF('consultant-gross'!D:D,eslam.data!AQ1338,'consultant-gross'!G:G)</f>
        <v>3172518.7148837205</v>
      </c>
      <c r="AI1338" s="14">
        <f>SUMIF('consultant-net'!D:D,eslam.data!AQ1338,'consultant-net'!F:F)</f>
        <v>3648396.5221162783</v>
      </c>
      <c r="AJ1338" s="2" t="str">
        <f>VLOOKUP(A1338,'eslam-to-invoicing'!A:B,2,0)</f>
        <v>Red Sea Museum-Bab El-Bunt</v>
      </c>
      <c r="AQ1338" s="2" t="str">
        <f t="shared" si="172"/>
        <v>Red Sea Museum1</v>
      </c>
      <c r="AR1338" s="2" t="str">
        <f t="shared" si="173"/>
        <v>Red Sea Museum-Bab El-Bunt1</v>
      </c>
    </row>
    <row r="1339" spans="1:44" hidden="1" x14ac:dyDescent="0.3">
      <c r="A1339" s="6" t="s">
        <v>147</v>
      </c>
      <c r="B1339" s="32">
        <f>VLOOKUP(A1339,operation!A:B,2,0)</f>
        <v>1</v>
      </c>
      <c r="C1339" s="6">
        <v>2</v>
      </c>
      <c r="D1339" s="25"/>
      <c r="E1339" s="2">
        <v>2298644.285116279</v>
      </c>
      <c r="F1339" s="26">
        <f>_xlfn.MAXIFS('data-from-invoicing'!E:E,'data-from-invoicing'!D:D,eslam.data!AR1339)</f>
        <v>1838915.59</v>
      </c>
      <c r="G1339" s="2">
        <f t="shared" si="170"/>
        <v>-459728.69511627895</v>
      </c>
      <c r="H1339" s="2"/>
      <c r="I1339" s="23"/>
      <c r="J1339" s="2">
        <f>SUMIF('collection only'!D:D,eslam.data!AQ1339,'collection only'!E:E)</f>
        <v>4414752.93</v>
      </c>
      <c r="K1339" s="26">
        <f>SUMIF('data-from-invoicing'!D:D,eslam.data!AR1339,'data-from-invoicing'!F:F)</f>
        <v>6344258.7599999998</v>
      </c>
      <c r="L1339" s="2">
        <f t="shared" si="171"/>
        <v>1929505.83</v>
      </c>
      <c r="M1339" s="2"/>
      <c r="Q1339" s="23"/>
      <c r="R1339" s="2">
        <v>2114752.9300000002</v>
      </c>
      <c r="S1339" s="1">
        <v>45443</v>
      </c>
      <c r="T1339" s="1">
        <v>45443</v>
      </c>
      <c r="U1339" s="1">
        <v>45435</v>
      </c>
      <c r="V1339">
        <v>70</v>
      </c>
      <c r="W1339" s="1">
        <v>45505</v>
      </c>
      <c r="X1339" s="1">
        <v>45525</v>
      </c>
      <c r="Y1339" s="2">
        <v>5471163</v>
      </c>
      <c r="AD1339" s="2">
        <v>114932</v>
      </c>
      <c r="AE1339" s="2">
        <v>114932</v>
      </c>
      <c r="AF1339" s="2">
        <v>0</v>
      </c>
      <c r="AG1339" s="14">
        <f>SUMIF('consultant-gross'!D:D,eslam.data!AQ1339,'consultant-gross'!F:F)</f>
        <v>2298644.2851162795</v>
      </c>
      <c r="AH1339" s="14">
        <f>SUMIF('consultant-gross'!D:D,eslam.data!AQ1339,'consultant-gross'!G:G)</f>
        <v>5471163</v>
      </c>
      <c r="AI1339" s="14">
        <f>SUMIF('consultant-net'!D:D,eslam.data!AQ1339,'consultant-net'!F:F)</f>
        <v>2114752.9300000002</v>
      </c>
      <c r="AJ1339" s="2" t="str">
        <f>VLOOKUP(A1339,'eslam-to-invoicing'!A:B,2,0)</f>
        <v>Red Sea Museum-Bab El-Bunt</v>
      </c>
      <c r="AQ1339" s="2" t="str">
        <f t="shared" si="172"/>
        <v>Red Sea Museum2</v>
      </c>
      <c r="AR1339" s="2" t="str">
        <f t="shared" si="173"/>
        <v>Red Sea Museum-Bab El-Bunt2</v>
      </c>
    </row>
    <row r="1340" spans="1:44" hidden="1" x14ac:dyDescent="0.3">
      <c r="A1340" s="6" t="s">
        <v>147</v>
      </c>
      <c r="B1340" s="32">
        <f>VLOOKUP(A1340,operation!A:B,2,0)</f>
        <v>1</v>
      </c>
      <c r="C1340" s="6">
        <v>3</v>
      </c>
      <c r="D1340" s="25"/>
      <c r="E1340" s="2">
        <v>1331566</v>
      </c>
      <c r="F1340" s="26">
        <f>_xlfn.MAXIFS('data-from-invoicing'!E:E,'data-from-invoicing'!D:D,eslam.data!AR1340)</f>
        <v>1065253.06</v>
      </c>
      <c r="G1340" s="2">
        <f t="shared" si="170"/>
        <v>-266312.93999999994</v>
      </c>
      <c r="H1340" s="2"/>
      <c r="I1340" s="23"/>
      <c r="J1340" s="2">
        <f>SUMIF('collection only'!D:D,eslam.data!AQ1340,'collection only'!E:E)</f>
        <v>4443406</v>
      </c>
      <c r="K1340" s="26">
        <f>SUMIF('data-from-invoicing'!D:D,eslam.data!AR1340,'data-from-invoicing'!F:F)</f>
        <v>3675123.09</v>
      </c>
      <c r="L1340" s="2">
        <f t="shared" si="171"/>
        <v>-768282.91000000015</v>
      </c>
      <c r="M1340" s="2"/>
      <c r="Q1340" s="23"/>
      <c r="R1340" s="2">
        <v>1225041</v>
      </c>
      <c r="S1340" s="1">
        <v>45535</v>
      </c>
      <c r="T1340" s="1">
        <v>45537</v>
      </c>
      <c r="U1340" s="1">
        <v>45537</v>
      </c>
      <c r="V1340">
        <v>70</v>
      </c>
      <c r="W1340" s="1">
        <v>45607</v>
      </c>
      <c r="X1340" s="1">
        <v>45537</v>
      </c>
      <c r="Y1340" s="2">
        <v>6802729</v>
      </c>
      <c r="AF1340" s="2">
        <v>0</v>
      </c>
      <c r="AG1340" s="14">
        <f>SUMIF('consultant-gross'!D:D,eslam.data!AQ1340,'consultant-gross'!F:F)</f>
        <v>1331566</v>
      </c>
      <c r="AH1340" s="14">
        <f>SUMIF('consultant-gross'!D:D,eslam.data!AQ1340,'consultant-gross'!G:G)</f>
        <v>6802729</v>
      </c>
      <c r="AI1340" s="14">
        <f>SUMIF('consultant-net'!D:D,eslam.data!AQ1340,'consultant-net'!F:F)</f>
        <v>1225041</v>
      </c>
      <c r="AJ1340" s="2" t="str">
        <f>VLOOKUP(A1340,'eslam-to-invoicing'!A:B,2,0)</f>
        <v>Red Sea Museum-Bab El-Bunt</v>
      </c>
      <c r="AQ1340" s="2" t="str">
        <f t="shared" si="172"/>
        <v>Red Sea Museum3</v>
      </c>
      <c r="AR1340" s="2" t="str">
        <f t="shared" si="173"/>
        <v>Red Sea Museum-Bab El-Bunt3</v>
      </c>
    </row>
    <row r="1341" spans="1:44" hidden="1" x14ac:dyDescent="0.3">
      <c r="A1341" s="6" t="s">
        <v>65</v>
      </c>
      <c r="B1341" s="32">
        <f>VLOOKUP(A1341,operation!A:B,2,0)</f>
        <v>2</v>
      </c>
      <c r="C1341" s="6">
        <v>1</v>
      </c>
      <c r="D1341" s="25"/>
      <c r="F1341" s="26">
        <f>_xlfn.MAXIFS('data-from-invoicing'!E:E,'data-from-invoicing'!D:D,eslam.data!AR1341)</f>
        <v>53196756.68</v>
      </c>
      <c r="G1341" s="2">
        <f t="shared" si="170"/>
        <v>53196756.68</v>
      </c>
      <c r="H1341" s="2"/>
      <c r="I1341" s="23"/>
      <c r="J1341" s="2">
        <f>SUMIF('collection only'!D:D,eslam.data!AQ1341,'collection only'!E:E)</f>
        <v>45719198.399999999</v>
      </c>
      <c r="K1341" s="26">
        <f>SUMIF('data-from-invoicing'!D:D,eslam.data!AR1341,'data-from-invoicing'!F:F)</f>
        <v>63763876.260499999</v>
      </c>
      <c r="L1341" s="2">
        <f t="shared" si="171"/>
        <v>18044677.8605</v>
      </c>
      <c r="M1341" s="2"/>
      <c r="Q1341" s="23"/>
      <c r="S1341" s="1">
        <v>44255</v>
      </c>
      <c r="T1341" s="1">
        <v>44247</v>
      </c>
      <c r="U1341" s="1">
        <v>44247</v>
      </c>
      <c r="V1341">
        <v>60</v>
      </c>
      <c r="W1341" s="1">
        <v>44307</v>
      </c>
      <c r="AF1341" s="2">
        <v>0</v>
      </c>
      <c r="AG1341" s="14">
        <f>SUMIF('consultant-gross'!D:D,eslam.data!AQ1341,'consultant-gross'!F:F)</f>
        <v>0</v>
      </c>
      <c r="AH1341" s="14">
        <f>SUMIF('consultant-gross'!D:D,eslam.data!AQ1341,'consultant-gross'!G:G)</f>
        <v>0</v>
      </c>
      <c r="AI1341" s="14">
        <f>SUMIF('consultant-net'!D:D,eslam.data!AQ1341,'consultant-net'!F:F)</f>
        <v>0</v>
      </c>
      <c r="AJ1341" s="2" t="str">
        <f>VLOOKUP(A1341,'eslam-to-invoicing'!A:B,2,0)</f>
        <v>RING ROAD MARYOTIA EXPANSION</v>
      </c>
      <c r="AQ1341" s="2" t="str">
        <f t="shared" si="172"/>
        <v>Ring Road - El Marg1</v>
      </c>
      <c r="AR1341" s="2" t="str">
        <f t="shared" si="173"/>
        <v>RING ROAD MARYOTIA EXPANSION1</v>
      </c>
    </row>
    <row r="1342" spans="1:44" hidden="1" x14ac:dyDescent="0.3">
      <c r="A1342" s="6" t="s">
        <v>65</v>
      </c>
      <c r="B1342" s="32">
        <f>VLOOKUP(A1342,operation!A:B,2,0)</f>
        <v>2</v>
      </c>
      <c r="C1342" s="6">
        <v>2</v>
      </c>
      <c r="D1342" s="25"/>
      <c r="F1342" s="26">
        <f>_xlfn.MAXIFS('data-from-invoicing'!E:E,'data-from-invoicing'!D:D,eslam.data!AR1342)</f>
        <v>25572365.969999999</v>
      </c>
      <c r="G1342" s="2">
        <f t="shared" si="170"/>
        <v>25572365.969999999</v>
      </c>
      <c r="H1342" s="2"/>
      <c r="I1342" s="23"/>
      <c r="J1342" s="2">
        <f>SUMIF('collection only'!D:D,eslam.data!AQ1342,'collection only'!E:E)</f>
        <v>9576635.3000000007</v>
      </c>
      <c r="K1342" s="26">
        <f>SUMIF('data-from-invoicing'!D:D,eslam.data!AR1342,'data-from-invoicing'!F:F)</f>
        <v>19829292.129000001</v>
      </c>
      <c r="L1342" s="2">
        <f t="shared" si="171"/>
        <v>10252656.829</v>
      </c>
      <c r="M1342" s="2"/>
      <c r="Q1342" s="23"/>
      <c r="S1342" s="1">
        <v>44286</v>
      </c>
      <c r="T1342" s="1">
        <v>44301</v>
      </c>
      <c r="U1342" s="1">
        <v>44301</v>
      </c>
      <c r="V1342">
        <v>60</v>
      </c>
      <c r="W1342" s="1">
        <v>44361</v>
      </c>
      <c r="AF1342" s="2">
        <v>0</v>
      </c>
      <c r="AG1342" s="14">
        <f>SUMIF('consultant-gross'!D:D,eslam.data!AQ1342,'consultant-gross'!F:F)</f>
        <v>0</v>
      </c>
      <c r="AH1342" s="14">
        <f>SUMIF('consultant-gross'!D:D,eslam.data!AQ1342,'consultant-gross'!G:G)</f>
        <v>0</v>
      </c>
      <c r="AI1342" s="14">
        <f>SUMIF('consultant-net'!D:D,eslam.data!AQ1342,'consultant-net'!F:F)</f>
        <v>0</v>
      </c>
      <c r="AJ1342" s="2" t="str">
        <f>VLOOKUP(A1342,'eslam-to-invoicing'!A:B,2,0)</f>
        <v>RING ROAD MARYOTIA EXPANSION</v>
      </c>
      <c r="AQ1342" s="2" t="str">
        <f t="shared" si="172"/>
        <v>Ring Road - El Marg2</v>
      </c>
      <c r="AR1342" s="2" t="str">
        <f t="shared" si="173"/>
        <v>RING ROAD MARYOTIA EXPANSION2</v>
      </c>
    </row>
    <row r="1343" spans="1:44" hidden="1" x14ac:dyDescent="0.3">
      <c r="A1343" s="6" t="s">
        <v>65</v>
      </c>
      <c r="B1343" s="32">
        <f>VLOOKUP(A1343,operation!A:B,2,0)</f>
        <v>2</v>
      </c>
      <c r="C1343" s="6">
        <v>3</v>
      </c>
      <c r="D1343" s="25"/>
      <c r="F1343" s="26">
        <f>_xlfn.MAXIFS('data-from-invoicing'!E:E,'data-from-invoicing'!D:D,eslam.data!AR1343)</f>
        <v>16544270.99</v>
      </c>
      <c r="G1343" s="2">
        <f t="shared" si="170"/>
        <v>16544270.99</v>
      </c>
      <c r="H1343" s="2"/>
      <c r="I1343" s="23"/>
      <c r="J1343" s="2">
        <f>SUMIF('collection only'!D:D,eslam.data!AQ1343,'collection only'!E:E)</f>
        <v>13773926.1</v>
      </c>
      <c r="K1343" s="26">
        <f>SUMIF('data-from-invoicing'!D:D,eslam.data!AR1343,'data-from-invoicing'!F:F)</f>
        <v>25943818.8695</v>
      </c>
      <c r="L1343" s="2">
        <f t="shared" si="171"/>
        <v>12169892.7695</v>
      </c>
      <c r="M1343" s="2"/>
      <c r="Q1343" s="23"/>
      <c r="S1343" s="1">
        <v>44316</v>
      </c>
      <c r="T1343" s="1">
        <v>44331</v>
      </c>
      <c r="U1343" s="1">
        <v>44331</v>
      </c>
      <c r="V1343">
        <v>60</v>
      </c>
      <c r="W1343" s="1">
        <v>44391</v>
      </c>
      <c r="AF1343" s="2">
        <v>0</v>
      </c>
      <c r="AG1343" s="14">
        <f>SUMIF('consultant-gross'!D:D,eslam.data!AQ1343,'consultant-gross'!F:F)</f>
        <v>0</v>
      </c>
      <c r="AH1343" s="14">
        <f>SUMIF('consultant-gross'!D:D,eslam.data!AQ1343,'consultant-gross'!G:G)</f>
        <v>0</v>
      </c>
      <c r="AI1343" s="14">
        <f>SUMIF('consultant-net'!D:D,eslam.data!AQ1343,'consultant-net'!F:F)</f>
        <v>0</v>
      </c>
      <c r="AJ1343" s="2" t="str">
        <f>VLOOKUP(A1343,'eslam-to-invoicing'!A:B,2,0)</f>
        <v>RING ROAD MARYOTIA EXPANSION</v>
      </c>
      <c r="AQ1343" s="2" t="str">
        <f t="shared" si="172"/>
        <v>Ring Road - El Marg3</v>
      </c>
      <c r="AR1343" s="2" t="str">
        <f t="shared" si="173"/>
        <v>RING ROAD MARYOTIA EXPANSION3</v>
      </c>
    </row>
    <row r="1344" spans="1:44" hidden="1" x14ac:dyDescent="0.3">
      <c r="A1344" s="6" t="s">
        <v>65</v>
      </c>
      <c r="B1344" s="32">
        <f>VLOOKUP(A1344,operation!A:B,2,0)</f>
        <v>2</v>
      </c>
      <c r="C1344" s="6">
        <v>4</v>
      </c>
      <c r="D1344" s="25"/>
      <c r="F1344" s="26">
        <f>_xlfn.MAXIFS('data-from-invoicing'!E:E,'data-from-invoicing'!D:D,eslam.data!AR1344)</f>
        <v>7006735.3099999996</v>
      </c>
      <c r="G1344" s="2">
        <f t="shared" si="170"/>
        <v>7006735.3099999996</v>
      </c>
      <c r="H1344" s="2"/>
      <c r="I1344" s="23"/>
      <c r="J1344" s="2">
        <f>SUMIF('collection only'!D:D,eslam.data!AQ1344,'collection only'!E:E)</f>
        <v>4525661.3</v>
      </c>
      <c r="K1344" s="26">
        <f>SUMIF('data-from-invoicing'!D:D,eslam.data!AR1344,'data-from-invoicing'!F:F)</f>
        <v>10132951.9</v>
      </c>
      <c r="L1344" s="2">
        <f t="shared" si="171"/>
        <v>5607290.6000000006</v>
      </c>
      <c r="M1344" s="2"/>
      <c r="Q1344" s="23"/>
      <c r="S1344" s="1">
        <v>44347</v>
      </c>
      <c r="T1344" s="1">
        <v>44355</v>
      </c>
      <c r="U1344" s="1">
        <v>44355</v>
      </c>
      <c r="V1344">
        <v>60</v>
      </c>
      <c r="W1344" s="1">
        <v>44415</v>
      </c>
      <c r="AF1344" s="2">
        <v>0</v>
      </c>
      <c r="AG1344" s="14">
        <f>SUMIF('consultant-gross'!D:D,eslam.data!AQ1344,'consultant-gross'!F:F)</f>
        <v>0</v>
      </c>
      <c r="AH1344" s="14">
        <f>SUMIF('consultant-gross'!D:D,eslam.data!AQ1344,'consultant-gross'!G:G)</f>
        <v>0</v>
      </c>
      <c r="AI1344" s="14">
        <f>SUMIF('consultant-net'!D:D,eslam.data!AQ1344,'consultant-net'!F:F)</f>
        <v>0</v>
      </c>
      <c r="AJ1344" s="2" t="str">
        <f>VLOOKUP(A1344,'eslam-to-invoicing'!A:B,2,0)</f>
        <v>RING ROAD MARYOTIA EXPANSION</v>
      </c>
      <c r="AQ1344" s="2" t="str">
        <f t="shared" si="172"/>
        <v>Ring Road - El Marg4</v>
      </c>
      <c r="AR1344" s="2" t="str">
        <f t="shared" si="173"/>
        <v>RING ROAD MARYOTIA EXPANSION4</v>
      </c>
    </row>
    <row r="1345" spans="1:44" hidden="1" x14ac:dyDescent="0.3">
      <c r="A1345" s="6" t="s">
        <v>65</v>
      </c>
      <c r="B1345" s="32">
        <f>VLOOKUP(A1345,operation!A:B,2,0)</f>
        <v>2</v>
      </c>
      <c r="C1345" s="6">
        <v>5</v>
      </c>
      <c r="D1345" s="25"/>
      <c r="F1345" s="26">
        <f>_xlfn.MAXIFS('data-from-invoicing'!E:E,'data-from-invoicing'!D:D,eslam.data!AR1345)</f>
        <v>12516509.050000001</v>
      </c>
      <c r="G1345" s="2">
        <f t="shared" si="170"/>
        <v>12516509.050000001</v>
      </c>
      <c r="H1345" s="2"/>
      <c r="I1345" s="23"/>
      <c r="J1345" s="2">
        <f>SUMIF('collection only'!D:D,eslam.data!AQ1345,'collection only'!E:E)</f>
        <v>2097964.2999999998</v>
      </c>
      <c r="K1345" s="26">
        <f>SUMIF('data-from-invoicing'!D:D,eslam.data!AR1345,'data-from-invoicing'!F:F)</f>
        <v>8684506.2159999982</v>
      </c>
      <c r="L1345" s="2">
        <f t="shared" si="171"/>
        <v>6586541.9159999983</v>
      </c>
      <c r="M1345" s="2"/>
      <c r="Q1345" s="23"/>
      <c r="S1345" s="1">
        <v>44377</v>
      </c>
      <c r="T1345" s="1">
        <v>44377</v>
      </c>
      <c r="U1345" s="1">
        <v>44377</v>
      </c>
      <c r="V1345">
        <v>60</v>
      </c>
      <c r="W1345" s="1">
        <v>44437</v>
      </c>
      <c r="AF1345" s="2">
        <v>0</v>
      </c>
      <c r="AG1345" s="14">
        <f>SUMIF('consultant-gross'!D:D,eslam.data!AQ1345,'consultant-gross'!F:F)</f>
        <v>0</v>
      </c>
      <c r="AH1345" s="14">
        <f>SUMIF('consultant-gross'!D:D,eslam.data!AQ1345,'consultant-gross'!G:G)</f>
        <v>0</v>
      </c>
      <c r="AI1345" s="14">
        <f>SUMIF('consultant-net'!D:D,eslam.data!AQ1345,'consultant-net'!F:F)</f>
        <v>0</v>
      </c>
      <c r="AJ1345" s="2" t="str">
        <f>VLOOKUP(A1345,'eslam-to-invoicing'!A:B,2,0)</f>
        <v>RING ROAD MARYOTIA EXPANSION</v>
      </c>
      <c r="AQ1345" s="2" t="str">
        <f t="shared" si="172"/>
        <v>Ring Road - El Marg5</v>
      </c>
      <c r="AR1345" s="2" t="str">
        <f t="shared" si="173"/>
        <v>RING ROAD MARYOTIA EXPANSION5</v>
      </c>
    </row>
    <row r="1346" spans="1:44" hidden="1" x14ac:dyDescent="0.3">
      <c r="A1346" s="6" t="s">
        <v>65</v>
      </c>
      <c r="B1346" s="32">
        <f>VLOOKUP(A1346,operation!A:B,2,0)</f>
        <v>2</v>
      </c>
      <c r="C1346" s="6">
        <v>6</v>
      </c>
      <c r="D1346" s="25"/>
      <c r="F1346" s="26">
        <f>_xlfn.MAXIFS('data-from-invoicing'!E:E,'data-from-invoicing'!D:D,eslam.data!AR1346)</f>
        <v>9909425.4800000004</v>
      </c>
      <c r="G1346" s="2">
        <f t="shared" si="170"/>
        <v>9909425.4800000004</v>
      </c>
      <c r="H1346" s="2"/>
      <c r="I1346" s="23"/>
      <c r="J1346" s="2">
        <f>SUMIF('collection only'!D:D,eslam.data!AQ1346,'collection only'!E:E)</f>
        <v>1156719</v>
      </c>
      <c r="K1346" s="26">
        <f>SUMIF('data-from-invoicing'!D:D,eslam.data!AR1346,'data-from-invoicing'!F:F)</f>
        <v>7129991.824000001</v>
      </c>
      <c r="L1346" s="2">
        <f t="shared" si="171"/>
        <v>5973272.824000001</v>
      </c>
      <c r="M1346" s="2"/>
      <c r="Q1346" s="23"/>
      <c r="S1346" s="1">
        <v>44408</v>
      </c>
      <c r="T1346" s="1">
        <v>44408</v>
      </c>
      <c r="U1346" s="1">
        <v>44408</v>
      </c>
      <c r="V1346">
        <v>60</v>
      </c>
      <c r="W1346" s="1">
        <v>44468</v>
      </c>
      <c r="AF1346" s="2">
        <v>0</v>
      </c>
      <c r="AG1346" s="14">
        <f>SUMIF('consultant-gross'!D:D,eslam.data!AQ1346,'consultant-gross'!F:F)</f>
        <v>0</v>
      </c>
      <c r="AH1346" s="14">
        <f>SUMIF('consultant-gross'!D:D,eslam.data!AQ1346,'consultant-gross'!G:G)</f>
        <v>0</v>
      </c>
      <c r="AI1346" s="14">
        <f>SUMIF('consultant-net'!D:D,eslam.data!AQ1346,'consultant-net'!F:F)</f>
        <v>0</v>
      </c>
      <c r="AJ1346" s="2" t="str">
        <f>VLOOKUP(A1346,'eslam-to-invoicing'!A:B,2,0)</f>
        <v>RING ROAD MARYOTIA EXPANSION</v>
      </c>
      <c r="AQ1346" s="2" t="str">
        <f t="shared" si="172"/>
        <v>Ring Road - El Marg6</v>
      </c>
      <c r="AR1346" s="2" t="str">
        <f t="shared" si="173"/>
        <v>RING ROAD MARYOTIA EXPANSION6</v>
      </c>
    </row>
    <row r="1347" spans="1:44" hidden="1" x14ac:dyDescent="0.3">
      <c r="A1347" s="6" t="s">
        <v>65</v>
      </c>
      <c r="B1347" s="32">
        <f>VLOOKUP(A1347,operation!A:B,2,0)</f>
        <v>2</v>
      </c>
      <c r="C1347" s="6">
        <v>7</v>
      </c>
      <c r="D1347" s="25"/>
      <c r="F1347" s="26">
        <f>_xlfn.MAXIFS('data-from-invoicing'!E:E,'data-from-invoicing'!D:D,eslam.data!AR1347)</f>
        <v>18579510.809999999</v>
      </c>
      <c r="G1347" s="2">
        <f t="shared" si="170"/>
        <v>18579510.809999999</v>
      </c>
      <c r="H1347" s="2"/>
      <c r="I1347" s="23"/>
      <c r="J1347" s="2">
        <f>SUMIF('collection only'!D:D,eslam.data!AQ1347,'collection only'!E:E)</f>
        <v>2151897.2999999998</v>
      </c>
      <c r="K1347" s="26">
        <f>SUMIF('data-from-invoicing'!D:D,eslam.data!AR1347,'data-from-invoicing'!F:F)</f>
        <v>4667862.0959999999</v>
      </c>
      <c r="L1347" s="2">
        <f t="shared" si="171"/>
        <v>2515964.7960000001</v>
      </c>
      <c r="M1347" s="2"/>
      <c r="Q1347" s="23"/>
      <c r="R1347" s="2">
        <v>25237352</v>
      </c>
      <c r="S1347" s="1">
        <v>44439</v>
      </c>
      <c r="T1347" s="1">
        <v>44439</v>
      </c>
      <c r="U1347" s="1">
        <v>44444</v>
      </c>
      <c r="V1347">
        <v>60</v>
      </c>
      <c r="W1347" s="1">
        <v>44504</v>
      </c>
      <c r="AF1347" s="2">
        <v>0</v>
      </c>
      <c r="AG1347" s="14">
        <f>SUMIF('consultant-gross'!D:D,eslam.data!AQ1347,'consultant-gross'!F:F)</f>
        <v>0</v>
      </c>
      <c r="AH1347" s="14">
        <f>SUMIF('consultant-gross'!D:D,eslam.data!AQ1347,'consultant-gross'!G:G)</f>
        <v>0</v>
      </c>
      <c r="AI1347" s="14">
        <f>SUMIF('consultant-net'!D:D,eslam.data!AQ1347,'consultant-net'!F:F)</f>
        <v>25237352</v>
      </c>
      <c r="AJ1347" s="2" t="str">
        <f>VLOOKUP(A1347,'eslam-to-invoicing'!A:B,2,0)</f>
        <v>RING ROAD MARYOTIA EXPANSION</v>
      </c>
      <c r="AQ1347" s="2" t="str">
        <f t="shared" si="172"/>
        <v>Ring Road - El Marg7</v>
      </c>
      <c r="AR1347" s="2" t="str">
        <f t="shared" si="173"/>
        <v>RING ROAD MARYOTIA EXPANSION7</v>
      </c>
    </row>
    <row r="1348" spans="1:44" hidden="1" x14ac:dyDescent="0.3">
      <c r="A1348" s="6" t="s">
        <v>65</v>
      </c>
      <c r="B1348" s="32">
        <f>VLOOKUP(A1348,operation!A:B,2,0)</f>
        <v>2</v>
      </c>
      <c r="C1348" s="6">
        <v>8</v>
      </c>
      <c r="D1348" s="25"/>
      <c r="E1348" s="2">
        <v>4446069.400000006</v>
      </c>
      <c r="F1348" s="26">
        <f>_xlfn.MAXIFS('data-from-invoicing'!E:E,'data-from-invoicing'!D:D,eslam.data!AR1348)</f>
        <v>4234352.07</v>
      </c>
      <c r="G1348" s="2">
        <f t="shared" si="170"/>
        <v>-211717.33000000566</v>
      </c>
      <c r="H1348" s="2"/>
      <c r="I1348" s="23"/>
      <c r="J1348" s="2">
        <f>SUMIF('collection only'!D:D,eslam.data!AQ1348,'collection only'!E:E)</f>
        <v>3742254.85</v>
      </c>
      <c r="K1348" s="26">
        <f>SUMIF('data-from-invoicing'!D:D,eslam.data!AR1348,'data-from-invoicing'!F:F)</f>
        <v>6443416.8000000007</v>
      </c>
      <c r="L1348" s="2">
        <f t="shared" si="171"/>
        <v>2701161.9500000007</v>
      </c>
      <c r="M1348" s="2"/>
      <c r="Q1348" s="23"/>
      <c r="R1348" s="2">
        <v>3601316.2140000048</v>
      </c>
      <c r="S1348" s="1">
        <v>44469</v>
      </c>
      <c r="T1348" s="1">
        <v>44469</v>
      </c>
      <c r="U1348" s="1">
        <v>44474</v>
      </c>
      <c r="V1348">
        <v>60</v>
      </c>
      <c r="W1348" s="1">
        <v>44534</v>
      </c>
      <c r="X1348" s="1">
        <v>44493</v>
      </c>
      <c r="Y1348" s="2">
        <v>142263915.035</v>
      </c>
      <c r="AF1348" s="2">
        <v>0</v>
      </c>
      <c r="AG1348" s="14">
        <f>SUMIF('consultant-gross'!D:D,eslam.data!AQ1348,'consultant-gross'!F:F)</f>
        <v>0</v>
      </c>
      <c r="AH1348" s="14">
        <f>SUMIF('consultant-gross'!D:D,eslam.data!AQ1348,'consultant-gross'!G:G)</f>
        <v>0</v>
      </c>
      <c r="AI1348" s="14">
        <f>SUMIF('consultant-net'!D:D,eslam.data!AQ1348,'consultant-net'!F:F)</f>
        <v>0</v>
      </c>
      <c r="AJ1348" s="2" t="str">
        <f>VLOOKUP(A1348,'eslam-to-invoicing'!A:B,2,0)</f>
        <v>RING ROAD MARYOTIA EXPANSION</v>
      </c>
      <c r="AQ1348" s="2" t="str">
        <f t="shared" si="172"/>
        <v>Ring Road - El Marg8</v>
      </c>
      <c r="AR1348" s="2" t="str">
        <f t="shared" si="173"/>
        <v>RING ROAD MARYOTIA EXPANSION8</v>
      </c>
    </row>
    <row r="1349" spans="1:44" hidden="1" x14ac:dyDescent="0.3">
      <c r="A1349" s="6" t="s">
        <v>65</v>
      </c>
      <c r="B1349" s="32">
        <f>VLOOKUP(A1349,operation!A:B,2,0)</f>
        <v>2</v>
      </c>
      <c r="C1349" s="6">
        <v>9</v>
      </c>
      <c r="D1349" s="25"/>
      <c r="E1349" s="2">
        <v>4763028.2350000143</v>
      </c>
      <c r="F1349" s="26">
        <f>_xlfn.MAXIFS('data-from-invoicing'!E:E,'data-from-invoicing'!D:D,eslam.data!AR1349)</f>
        <v>9883488.3300000001</v>
      </c>
      <c r="G1349" s="2">
        <f t="shared" si="170"/>
        <v>5120460.0949999858</v>
      </c>
      <c r="H1349" s="2"/>
      <c r="I1349" s="23"/>
      <c r="J1349" s="2">
        <f>SUMIF('collection only'!D:D,eslam.data!AQ1349,'collection only'!E:E)</f>
        <v>4020500.85</v>
      </c>
      <c r="K1349" s="26">
        <f>SUMIF('data-from-invoicing'!D:D,eslam.data!AR1349,'data-from-invoicing'!F:F)</f>
        <v>7876622.2569999993</v>
      </c>
      <c r="L1349" s="2">
        <f t="shared" si="171"/>
        <v>3856121.4069999992</v>
      </c>
      <c r="M1349" s="2"/>
      <c r="Q1349" s="23"/>
      <c r="R1349" s="2">
        <v>3858052.8703500121</v>
      </c>
      <c r="S1349" s="1">
        <v>44500</v>
      </c>
      <c r="T1349" s="1">
        <v>44500</v>
      </c>
      <c r="U1349" s="1">
        <v>44506</v>
      </c>
      <c r="V1349">
        <v>60</v>
      </c>
      <c r="W1349" s="1">
        <v>44566</v>
      </c>
      <c r="X1349" s="1">
        <v>44524</v>
      </c>
      <c r="Y1349" s="2">
        <v>147026943.27000001</v>
      </c>
      <c r="AF1349" s="2">
        <v>0</v>
      </c>
      <c r="AG1349" s="14">
        <f>SUMIF('consultant-gross'!D:D,eslam.data!AQ1349,'consultant-gross'!F:F)</f>
        <v>0</v>
      </c>
      <c r="AH1349" s="14">
        <f>SUMIF('consultant-gross'!D:D,eslam.data!AQ1349,'consultant-gross'!G:G)</f>
        <v>0</v>
      </c>
      <c r="AI1349" s="14">
        <f>SUMIF('consultant-net'!D:D,eslam.data!AQ1349,'consultant-net'!F:F)</f>
        <v>0</v>
      </c>
      <c r="AJ1349" s="2" t="str">
        <f>VLOOKUP(A1349,'eslam-to-invoicing'!A:B,2,0)</f>
        <v>RING ROAD MARYOTIA EXPANSION</v>
      </c>
      <c r="AQ1349" s="2" t="str">
        <f t="shared" si="172"/>
        <v>Ring Road - El Marg9</v>
      </c>
      <c r="AR1349" s="2" t="str">
        <f t="shared" si="173"/>
        <v>RING ROAD MARYOTIA EXPANSION9</v>
      </c>
    </row>
    <row r="1350" spans="1:44" hidden="1" x14ac:dyDescent="0.3">
      <c r="A1350" s="6" t="s">
        <v>65</v>
      </c>
      <c r="B1350" s="32">
        <f>VLOOKUP(A1350,operation!A:B,2,0)</f>
        <v>2</v>
      </c>
      <c r="C1350" s="6">
        <v>10</v>
      </c>
      <c r="D1350" s="25"/>
      <c r="E1350" s="2">
        <v>3312818.459999979</v>
      </c>
      <c r="F1350" s="26">
        <f>_xlfn.MAXIFS('data-from-invoicing'!E:E,'data-from-invoicing'!D:D,eslam.data!AR1350)</f>
        <v>17444582.379999999</v>
      </c>
      <c r="G1350" s="2">
        <f t="shared" si="170"/>
        <v>14131763.92000002</v>
      </c>
      <c r="H1350" s="2"/>
      <c r="I1350" s="23"/>
      <c r="J1350" s="2">
        <f>SUMIF('collection only'!D:D,eslam.data!AQ1350,'collection only'!E:E)</f>
        <v>2795847.4</v>
      </c>
      <c r="K1350" s="26">
        <f>SUMIF('data-from-invoicing'!D:D,eslam.data!AR1350,'data-from-invoicing'!F:F)</f>
        <v>13738602.73</v>
      </c>
      <c r="L1350" s="2">
        <f t="shared" si="171"/>
        <v>10942755.33</v>
      </c>
      <c r="M1350" s="2"/>
      <c r="Q1350" s="23"/>
      <c r="R1350" s="2">
        <v>2683382.9525999832</v>
      </c>
      <c r="S1350" s="1">
        <v>44530</v>
      </c>
      <c r="T1350" s="1">
        <v>44530</v>
      </c>
      <c r="U1350" s="1">
        <v>44538</v>
      </c>
      <c r="V1350">
        <v>60</v>
      </c>
      <c r="W1350" s="1">
        <v>44598</v>
      </c>
      <c r="X1350" s="1">
        <v>44586</v>
      </c>
      <c r="Y1350" s="2">
        <v>150339761.72999999</v>
      </c>
      <c r="AF1350" s="2">
        <v>0</v>
      </c>
      <c r="AG1350" s="14">
        <f>SUMIF('consultant-gross'!D:D,eslam.data!AQ1350,'consultant-gross'!F:F)</f>
        <v>0</v>
      </c>
      <c r="AH1350" s="14">
        <f>SUMIF('consultant-gross'!D:D,eslam.data!AQ1350,'consultant-gross'!G:G)</f>
        <v>0</v>
      </c>
      <c r="AI1350" s="14">
        <f>SUMIF('consultant-net'!D:D,eslam.data!AQ1350,'consultant-net'!F:F)</f>
        <v>0</v>
      </c>
      <c r="AJ1350" s="2" t="str">
        <f>VLOOKUP(A1350,'eslam-to-invoicing'!A:B,2,0)</f>
        <v>RING ROAD MARYOTIA EXPANSION</v>
      </c>
      <c r="AQ1350" s="2" t="str">
        <f t="shared" si="172"/>
        <v>Ring Road - El Marg10</v>
      </c>
      <c r="AR1350" s="2" t="str">
        <f t="shared" si="173"/>
        <v>RING ROAD MARYOTIA EXPANSION10</v>
      </c>
    </row>
    <row r="1351" spans="1:44" hidden="1" x14ac:dyDescent="0.3">
      <c r="A1351" s="6" t="s">
        <v>65</v>
      </c>
      <c r="B1351" s="32">
        <f>VLOOKUP(A1351,operation!A:B,2,0)</f>
        <v>2</v>
      </c>
      <c r="C1351" s="6">
        <v>11</v>
      </c>
      <c r="D1351" s="25"/>
      <c r="F1351" s="26">
        <f>_xlfn.MAXIFS('data-from-invoicing'!E:E,'data-from-invoicing'!D:D,eslam.data!AR1351)</f>
        <v>29094868.160000004</v>
      </c>
      <c r="G1351" s="2">
        <f t="shared" si="170"/>
        <v>29094868.160000004</v>
      </c>
      <c r="H1351" s="2"/>
      <c r="I1351" s="23"/>
      <c r="J1351" s="2">
        <f>SUMIF('collection only'!D:D,eslam.data!AQ1351,'collection only'!E:E)</f>
        <v>1E-4</v>
      </c>
      <c r="K1351" s="26">
        <f>SUMIF('data-from-invoicing'!D:D,eslam.data!AR1351,'data-from-invoicing'!F:F)</f>
        <v>3708396.5700000003</v>
      </c>
      <c r="L1351" s="2">
        <f t="shared" si="171"/>
        <v>3708396.5699000005</v>
      </c>
      <c r="M1351" s="2"/>
      <c r="Q1351" s="23"/>
      <c r="S1351" s="1">
        <v>44592</v>
      </c>
      <c r="T1351" s="1">
        <v>44592</v>
      </c>
      <c r="U1351" s="1">
        <v>44594</v>
      </c>
      <c r="V1351">
        <v>60</v>
      </c>
      <c r="W1351" s="1">
        <v>44654</v>
      </c>
      <c r="AF1351" s="2">
        <v>0</v>
      </c>
      <c r="AG1351" s="14">
        <f>SUMIF('consultant-gross'!D:D,eslam.data!AQ1351,'consultant-gross'!F:F)</f>
        <v>0</v>
      </c>
      <c r="AH1351" s="14">
        <f>SUMIF('consultant-gross'!D:D,eslam.data!AQ1351,'consultant-gross'!G:G)</f>
        <v>0</v>
      </c>
      <c r="AI1351" s="14">
        <f>SUMIF('consultant-net'!D:D,eslam.data!AQ1351,'consultant-net'!F:F)</f>
        <v>0</v>
      </c>
      <c r="AJ1351" s="2" t="str">
        <f>VLOOKUP(A1351,'eslam-to-invoicing'!A:B,2,0)</f>
        <v>RING ROAD MARYOTIA EXPANSION</v>
      </c>
      <c r="AQ1351" s="2" t="str">
        <f t="shared" si="172"/>
        <v>Ring Road - El Marg11</v>
      </c>
      <c r="AR1351" s="2" t="str">
        <f t="shared" si="173"/>
        <v>RING ROAD MARYOTIA EXPANSION11</v>
      </c>
    </row>
    <row r="1352" spans="1:44" hidden="1" x14ac:dyDescent="0.3">
      <c r="A1352" s="6" t="s">
        <v>65</v>
      </c>
      <c r="B1352" s="32">
        <f>VLOOKUP(A1352,operation!A:B,2,0)</f>
        <v>2</v>
      </c>
      <c r="C1352" s="6">
        <v>12</v>
      </c>
      <c r="D1352" s="25"/>
      <c r="F1352" s="26">
        <f>_xlfn.MAXIFS('data-from-invoicing'!E:E,'data-from-invoicing'!D:D,eslam.data!AR1352)</f>
        <v>19159167.620000001</v>
      </c>
      <c r="G1352" s="2">
        <f t="shared" si="170"/>
        <v>19159167.620000001</v>
      </c>
      <c r="H1352" s="2"/>
      <c r="I1352" s="23"/>
      <c r="J1352" s="2">
        <f>SUMIF('collection only'!D:D,eslam.data!AQ1352,'collection only'!E:E)</f>
        <v>1E-4</v>
      </c>
      <c r="K1352" s="26">
        <f>SUMIF('data-from-invoicing'!D:D,eslam.data!AR1352,'data-from-invoicing'!F:F)</f>
        <v>18678770.82</v>
      </c>
      <c r="L1352" s="2">
        <f t="shared" si="171"/>
        <v>18678770.819899999</v>
      </c>
      <c r="M1352" s="2"/>
      <c r="Q1352" s="23"/>
      <c r="S1352" s="1">
        <v>44620</v>
      </c>
      <c r="T1352" s="1">
        <v>44620</v>
      </c>
      <c r="U1352" s="1">
        <v>44622</v>
      </c>
      <c r="V1352">
        <v>60</v>
      </c>
      <c r="W1352" s="1">
        <v>44682</v>
      </c>
      <c r="AF1352" s="2">
        <v>0</v>
      </c>
      <c r="AG1352" s="14">
        <f>SUMIF('consultant-gross'!D:D,eslam.data!AQ1352,'consultant-gross'!F:F)</f>
        <v>0</v>
      </c>
      <c r="AH1352" s="14">
        <f>SUMIF('consultant-gross'!D:D,eslam.data!AQ1352,'consultant-gross'!G:G)</f>
        <v>0</v>
      </c>
      <c r="AI1352" s="14">
        <f>SUMIF('consultant-net'!D:D,eslam.data!AQ1352,'consultant-net'!F:F)</f>
        <v>0</v>
      </c>
      <c r="AJ1352" s="2" t="str">
        <f>VLOOKUP(A1352,'eslam-to-invoicing'!A:B,2,0)</f>
        <v>RING ROAD MARYOTIA EXPANSION</v>
      </c>
      <c r="AQ1352" s="2" t="str">
        <f t="shared" si="172"/>
        <v>Ring Road - El Marg12</v>
      </c>
      <c r="AR1352" s="2" t="str">
        <f t="shared" si="173"/>
        <v>RING ROAD MARYOTIA EXPANSION12</v>
      </c>
    </row>
    <row r="1353" spans="1:44" hidden="1" x14ac:dyDescent="0.3">
      <c r="A1353" s="6" t="s">
        <v>65</v>
      </c>
      <c r="B1353" s="32">
        <f>VLOOKUP(A1353,operation!A:B,2,0)</f>
        <v>2</v>
      </c>
      <c r="C1353" s="6">
        <v>13</v>
      </c>
      <c r="D1353" s="25"/>
      <c r="F1353" s="26">
        <f>_xlfn.MAXIFS('data-from-invoicing'!E:E,'data-from-invoicing'!D:D,eslam.data!AR1353)</f>
        <v>53815173.269999996</v>
      </c>
      <c r="G1353" s="2">
        <f t="shared" si="170"/>
        <v>53815173.269999996</v>
      </c>
      <c r="H1353" s="2"/>
      <c r="I1353" s="23"/>
      <c r="J1353" s="2">
        <f>SUMIF('collection only'!D:D,eslam.data!AQ1353,'collection only'!E:E)</f>
        <v>1E-4</v>
      </c>
      <c r="K1353" s="26">
        <f>SUMIF('data-from-invoicing'!D:D,eslam.data!AR1353,'data-from-invoicing'!F:F)</f>
        <v>41457209.530000001</v>
      </c>
      <c r="L1353" s="2">
        <f t="shared" si="171"/>
        <v>41457209.529899999</v>
      </c>
      <c r="M1353" s="2"/>
      <c r="Q1353" s="23"/>
      <c r="S1353" s="1">
        <v>44712</v>
      </c>
      <c r="T1353" s="1">
        <v>44711</v>
      </c>
      <c r="U1353" s="1">
        <v>44714</v>
      </c>
      <c r="V1353">
        <v>60</v>
      </c>
      <c r="W1353" s="1">
        <v>44774</v>
      </c>
      <c r="AF1353" s="2">
        <v>0</v>
      </c>
      <c r="AG1353" s="14">
        <f>SUMIF('consultant-gross'!D:D,eslam.data!AQ1353,'consultant-gross'!F:F)</f>
        <v>0</v>
      </c>
      <c r="AH1353" s="14">
        <f>SUMIF('consultant-gross'!D:D,eslam.data!AQ1353,'consultant-gross'!G:G)</f>
        <v>0</v>
      </c>
      <c r="AI1353" s="14">
        <f>SUMIF('consultant-net'!D:D,eslam.data!AQ1353,'consultant-net'!F:F)</f>
        <v>0</v>
      </c>
      <c r="AJ1353" s="2" t="str">
        <f>VLOOKUP(A1353,'eslam-to-invoicing'!A:B,2,0)</f>
        <v>RING ROAD MARYOTIA EXPANSION</v>
      </c>
      <c r="AQ1353" s="2" t="str">
        <f t="shared" si="172"/>
        <v>Ring Road - El Marg13</v>
      </c>
      <c r="AR1353" s="2" t="str">
        <f t="shared" si="173"/>
        <v>RING ROAD MARYOTIA EXPANSION13</v>
      </c>
    </row>
    <row r="1354" spans="1:44" hidden="1" x14ac:dyDescent="0.3">
      <c r="A1354" s="6" t="s">
        <v>63</v>
      </c>
      <c r="B1354" s="32">
        <f>VLOOKUP(A1354,operation!A:B,2,0)</f>
        <v>2</v>
      </c>
      <c r="C1354" s="6">
        <v>1</v>
      </c>
      <c r="D1354" s="25"/>
      <c r="F1354" s="26">
        <f>_xlfn.MAXIFS('data-from-invoicing'!E:E,'data-from-invoicing'!D:D,eslam.data!AR1354)</f>
        <v>53196756.68</v>
      </c>
      <c r="G1354" s="2">
        <f t="shared" si="170"/>
        <v>53196756.68</v>
      </c>
      <c r="H1354" s="2"/>
      <c r="I1354" s="23"/>
      <c r="J1354" s="2">
        <f>SUMIF('collection only'!D:D,eslam.data!AQ1354,'collection only'!E:E)</f>
        <v>26333646.739130437</v>
      </c>
      <c r="K1354" s="26">
        <f>SUMIF('data-from-invoicing'!D:D,eslam.data!AR1354,'data-from-invoicing'!F:F)</f>
        <v>63763876.260499999</v>
      </c>
      <c r="L1354" s="2">
        <f t="shared" si="171"/>
        <v>37430229.521369562</v>
      </c>
      <c r="M1354" s="2"/>
      <c r="Q1354" s="23"/>
      <c r="S1354" s="1">
        <v>44074</v>
      </c>
      <c r="T1354" s="1">
        <v>44074</v>
      </c>
      <c r="U1354" s="1">
        <v>44074</v>
      </c>
      <c r="V1354">
        <v>60</v>
      </c>
      <c r="W1354" s="1">
        <v>44134</v>
      </c>
      <c r="AF1354" s="2">
        <v>0</v>
      </c>
      <c r="AG1354" s="14">
        <f>SUMIF('consultant-gross'!D:D,eslam.data!AQ1354,'consultant-gross'!F:F)</f>
        <v>0</v>
      </c>
      <c r="AH1354" s="14">
        <f>SUMIF('consultant-gross'!D:D,eslam.data!AQ1354,'consultant-gross'!G:G)</f>
        <v>0</v>
      </c>
      <c r="AI1354" s="14">
        <f>SUMIF('consultant-net'!D:D,eslam.data!AQ1354,'consultant-net'!F:F)</f>
        <v>0</v>
      </c>
      <c r="AJ1354" s="2" t="str">
        <f>VLOOKUP(A1354,'eslam-to-invoicing'!A:B,2,0)</f>
        <v>RING ROAD MARYOTIA EXPANSION</v>
      </c>
      <c r="AQ1354" s="2" t="str">
        <f t="shared" si="172"/>
        <v>Ring Road - Mounib1</v>
      </c>
      <c r="AR1354" s="2" t="str">
        <f t="shared" si="173"/>
        <v>RING ROAD MARYOTIA EXPANSION1</v>
      </c>
    </row>
    <row r="1355" spans="1:44" hidden="1" x14ac:dyDescent="0.3">
      <c r="A1355" s="6" t="s">
        <v>63</v>
      </c>
      <c r="B1355" s="32">
        <f>VLOOKUP(A1355,operation!A:B,2,0)</f>
        <v>2</v>
      </c>
      <c r="C1355" s="6">
        <v>2</v>
      </c>
      <c r="D1355" s="25"/>
      <c r="F1355" s="26">
        <f>_xlfn.MAXIFS('data-from-invoicing'!E:E,'data-from-invoicing'!D:D,eslam.data!AR1355)</f>
        <v>25572365.969999999</v>
      </c>
      <c r="G1355" s="2">
        <f t="shared" si="170"/>
        <v>25572365.969999999</v>
      </c>
      <c r="H1355" s="2"/>
      <c r="I1355" s="23"/>
      <c r="J1355" s="2">
        <f>SUMIF('collection only'!D:D,eslam.data!AQ1355,'collection only'!E:E)</f>
        <v>7157243.5999999996</v>
      </c>
      <c r="K1355" s="26">
        <f>SUMIF('data-from-invoicing'!D:D,eslam.data!AR1355,'data-from-invoicing'!F:F)</f>
        <v>19829292.129000001</v>
      </c>
      <c r="L1355" s="2">
        <f t="shared" si="171"/>
        <v>12672048.529000001</v>
      </c>
      <c r="M1355" s="2"/>
      <c r="Q1355" s="23"/>
      <c r="S1355" s="1">
        <v>44135</v>
      </c>
      <c r="T1355" s="1">
        <v>44135</v>
      </c>
      <c r="U1355" s="1">
        <v>44135</v>
      </c>
      <c r="V1355">
        <v>60</v>
      </c>
      <c r="W1355" s="1">
        <v>44195</v>
      </c>
      <c r="AF1355" s="2">
        <v>0</v>
      </c>
      <c r="AG1355" s="14">
        <f>SUMIF('consultant-gross'!D:D,eslam.data!AQ1355,'consultant-gross'!F:F)</f>
        <v>0</v>
      </c>
      <c r="AH1355" s="14">
        <f>SUMIF('consultant-gross'!D:D,eslam.data!AQ1355,'consultant-gross'!G:G)</f>
        <v>0</v>
      </c>
      <c r="AI1355" s="14">
        <f>SUMIF('consultant-net'!D:D,eslam.data!AQ1355,'consultant-net'!F:F)</f>
        <v>0</v>
      </c>
      <c r="AJ1355" s="2" t="str">
        <f>VLOOKUP(A1355,'eslam-to-invoicing'!A:B,2,0)</f>
        <v>RING ROAD MARYOTIA EXPANSION</v>
      </c>
      <c r="AQ1355" s="2" t="str">
        <f t="shared" si="172"/>
        <v>Ring Road - Mounib2</v>
      </c>
      <c r="AR1355" s="2" t="str">
        <f t="shared" si="173"/>
        <v>RING ROAD MARYOTIA EXPANSION2</v>
      </c>
    </row>
    <row r="1356" spans="1:44" hidden="1" x14ac:dyDescent="0.3">
      <c r="A1356" s="6" t="s">
        <v>63</v>
      </c>
      <c r="B1356" s="32">
        <f>VLOOKUP(A1356,operation!A:B,2,0)</f>
        <v>2</v>
      </c>
      <c r="C1356" s="6">
        <v>3</v>
      </c>
      <c r="D1356" s="25"/>
      <c r="F1356" s="26">
        <f>_xlfn.MAXIFS('data-from-invoicing'!E:E,'data-from-invoicing'!D:D,eslam.data!AR1356)</f>
        <v>16544270.99</v>
      </c>
      <c r="G1356" s="2">
        <f t="shared" si="170"/>
        <v>16544270.99</v>
      </c>
      <c r="H1356" s="2"/>
      <c r="I1356" s="23"/>
      <c r="J1356" s="2">
        <f>SUMIF('collection only'!D:D,eslam.data!AQ1356,'collection only'!E:E)</f>
        <v>10759736.15</v>
      </c>
      <c r="K1356" s="26">
        <f>SUMIF('data-from-invoicing'!D:D,eslam.data!AR1356,'data-from-invoicing'!F:F)</f>
        <v>25943818.8695</v>
      </c>
      <c r="L1356" s="2">
        <f t="shared" si="171"/>
        <v>15184082.7195</v>
      </c>
      <c r="M1356" s="2"/>
      <c r="Q1356" s="23"/>
      <c r="S1356" s="1">
        <v>44196</v>
      </c>
      <c r="T1356" s="1">
        <v>44196</v>
      </c>
      <c r="U1356" s="1">
        <v>44196</v>
      </c>
      <c r="V1356">
        <v>60</v>
      </c>
      <c r="W1356" s="1">
        <v>44256</v>
      </c>
      <c r="AF1356" s="2">
        <v>0</v>
      </c>
      <c r="AG1356" s="14">
        <f>SUMIF('consultant-gross'!D:D,eslam.data!AQ1356,'consultant-gross'!F:F)</f>
        <v>0</v>
      </c>
      <c r="AH1356" s="14">
        <f>SUMIF('consultant-gross'!D:D,eslam.data!AQ1356,'consultant-gross'!G:G)</f>
        <v>0</v>
      </c>
      <c r="AI1356" s="14">
        <f>SUMIF('consultant-net'!D:D,eslam.data!AQ1356,'consultant-net'!F:F)</f>
        <v>0</v>
      </c>
      <c r="AJ1356" s="2" t="str">
        <f>VLOOKUP(A1356,'eslam-to-invoicing'!A:B,2,0)</f>
        <v>RING ROAD MARYOTIA EXPANSION</v>
      </c>
      <c r="AQ1356" s="2" t="str">
        <f t="shared" si="172"/>
        <v>Ring Road - Mounib3</v>
      </c>
      <c r="AR1356" s="2" t="str">
        <f t="shared" si="173"/>
        <v>RING ROAD MARYOTIA EXPANSION3</v>
      </c>
    </row>
    <row r="1357" spans="1:44" hidden="1" x14ac:dyDescent="0.3">
      <c r="A1357" s="6" t="s">
        <v>63</v>
      </c>
      <c r="B1357" s="32">
        <f>VLOOKUP(A1357,operation!A:B,2,0)</f>
        <v>2</v>
      </c>
      <c r="C1357" s="6">
        <v>4</v>
      </c>
      <c r="D1357" s="25"/>
      <c r="F1357" s="26">
        <f>_xlfn.MAXIFS('data-from-invoicing'!E:E,'data-from-invoicing'!D:D,eslam.data!AR1357)</f>
        <v>7006735.3099999996</v>
      </c>
      <c r="G1357" s="2">
        <f t="shared" si="170"/>
        <v>7006735.3099999996</v>
      </c>
      <c r="H1357" s="2"/>
      <c r="I1357" s="23"/>
      <c r="J1357" s="2">
        <f>SUMIF('collection only'!D:D,eslam.data!AQ1357,'collection only'!E:E)</f>
        <v>4521989.75</v>
      </c>
      <c r="K1357" s="26">
        <f>SUMIF('data-from-invoicing'!D:D,eslam.data!AR1357,'data-from-invoicing'!F:F)</f>
        <v>10132951.9</v>
      </c>
      <c r="L1357" s="2">
        <f t="shared" si="171"/>
        <v>5610962.1500000004</v>
      </c>
      <c r="M1357" s="2"/>
      <c r="Q1357" s="23"/>
      <c r="S1357" s="1">
        <v>44227</v>
      </c>
      <c r="T1357" s="1">
        <v>44227</v>
      </c>
      <c r="U1357" s="1">
        <v>44235</v>
      </c>
      <c r="V1357">
        <v>60</v>
      </c>
      <c r="W1357" s="1">
        <v>44295</v>
      </c>
      <c r="AF1357" s="2">
        <v>0</v>
      </c>
      <c r="AG1357" s="14">
        <f>SUMIF('consultant-gross'!D:D,eslam.data!AQ1357,'consultant-gross'!F:F)</f>
        <v>0</v>
      </c>
      <c r="AH1357" s="14">
        <f>SUMIF('consultant-gross'!D:D,eslam.data!AQ1357,'consultant-gross'!G:G)</f>
        <v>0</v>
      </c>
      <c r="AI1357" s="14">
        <f>SUMIF('consultant-net'!D:D,eslam.data!AQ1357,'consultant-net'!F:F)</f>
        <v>0</v>
      </c>
      <c r="AJ1357" s="2" t="str">
        <f>VLOOKUP(A1357,'eslam-to-invoicing'!A:B,2,0)</f>
        <v>RING ROAD MARYOTIA EXPANSION</v>
      </c>
      <c r="AQ1357" s="2" t="str">
        <f t="shared" si="172"/>
        <v>Ring Road - Mounib4</v>
      </c>
      <c r="AR1357" s="2" t="str">
        <f t="shared" si="173"/>
        <v>RING ROAD MARYOTIA EXPANSION4</v>
      </c>
    </row>
    <row r="1358" spans="1:44" hidden="1" x14ac:dyDescent="0.3">
      <c r="A1358" s="6" t="s">
        <v>63</v>
      </c>
      <c r="B1358" s="32">
        <f>VLOOKUP(A1358,operation!A:B,2,0)</f>
        <v>2</v>
      </c>
      <c r="C1358" s="6">
        <v>5</v>
      </c>
      <c r="D1358" s="25"/>
      <c r="F1358" s="26">
        <f>_xlfn.MAXIFS('data-from-invoicing'!E:E,'data-from-invoicing'!D:D,eslam.data!AR1358)</f>
        <v>12516509.050000001</v>
      </c>
      <c r="G1358" s="2">
        <f t="shared" si="170"/>
        <v>12516509.050000001</v>
      </c>
      <c r="H1358" s="2"/>
      <c r="I1358" s="23"/>
      <c r="J1358" s="2">
        <f>SUMIF('collection only'!D:D,eslam.data!AQ1358,'collection only'!E:E)</f>
        <v>6026340.3499999996</v>
      </c>
      <c r="K1358" s="26">
        <f>SUMIF('data-from-invoicing'!D:D,eslam.data!AR1358,'data-from-invoicing'!F:F)</f>
        <v>8684506.2159999982</v>
      </c>
      <c r="L1358" s="2">
        <f t="shared" si="171"/>
        <v>2658165.8659999985</v>
      </c>
      <c r="M1358" s="2"/>
      <c r="Q1358" s="23"/>
      <c r="S1358" s="1">
        <v>44255</v>
      </c>
      <c r="T1358" s="1">
        <v>44255</v>
      </c>
      <c r="U1358" s="1">
        <v>44272</v>
      </c>
      <c r="V1358">
        <v>60</v>
      </c>
      <c r="W1358" s="1">
        <v>44332</v>
      </c>
      <c r="AF1358" s="2">
        <v>0</v>
      </c>
      <c r="AG1358" s="14">
        <f>SUMIF('consultant-gross'!D:D,eslam.data!AQ1358,'consultant-gross'!F:F)</f>
        <v>0</v>
      </c>
      <c r="AH1358" s="14">
        <f>SUMIF('consultant-gross'!D:D,eslam.data!AQ1358,'consultant-gross'!G:G)</f>
        <v>0</v>
      </c>
      <c r="AI1358" s="14">
        <f>SUMIF('consultant-net'!D:D,eslam.data!AQ1358,'consultant-net'!F:F)</f>
        <v>0</v>
      </c>
      <c r="AJ1358" s="2" t="str">
        <f>VLOOKUP(A1358,'eslam-to-invoicing'!A:B,2,0)</f>
        <v>RING ROAD MARYOTIA EXPANSION</v>
      </c>
      <c r="AQ1358" s="2" t="str">
        <f t="shared" si="172"/>
        <v>Ring Road - Mounib5</v>
      </c>
      <c r="AR1358" s="2" t="str">
        <f t="shared" si="173"/>
        <v>RING ROAD MARYOTIA EXPANSION5</v>
      </c>
    </row>
    <row r="1359" spans="1:44" hidden="1" x14ac:dyDescent="0.3">
      <c r="A1359" s="6" t="s">
        <v>63</v>
      </c>
      <c r="B1359" s="32">
        <f>VLOOKUP(A1359,operation!A:B,2,0)</f>
        <v>2</v>
      </c>
      <c r="C1359" s="6">
        <v>6</v>
      </c>
      <c r="D1359" s="25"/>
      <c r="F1359" s="26">
        <f>_xlfn.MAXIFS('data-from-invoicing'!E:E,'data-from-invoicing'!D:D,eslam.data!AR1359)</f>
        <v>9909425.4800000004</v>
      </c>
      <c r="G1359" s="2">
        <f t="shared" si="170"/>
        <v>9909425.4800000004</v>
      </c>
      <c r="H1359" s="2"/>
      <c r="I1359" s="23"/>
      <c r="J1359" s="2">
        <f>SUMIF('collection only'!D:D,eslam.data!AQ1359,'collection only'!E:E)</f>
        <v>4751540.0143990107</v>
      </c>
      <c r="K1359" s="26">
        <f>SUMIF('data-from-invoicing'!D:D,eslam.data!AR1359,'data-from-invoicing'!F:F)</f>
        <v>7129991.824000001</v>
      </c>
      <c r="L1359" s="2">
        <f t="shared" si="171"/>
        <v>2378451.8096009903</v>
      </c>
      <c r="M1359" s="2"/>
      <c r="Q1359" s="23"/>
      <c r="S1359" s="1">
        <v>44286</v>
      </c>
      <c r="T1359" s="1">
        <v>44286</v>
      </c>
      <c r="U1359" s="1">
        <v>44301</v>
      </c>
      <c r="V1359">
        <v>60</v>
      </c>
      <c r="W1359" s="1">
        <v>44361</v>
      </c>
      <c r="AF1359" s="2">
        <v>0</v>
      </c>
      <c r="AG1359" s="14">
        <f>SUMIF('consultant-gross'!D:D,eslam.data!AQ1359,'consultant-gross'!F:F)</f>
        <v>0</v>
      </c>
      <c r="AH1359" s="14">
        <f>SUMIF('consultant-gross'!D:D,eslam.data!AQ1359,'consultant-gross'!G:G)</f>
        <v>0</v>
      </c>
      <c r="AI1359" s="14">
        <f>SUMIF('consultant-net'!D:D,eslam.data!AQ1359,'consultant-net'!F:F)</f>
        <v>0</v>
      </c>
      <c r="AJ1359" s="2" t="str">
        <f>VLOOKUP(A1359,'eslam-to-invoicing'!A:B,2,0)</f>
        <v>RING ROAD MARYOTIA EXPANSION</v>
      </c>
      <c r="AQ1359" s="2" t="str">
        <f t="shared" si="172"/>
        <v>Ring Road - Mounib6</v>
      </c>
      <c r="AR1359" s="2" t="str">
        <f t="shared" si="173"/>
        <v>RING ROAD MARYOTIA EXPANSION6</v>
      </c>
    </row>
    <row r="1360" spans="1:44" hidden="1" x14ac:dyDescent="0.3">
      <c r="A1360" s="6" t="s">
        <v>63</v>
      </c>
      <c r="B1360" s="32">
        <f>VLOOKUP(A1360,operation!A:B,2,0)</f>
        <v>2</v>
      </c>
      <c r="C1360" s="6">
        <v>7</v>
      </c>
      <c r="D1360" s="25"/>
      <c r="F1360" s="26">
        <f>_xlfn.MAXIFS('data-from-invoicing'!E:E,'data-from-invoicing'!D:D,eslam.data!AR1360)</f>
        <v>18579510.809999999</v>
      </c>
      <c r="G1360" s="2">
        <f t="shared" si="170"/>
        <v>18579510.809999999</v>
      </c>
      <c r="H1360" s="2"/>
      <c r="I1360" s="23"/>
      <c r="J1360" s="2">
        <f>SUMIF('collection only'!D:D,eslam.data!AQ1360,'collection only'!E:E)</f>
        <v>3640291.7356009893</v>
      </c>
      <c r="K1360" s="26">
        <f>SUMIF('data-from-invoicing'!D:D,eslam.data!AR1360,'data-from-invoicing'!F:F)</f>
        <v>4667862.0959999999</v>
      </c>
      <c r="L1360" s="2">
        <f t="shared" si="171"/>
        <v>1027570.3603990106</v>
      </c>
      <c r="M1360" s="2"/>
      <c r="Q1360" s="23"/>
      <c r="S1360" s="1">
        <v>44316</v>
      </c>
      <c r="T1360" s="1">
        <v>44316</v>
      </c>
      <c r="U1360" s="1">
        <v>44331</v>
      </c>
      <c r="V1360">
        <v>60</v>
      </c>
      <c r="W1360" s="1">
        <v>44391</v>
      </c>
      <c r="AF1360" s="2">
        <v>0</v>
      </c>
      <c r="AG1360" s="14">
        <f>SUMIF('consultant-gross'!D:D,eslam.data!AQ1360,'consultant-gross'!F:F)</f>
        <v>0</v>
      </c>
      <c r="AH1360" s="14">
        <f>SUMIF('consultant-gross'!D:D,eslam.data!AQ1360,'consultant-gross'!G:G)</f>
        <v>0</v>
      </c>
      <c r="AI1360" s="14">
        <f>SUMIF('consultant-net'!D:D,eslam.data!AQ1360,'consultant-net'!F:F)</f>
        <v>0</v>
      </c>
      <c r="AJ1360" s="2" t="str">
        <f>VLOOKUP(A1360,'eslam-to-invoicing'!A:B,2,0)</f>
        <v>RING ROAD MARYOTIA EXPANSION</v>
      </c>
      <c r="AQ1360" s="2" t="str">
        <f t="shared" si="172"/>
        <v>Ring Road - Mounib7</v>
      </c>
      <c r="AR1360" s="2" t="str">
        <f t="shared" si="173"/>
        <v>RING ROAD MARYOTIA EXPANSION7</v>
      </c>
    </row>
    <row r="1361" spans="1:44" hidden="1" x14ac:dyDescent="0.3">
      <c r="A1361" s="6" t="s">
        <v>63</v>
      </c>
      <c r="B1361" s="32">
        <f>VLOOKUP(A1361,operation!A:B,2,0)</f>
        <v>2</v>
      </c>
      <c r="C1361" s="6">
        <v>8</v>
      </c>
      <c r="D1361" s="25"/>
      <c r="F1361" s="26">
        <f>_xlfn.MAXIFS('data-from-invoicing'!E:E,'data-from-invoicing'!D:D,eslam.data!AR1361)</f>
        <v>4234352.07</v>
      </c>
      <c r="G1361" s="2">
        <f t="shared" ref="G1361:G1424" si="174">F1361-E1361</f>
        <v>4234352.07</v>
      </c>
      <c r="H1361" s="2"/>
      <c r="I1361" s="23"/>
      <c r="J1361" s="2">
        <f>SUMIF('collection only'!D:D,eslam.data!AQ1361,'collection only'!E:E)</f>
        <v>2701161.75</v>
      </c>
      <c r="K1361" s="26">
        <f>SUMIF('data-from-invoicing'!D:D,eslam.data!AR1361,'data-from-invoicing'!F:F)</f>
        <v>6443416.8000000007</v>
      </c>
      <c r="L1361" s="2">
        <f t="shared" ref="L1361:L1424" si="175">K1361-J1361</f>
        <v>3742255.0500000007</v>
      </c>
      <c r="M1361" s="2"/>
      <c r="Q1361" s="23"/>
      <c r="S1361" s="1">
        <v>44347</v>
      </c>
      <c r="T1361" s="1">
        <v>44347</v>
      </c>
      <c r="U1361" s="1">
        <v>44355</v>
      </c>
      <c r="V1361">
        <v>60</v>
      </c>
      <c r="W1361" s="1">
        <v>44415</v>
      </c>
      <c r="AF1361" s="2">
        <v>0</v>
      </c>
      <c r="AG1361" s="14">
        <f>SUMIF('consultant-gross'!D:D,eslam.data!AQ1361,'consultant-gross'!F:F)</f>
        <v>0</v>
      </c>
      <c r="AH1361" s="14">
        <f>SUMIF('consultant-gross'!D:D,eslam.data!AQ1361,'consultant-gross'!G:G)</f>
        <v>0</v>
      </c>
      <c r="AI1361" s="14">
        <f>SUMIF('consultant-net'!D:D,eslam.data!AQ1361,'consultant-net'!F:F)</f>
        <v>0</v>
      </c>
      <c r="AJ1361" s="2" t="str">
        <f>VLOOKUP(A1361,'eslam-to-invoicing'!A:B,2,0)</f>
        <v>RING ROAD MARYOTIA EXPANSION</v>
      </c>
      <c r="AQ1361" s="2" t="str">
        <f t="shared" ref="AQ1361:AQ1424" si="176">A1361&amp;C1361</f>
        <v>Ring Road - Mounib8</v>
      </c>
      <c r="AR1361" s="2" t="str">
        <f t="shared" ref="AR1361:AR1424" si="177">AJ1361&amp;C1361</f>
        <v>RING ROAD MARYOTIA EXPANSION8</v>
      </c>
    </row>
    <row r="1362" spans="1:44" hidden="1" x14ac:dyDescent="0.3">
      <c r="A1362" s="6" t="s">
        <v>63</v>
      </c>
      <c r="B1362" s="32">
        <f>VLOOKUP(A1362,operation!A:B,2,0)</f>
        <v>2</v>
      </c>
      <c r="C1362" s="6">
        <v>9</v>
      </c>
      <c r="D1362" s="25"/>
      <c r="E1362" s="2">
        <v>4536613.5882352944</v>
      </c>
      <c r="F1362" s="26">
        <f>_xlfn.MAXIFS('data-from-invoicing'!E:E,'data-from-invoicing'!D:D,eslam.data!AR1362)</f>
        <v>9883488.3300000001</v>
      </c>
      <c r="G1362" s="2">
        <f t="shared" si="174"/>
        <v>5346874.7417647056</v>
      </c>
      <c r="H1362" s="2"/>
      <c r="I1362" s="23"/>
      <c r="J1362" s="2">
        <f>SUMIF('collection only'!D:D,eslam.data!AQ1362,'collection only'!E:E)</f>
        <v>3856121.55</v>
      </c>
      <c r="K1362" s="26">
        <f>SUMIF('data-from-invoicing'!D:D,eslam.data!AR1362,'data-from-invoicing'!F:F)</f>
        <v>7876622.2569999993</v>
      </c>
      <c r="L1362" s="2">
        <f t="shared" si="175"/>
        <v>4020500.7069999995</v>
      </c>
      <c r="M1362" s="2"/>
      <c r="Q1362" s="23"/>
      <c r="R1362" s="2">
        <v>3856121.55</v>
      </c>
      <c r="S1362" s="1">
        <v>44377</v>
      </c>
      <c r="T1362" s="1">
        <v>44377</v>
      </c>
      <c r="U1362" s="1">
        <v>44377</v>
      </c>
      <c r="V1362">
        <v>60</v>
      </c>
      <c r="W1362" s="1">
        <v>44437</v>
      </c>
      <c r="Y1362" s="2">
        <v>98438363.943000004</v>
      </c>
      <c r="AF1362" s="2">
        <v>0</v>
      </c>
      <c r="AG1362" s="14">
        <f>SUMIF('consultant-gross'!D:D,eslam.data!AQ1362,'consultant-gross'!F:F)</f>
        <v>4536613.5882352944</v>
      </c>
      <c r="AH1362" s="14">
        <f>SUMIF('consultant-gross'!D:D,eslam.data!AQ1362,'consultant-gross'!G:G)</f>
        <v>98438363.943000004</v>
      </c>
      <c r="AI1362" s="14">
        <f>SUMIF('consultant-net'!D:D,eslam.data!AQ1362,'consultant-net'!F:F)</f>
        <v>3856121.55</v>
      </c>
      <c r="AJ1362" s="2" t="str">
        <f>VLOOKUP(A1362,'eslam-to-invoicing'!A:B,2,0)</f>
        <v>RING ROAD MARYOTIA EXPANSION</v>
      </c>
      <c r="AQ1362" s="2" t="str">
        <f t="shared" si="176"/>
        <v>Ring Road - Mounib9</v>
      </c>
      <c r="AR1362" s="2" t="str">
        <f t="shared" si="177"/>
        <v>RING ROAD MARYOTIA EXPANSION9</v>
      </c>
    </row>
    <row r="1363" spans="1:44" hidden="1" x14ac:dyDescent="0.3">
      <c r="A1363" s="6" t="s">
        <v>63</v>
      </c>
      <c r="B1363" s="32">
        <f>VLOOKUP(A1363,operation!A:B,2,0)</f>
        <v>2</v>
      </c>
      <c r="C1363" s="6">
        <v>10</v>
      </c>
      <c r="D1363" s="25"/>
      <c r="E1363" s="2">
        <v>18316815</v>
      </c>
      <c r="F1363" s="26">
        <f>_xlfn.MAXIFS('data-from-invoicing'!E:E,'data-from-invoicing'!D:D,eslam.data!AR1363)</f>
        <v>17444582.379999999</v>
      </c>
      <c r="G1363" s="2">
        <f t="shared" si="174"/>
        <v>-872232.62000000104</v>
      </c>
      <c r="H1363" s="2"/>
      <c r="I1363" s="23"/>
      <c r="J1363" s="2">
        <f>SUMIF('collection only'!D:D,eslam.data!AQ1363,'collection only'!E:E)</f>
        <v>10942755.35</v>
      </c>
      <c r="K1363" s="26">
        <f>SUMIF('data-from-invoicing'!D:D,eslam.data!AR1363,'data-from-invoicing'!F:F)</f>
        <v>13738602.73</v>
      </c>
      <c r="L1363" s="2">
        <f t="shared" si="175"/>
        <v>2795847.3800000008</v>
      </c>
      <c r="M1363" s="2"/>
      <c r="Q1363" s="23"/>
      <c r="R1363" s="2">
        <v>12662306</v>
      </c>
      <c r="S1363" s="1">
        <v>44408</v>
      </c>
      <c r="T1363" s="1">
        <v>44408</v>
      </c>
      <c r="U1363" s="1">
        <v>44408</v>
      </c>
      <c r="V1363">
        <v>60</v>
      </c>
      <c r="W1363" s="1">
        <v>44468</v>
      </c>
      <c r="Y1363" s="2">
        <v>116755178.943</v>
      </c>
      <c r="AF1363" s="2">
        <v>0</v>
      </c>
      <c r="AG1363" s="14">
        <f>SUMIF('consultant-gross'!D:D,eslam.data!AQ1363,'consultant-gross'!F:F)</f>
        <v>18316815</v>
      </c>
      <c r="AH1363" s="14">
        <f>SUMIF('consultant-gross'!D:D,eslam.data!AQ1363,'consultant-gross'!G:G)</f>
        <v>116755178.943</v>
      </c>
      <c r="AI1363" s="14">
        <f>SUMIF('consultant-net'!D:D,eslam.data!AQ1363,'consultant-net'!F:F)</f>
        <v>12662306</v>
      </c>
      <c r="AJ1363" s="2" t="str">
        <f>VLOOKUP(A1363,'eslam-to-invoicing'!A:B,2,0)</f>
        <v>RING ROAD MARYOTIA EXPANSION</v>
      </c>
      <c r="AQ1363" s="2" t="str">
        <f t="shared" si="176"/>
        <v>Ring Road - Mounib10</v>
      </c>
      <c r="AR1363" s="2" t="str">
        <f t="shared" si="177"/>
        <v>RING ROAD MARYOTIA EXPANSION10</v>
      </c>
    </row>
    <row r="1364" spans="1:44" hidden="1" x14ac:dyDescent="0.3">
      <c r="A1364" s="6" t="s">
        <v>63</v>
      </c>
      <c r="B1364" s="32">
        <f>VLOOKUP(A1364,operation!A:B,2,0)</f>
        <v>2</v>
      </c>
      <c r="C1364" s="6">
        <v>11</v>
      </c>
      <c r="D1364" s="25"/>
      <c r="E1364" s="2">
        <v>30549611.057</v>
      </c>
      <c r="F1364" s="26">
        <f>_xlfn.MAXIFS('data-from-invoicing'!E:E,'data-from-invoicing'!D:D,eslam.data!AR1364)</f>
        <v>29094868.160000004</v>
      </c>
      <c r="G1364" s="2">
        <f t="shared" si="174"/>
        <v>-1454742.8969999962</v>
      </c>
      <c r="H1364" s="2"/>
      <c r="I1364" s="23"/>
      <c r="J1364" s="2">
        <f>SUMIF('collection only'!D:D,eslam.data!AQ1364,'collection only'!E:E)</f>
        <v>3708396</v>
      </c>
      <c r="K1364" s="26">
        <f>SUMIF('data-from-invoicing'!D:D,eslam.data!AR1364,'data-from-invoicing'!F:F)</f>
        <v>3708396.5700000003</v>
      </c>
      <c r="L1364" s="2">
        <f t="shared" si="175"/>
        <v>0.57000000029802322</v>
      </c>
      <c r="M1364" s="2"/>
      <c r="Q1364" s="23"/>
      <c r="R1364" s="2">
        <v>19857247.18705</v>
      </c>
      <c r="S1364" s="1">
        <v>44439</v>
      </c>
      <c r="T1364" s="1">
        <v>44439</v>
      </c>
      <c r="U1364" s="1">
        <v>44444</v>
      </c>
      <c r="V1364">
        <v>60</v>
      </c>
      <c r="W1364" s="1">
        <v>44504</v>
      </c>
      <c r="X1364" s="1">
        <v>44446</v>
      </c>
      <c r="Y1364" s="2">
        <v>147304790</v>
      </c>
      <c r="AF1364" s="2">
        <v>0</v>
      </c>
      <c r="AG1364" s="14">
        <f>SUMIF('consultant-gross'!D:D,eslam.data!AQ1364,'consultant-gross'!F:F)</f>
        <v>30549611.056999996</v>
      </c>
      <c r="AH1364" s="14">
        <f>SUMIF('consultant-gross'!D:D,eslam.data!AQ1364,'consultant-gross'!G:G)</f>
        <v>147304790</v>
      </c>
      <c r="AI1364" s="14">
        <f>SUMIF('consultant-net'!D:D,eslam.data!AQ1364,'consultant-net'!F:F)</f>
        <v>19857247.18705</v>
      </c>
      <c r="AJ1364" s="2" t="str">
        <f>VLOOKUP(A1364,'eslam-to-invoicing'!A:B,2,0)</f>
        <v>RING ROAD MARYOTIA EXPANSION</v>
      </c>
      <c r="AQ1364" s="2" t="str">
        <f t="shared" si="176"/>
        <v>Ring Road - Mounib11</v>
      </c>
      <c r="AR1364" s="2" t="str">
        <f t="shared" si="177"/>
        <v>RING ROAD MARYOTIA EXPANSION11</v>
      </c>
    </row>
    <row r="1365" spans="1:44" hidden="1" x14ac:dyDescent="0.3">
      <c r="A1365" s="6" t="s">
        <v>63</v>
      </c>
      <c r="B1365" s="32">
        <f>VLOOKUP(A1365,operation!A:B,2,0)</f>
        <v>2</v>
      </c>
      <c r="C1365" s="6">
        <v>12</v>
      </c>
      <c r="D1365" s="25"/>
      <c r="E1365" s="2">
        <v>20117126</v>
      </c>
      <c r="F1365" s="26">
        <f>_xlfn.MAXIFS('data-from-invoicing'!E:E,'data-from-invoicing'!D:D,eslam.data!AR1365)</f>
        <v>19159167.620000001</v>
      </c>
      <c r="G1365" s="2">
        <f t="shared" si="174"/>
        <v>-957958.37999999896</v>
      </c>
      <c r="H1365" s="2"/>
      <c r="I1365" s="23"/>
      <c r="J1365" s="2">
        <f>SUMIF('collection only'!D:D,eslam.data!AQ1365,'collection only'!E:E)</f>
        <v>14886673.24</v>
      </c>
      <c r="K1365" s="26">
        <f>SUMIF('data-from-invoicing'!D:D,eslam.data!AR1365,'data-from-invoicing'!F:F)</f>
        <v>18678770.82</v>
      </c>
      <c r="L1365" s="2">
        <f t="shared" si="175"/>
        <v>3792097.58</v>
      </c>
      <c r="M1365" s="2"/>
      <c r="Q1365" s="23"/>
      <c r="R1365" s="2">
        <v>14886673.24</v>
      </c>
      <c r="S1365" s="1">
        <v>44469</v>
      </c>
      <c r="T1365" s="1">
        <v>44469</v>
      </c>
      <c r="U1365" s="1">
        <v>44475</v>
      </c>
      <c r="V1365">
        <v>60</v>
      </c>
      <c r="W1365" s="1">
        <v>44535</v>
      </c>
      <c r="X1365" s="1">
        <v>44485</v>
      </c>
      <c r="Y1365" s="2">
        <v>167421916</v>
      </c>
      <c r="AF1365" s="2">
        <v>0</v>
      </c>
      <c r="AG1365" s="14">
        <f>SUMIF('consultant-gross'!D:D,eslam.data!AQ1365,'consultant-gross'!F:F)</f>
        <v>20117126</v>
      </c>
      <c r="AH1365" s="14">
        <f>SUMIF('consultant-gross'!D:D,eslam.data!AQ1365,'consultant-gross'!G:G)</f>
        <v>167421916</v>
      </c>
      <c r="AI1365" s="14">
        <f>SUMIF('consultant-net'!D:D,eslam.data!AQ1365,'consultant-net'!F:F)</f>
        <v>14886673.24</v>
      </c>
      <c r="AJ1365" s="2" t="str">
        <f>VLOOKUP(A1365,'eslam-to-invoicing'!A:B,2,0)</f>
        <v>RING ROAD MARYOTIA EXPANSION</v>
      </c>
      <c r="AQ1365" s="2" t="str">
        <f t="shared" si="176"/>
        <v>Ring Road - Mounib12</v>
      </c>
      <c r="AR1365" s="2" t="str">
        <f t="shared" si="177"/>
        <v>RING ROAD MARYOTIA EXPANSION12</v>
      </c>
    </row>
    <row r="1366" spans="1:44" hidden="1" x14ac:dyDescent="0.3">
      <c r="A1366" s="6" t="s">
        <v>63</v>
      </c>
      <c r="B1366" s="32">
        <f>VLOOKUP(A1366,operation!A:B,2,0)</f>
        <v>2</v>
      </c>
      <c r="C1366" s="6">
        <v>13</v>
      </c>
      <c r="D1366" s="25"/>
      <c r="E1366" s="2">
        <v>56505929</v>
      </c>
      <c r="F1366" s="26">
        <f>_xlfn.MAXIFS('data-from-invoicing'!E:E,'data-from-invoicing'!D:D,eslam.data!AR1366)</f>
        <v>53815173.269999996</v>
      </c>
      <c r="G1366" s="2">
        <f t="shared" si="174"/>
        <v>-2690755.7300000042</v>
      </c>
      <c r="H1366" s="2"/>
      <c r="I1366" s="23"/>
      <c r="J1366" s="2">
        <f>SUMIF('collection only'!D:D,eslam.data!AQ1366,'collection only'!E:E)</f>
        <v>32998633.209999997</v>
      </c>
      <c r="K1366" s="26">
        <f>SUMIF('data-from-invoicing'!D:D,eslam.data!AR1366,'data-from-invoicing'!F:F)</f>
        <v>41457209.530000001</v>
      </c>
      <c r="L1366" s="2">
        <f t="shared" si="175"/>
        <v>8458576.320000004</v>
      </c>
      <c r="M1366" s="2"/>
      <c r="Q1366" s="23"/>
      <c r="R1366" s="2">
        <v>41814387.460000001</v>
      </c>
      <c r="S1366" s="1">
        <v>44500</v>
      </c>
      <c r="T1366" s="1">
        <v>44500</v>
      </c>
      <c r="U1366" s="1">
        <v>44508</v>
      </c>
      <c r="V1366">
        <v>60</v>
      </c>
      <c r="W1366" s="1">
        <v>44568</v>
      </c>
      <c r="X1366" s="1">
        <v>44513</v>
      </c>
      <c r="Y1366" s="2">
        <v>223927845</v>
      </c>
      <c r="AF1366" s="2">
        <v>0</v>
      </c>
      <c r="AG1366" s="14">
        <f>SUMIF('consultant-gross'!D:D,eslam.data!AQ1366,'consultant-gross'!F:F)</f>
        <v>56505929</v>
      </c>
      <c r="AH1366" s="14">
        <f>SUMIF('consultant-gross'!D:D,eslam.data!AQ1366,'consultant-gross'!G:G)</f>
        <v>223927845</v>
      </c>
      <c r="AI1366" s="14">
        <f>SUMIF('consultant-net'!D:D,eslam.data!AQ1366,'consultant-net'!F:F)</f>
        <v>41814387.460000001</v>
      </c>
      <c r="AJ1366" s="2" t="str">
        <f>VLOOKUP(A1366,'eslam-to-invoicing'!A:B,2,0)</f>
        <v>RING ROAD MARYOTIA EXPANSION</v>
      </c>
      <c r="AQ1366" s="2" t="str">
        <f t="shared" si="176"/>
        <v>Ring Road - Mounib13</v>
      </c>
      <c r="AR1366" s="2" t="str">
        <f t="shared" si="177"/>
        <v>RING ROAD MARYOTIA EXPANSION13</v>
      </c>
    </row>
    <row r="1367" spans="1:44" hidden="1" x14ac:dyDescent="0.3">
      <c r="A1367" s="6" t="s">
        <v>63</v>
      </c>
      <c r="B1367" s="32">
        <f>VLOOKUP(A1367,operation!A:B,2,0)</f>
        <v>2</v>
      </c>
      <c r="C1367" s="6">
        <v>14</v>
      </c>
      <c r="D1367" s="25"/>
      <c r="E1367" s="2">
        <v>46948185.399999984</v>
      </c>
      <c r="F1367" s="26">
        <f>_xlfn.MAXIFS('data-from-invoicing'!E:E,'data-from-invoicing'!D:D,eslam.data!AR1367)</f>
        <v>44712557.520000003</v>
      </c>
      <c r="G1367" s="2">
        <f t="shared" si="174"/>
        <v>-2235627.8799999803</v>
      </c>
      <c r="H1367" s="2"/>
      <c r="I1367" s="23"/>
      <c r="J1367" s="2">
        <f>SUMIF('collection only'!D:D,eslam.data!AQ1367,'collection only'!E:E)</f>
        <v>14957307.9</v>
      </c>
      <c r="K1367" s="26">
        <f>SUMIF('data-from-invoicing'!D:D,eslam.data!AR1367,'data-from-invoicing'!F:F)</f>
        <v>14554103.9</v>
      </c>
      <c r="L1367" s="2">
        <f t="shared" si="175"/>
        <v>-403204</v>
      </c>
      <c r="M1367" s="2"/>
      <c r="Q1367" s="23"/>
      <c r="R1367" s="2">
        <v>0</v>
      </c>
      <c r="S1367" s="1">
        <v>44530</v>
      </c>
      <c r="T1367" s="1">
        <v>44530</v>
      </c>
      <c r="U1367" s="1">
        <v>44539</v>
      </c>
      <c r="V1367">
        <v>60</v>
      </c>
      <c r="W1367" s="1">
        <v>44599</v>
      </c>
      <c r="X1367" s="1">
        <v>44924</v>
      </c>
      <c r="Y1367" s="2">
        <v>270876030.39999998</v>
      </c>
      <c r="AF1367" s="2">
        <v>0</v>
      </c>
      <c r="AG1367" s="14">
        <f>SUMIF('consultant-gross'!D:D,eslam.data!AQ1367,'consultant-gross'!F:F)</f>
        <v>46948185.399999976</v>
      </c>
      <c r="AH1367" s="14">
        <f>SUMIF('consultant-gross'!D:D,eslam.data!AQ1367,'consultant-gross'!G:G)</f>
        <v>270876030.39999998</v>
      </c>
      <c r="AI1367" s="14">
        <f>SUMIF('consultant-net'!D:D,eslam.data!AQ1367,'consultant-net'!F:F)</f>
        <v>0</v>
      </c>
      <c r="AJ1367" s="2" t="str">
        <f>VLOOKUP(A1367,'eslam-to-invoicing'!A:B,2,0)</f>
        <v>RING ROAD MARYOTIA EXPANSION</v>
      </c>
      <c r="AQ1367" s="2" t="str">
        <f t="shared" si="176"/>
        <v>Ring Road - Mounib14</v>
      </c>
      <c r="AR1367" s="2" t="str">
        <f t="shared" si="177"/>
        <v>RING ROAD MARYOTIA EXPANSION14</v>
      </c>
    </row>
    <row r="1368" spans="1:44" hidden="1" x14ac:dyDescent="0.3">
      <c r="A1368" s="6" t="s">
        <v>63</v>
      </c>
      <c r="B1368" s="32">
        <f>VLOOKUP(A1368,operation!A:B,2,0)</f>
        <v>2</v>
      </c>
      <c r="C1368" s="6">
        <v>15</v>
      </c>
      <c r="D1368" s="25"/>
      <c r="E1368" s="2">
        <v>30552404.425000008</v>
      </c>
      <c r="F1368" s="26">
        <f>_xlfn.MAXIFS('data-from-invoicing'!E:E,'data-from-invoicing'!D:D,eslam.data!AR1368)</f>
        <v>29097528.02</v>
      </c>
      <c r="G1368" s="2">
        <f t="shared" si="174"/>
        <v>-1454876.4050000086</v>
      </c>
      <c r="H1368" s="2"/>
      <c r="I1368" s="23"/>
      <c r="J1368" s="2">
        <f>SUMIF('collection only'!D:D,eslam.data!AQ1368,'collection only'!E:E)</f>
        <v>10950094.1</v>
      </c>
      <c r="K1368" s="26">
        <f>SUMIF('data-from-invoicing'!D:D,eslam.data!AR1368,'data-from-invoicing'!F:F)</f>
        <v>11321780.290999999</v>
      </c>
      <c r="L1368" s="2">
        <f t="shared" si="175"/>
        <v>371686.19099999964</v>
      </c>
      <c r="M1368" s="2"/>
      <c r="Q1368" s="23"/>
      <c r="R1368" s="2">
        <v>0</v>
      </c>
      <c r="S1368" s="1">
        <v>44561</v>
      </c>
      <c r="T1368" s="1">
        <v>44561</v>
      </c>
      <c r="U1368" s="1">
        <v>44570</v>
      </c>
      <c r="V1368">
        <v>60</v>
      </c>
      <c r="W1368" s="1">
        <v>44630</v>
      </c>
      <c r="X1368" s="1">
        <v>44581</v>
      </c>
      <c r="Y1368" s="2">
        <v>301428434.82499999</v>
      </c>
      <c r="AF1368" s="2">
        <v>0</v>
      </c>
      <c r="AG1368" s="14">
        <f>SUMIF('consultant-gross'!D:D,eslam.data!AQ1368,'consultant-gross'!F:F)</f>
        <v>30552404.425000012</v>
      </c>
      <c r="AH1368" s="14">
        <f>SUMIF('consultant-gross'!D:D,eslam.data!AQ1368,'consultant-gross'!G:G)</f>
        <v>301428434.82499999</v>
      </c>
      <c r="AI1368" s="14">
        <f>SUMIF('consultant-net'!D:D,eslam.data!AQ1368,'consultant-net'!F:F)</f>
        <v>0</v>
      </c>
      <c r="AJ1368" s="2" t="str">
        <f>VLOOKUP(A1368,'eslam-to-invoicing'!A:B,2,0)</f>
        <v>RING ROAD MARYOTIA EXPANSION</v>
      </c>
      <c r="AQ1368" s="2" t="str">
        <f t="shared" si="176"/>
        <v>Ring Road - Mounib15</v>
      </c>
      <c r="AR1368" s="2" t="str">
        <f t="shared" si="177"/>
        <v>RING ROAD MARYOTIA EXPANSION15</v>
      </c>
    </row>
    <row r="1369" spans="1:44" hidden="1" x14ac:dyDescent="0.3">
      <c r="A1369" s="6" t="s">
        <v>63</v>
      </c>
      <c r="B1369" s="32">
        <f>VLOOKUP(A1369,operation!A:B,2,0)</f>
        <v>2</v>
      </c>
      <c r="C1369" s="6">
        <v>16</v>
      </c>
      <c r="D1369" s="25"/>
      <c r="E1369" s="2">
        <v>161507041.625</v>
      </c>
      <c r="F1369" s="26">
        <f>_xlfn.MAXIFS('data-from-invoicing'!E:E,'data-from-invoicing'!D:D,eslam.data!AR1369)</f>
        <v>40484939.799999997</v>
      </c>
      <c r="G1369" s="2">
        <f t="shared" si="174"/>
        <v>-121022101.825</v>
      </c>
      <c r="H1369" s="2"/>
      <c r="I1369" s="23"/>
      <c r="J1369" s="2">
        <f>SUMIF('collection only'!D:D,eslam.data!AQ1369,'collection only'!E:E)</f>
        <v>131490711.85000001</v>
      </c>
      <c r="K1369" s="26">
        <f>SUMIF('data-from-invoicing'!D:D,eslam.data!AR1369,'data-from-invoicing'!F:F)</f>
        <v>40080090.399999999</v>
      </c>
      <c r="L1369" s="2">
        <f t="shared" si="175"/>
        <v>-91410621.450000018</v>
      </c>
      <c r="M1369" s="2"/>
      <c r="Q1369" s="23"/>
      <c r="R1369" s="2">
        <v>0</v>
      </c>
      <c r="S1369" s="1">
        <v>44742</v>
      </c>
      <c r="T1369" s="1">
        <v>44752</v>
      </c>
      <c r="U1369" s="1">
        <v>44769</v>
      </c>
      <c r="V1369">
        <v>60</v>
      </c>
      <c r="W1369" s="1">
        <v>44829</v>
      </c>
      <c r="X1369" s="1">
        <v>44769</v>
      </c>
      <c r="Y1369" s="2">
        <v>462935476.44999999</v>
      </c>
      <c r="AF1369" s="2">
        <v>0</v>
      </c>
      <c r="AG1369" s="14">
        <f>SUMIF('consultant-gross'!D:D,eslam.data!AQ1369,'consultant-gross'!F:F)</f>
        <v>161507041.625</v>
      </c>
      <c r="AH1369" s="14">
        <f>SUMIF('consultant-gross'!D:D,eslam.data!AQ1369,'consultant-gross'!G:G)</f>
        <v>462935476.44999999</v>
      </c>
      <c r="AI1369" s="14">
        <f>SUMIF('consultant-net'!D:D,eslam.data!AQ1369,'consultant-net'!F:F)</f>
        <v>0</v>
      </c>
      <c r="AJ1369" s="2" t="str">
        <f>VLOOKUP(A1369,'eslam-to-invoicing'!A:B,2,0)</f>
        <v>RING ROAD MARYOTIA EXPANSION</v>
      </c>
      <c r="AQ1369" s="2" t="str">
        <f t="shared" si="176"/>
        <v>Ring Road - Mounib16</v>
      </c>
      <c r="AR1369" s="2" t="str">
        <f t="shared" si="177"/>
        <v>RING ROAD MARYOTIA EXPANSION16</v>
      </c>
    </row>
    <row r="1370" spans="1:44" hidden="1" x14ac:dyDescent="0.3">
      <c r="A1370" s="6" t="s">
        <v>63</v>
      </c>
      <c r="B1370" s="32">
        <f>VLOOKUP(A1370,operation!A:B,2,0)</f>
        <v>2</v>
      </c>
      <c r="C1370" s="6">
        <v>17</v>
      </c>
      <c r="D1370" s="25"/>
      <c r="E1370" s="2">
        <v>6933306.5500000119</v>
      </c>
      <c r="F1370" s="26">
        <f>_xlfn.MAXIFS('data-from-invoicing'!E:E,'data-from-invoicing'!D:D,eslam.data!AR1370)</f>
        <v>41585303.990000002</v>
      </c>
      <c r="G1370" s="2">
        <f t="shared" si="174"/>
        <v>34651997.43999999</v>
      </c>
      <c r="H1370" s="2"/>
      <c r="I1370" s="23"/>
      <c r="J1370" s="2">
        <f>SUMIF('collection only'!D:D,eslam.data!AQ1370,'collection only'!E:E)</f>
        <v>1170803.2</v>
      </c>
      <c r="K1370" s="26">
        <f>SUMIF('data-from-invoicing'!D:D,eslam.data!AR1370,'data-from-invoicing'!F:F)</f>
        <v>46456883.749499999</v>
      </c>
      <c r="L1370" s="2">
        <f t="shared" si="175"/>
        <v>45286080.549499996</v>
      </c>
      <c r="M1370" s="2"/>
      <c r="Q1370" s="23"/>
      <c r="R1370" s="2">
        <v>5130646.8470000084</v>
      </c>
      <c r="S1370" s="1">
        <v>44773</v>
      </c>
      <c r="T1370" s="1">
        <v>44773</v>
      </c>
      <c r="U1370" s="1">
        <v>44783</v>
      </c>
      <c r="V1370">
        <v>60</v>
      </c>
      <c r="W1370" s="1">
        <v>44843</v>
      </c>
      <c r="X1370" s="1">
        <v>44783</v>
      </c>
      <c r="Y1370" s="2">
        <v>469868783</v>
      </c>
      <c r="AF1370" s="2">
        <v>0</v>
      </c>
      <c r="AG1370" s="14">
        <f>SUMIF('consultant-gross'!D:D,eslam.data!AQ1370,'consultant-gross'!F:F)</f>
        <v>6933306.5500000119</v>
      </c>
      <c r="AH1370" s="14">
        <f>SUMIF('consultant-gross'!D:D,eslam.data!AQ1370,'consultant-gross'!G:G)</f>
        <v>469868783</v>
      </c>
      <c r="AI1370" s="14">
        <f>SUMIF('consultant-net'!D:D,eslam.data!AQ1370,'consultant-net'!F:F)</f>
        <v>5130646.8470000084</v>
      </c>
      <c r="AJ1370" s="2" t="str">
        <f>VLOOKUP(A1370,'eslam-to-invoicing'!A:B,2,0)</f>
        <v>RING ROAD MARYOTIA EXPANSION</v>
      </c>
      <c r="AQ1370" s="2" t="str">
        <f t="shared" si="176"/>
        <v>Ring Road - Mounib17</v>
      </c>
      <c r="AR1370" s="2" t="str">
        <f t="shared" si="177"/>
        <v>RING ROAD MARYOTIA EXPANSION17</v>
      </c>
    </row>
    <row r="1371" spans="1:44" hidden="1" x14ac:dyDescent="0.3">
      <c r="A1371" s="6" t="s">
        <v>63</v>
      </c>
      <c r="B1371" s="32">
        <f>VLOOKUP(A1371,operation!A:B,2,0)</f>
        <v>2</v>
      </c>
      <c r="C1371" s="6">
        <v>18</v>
      </c>
      <c r="D1371" s="25"/>
      <c r="E1371" s="2">
        <v>4715315.1449999809</v>
      </c>
      <c r="F1371" s="26">
        <f>_xlfn.MAXIFS('data-from-invoicing'!E:E,'data-from-invoicing'!D:D,eslam.data!AR1371)</f>
        <v>27321187.620000001</v>
      </c>
      <c r="G1371" s="2">
        <f t="shared" si="174"/>
        <v>22605872.47500002</v>
      </c>
      <c r="H1371" s="2"/>
      <c r="I1371" s="23"/>
      <c r="J1371" s="2">
        <f>SUMIF('collection only'!D:D,eslam.data!AQ1371,'collection only'!E:E)</f>
        <v>2897048.5</v>
      </c>
      <c r="K1371" s="26">
        <f>SUMIF('data-from-invoicing'!D:D,eslam.data!AR1371,'data-from-invoicing'!F:F)</f>
        <v>30929623.491</v>
      </c>
      <c r="L1371" s="2">
        <f t="shared" si="175"/>
        <v>28032574.991</v>
      </c>
      <c r="M1371" s="2"/>
      <c r="Q1371" s="23"/>
      <c r="R1371" s="2">
        <v>3489333.2072999859</v>
      </c>
      <c r="S1371" s="1">
        <v>44804</v>
      </c>
      <c r="T1371" s="1">
        <v>44804</v>
      </c>
      <c r="U1371" s="1">
        <v>44816</v>
      </c>
      <c r="V1371">
        <v>60</v>
      </c>
      <c r="W1371" s="1">
        <v>44876</v>
      </c>
      <c r="X1371" s="1">
        <v>44816</v>
      </c>
      <c r="Y1371" s="2">
        <v>474584098.14499998</v>
      </c>
      <c r="AF1371" s="2">
        <v>0</v>
      </c>
      <c r="AG1371" s="14">
        <f>SUMIF('consultant-gross'!D:D,eslam.data!AQ1371,'consultant-gross'!F:F)</f>
        <v>4715315.1449999809</v>
      </c>
      <c r="AH1371" s="14">
        <f>SUMIF('consultant-gross'!D:D,eslam.data!AQ1371,'consultant-gross'!G:G)</f>
        <v>474584098.14499998</v>
      </c>
      <c r="AI1371" s="14">
        <f>SUMIF('consultant-net'!D:D,eslam.data!AQ1371,'consultant-net'!F:F)</f>
        <v>3489333.2072999859</v>
      </c>
      <c r="AJ1371" s="2" t="str">
        <f>VLOOKUP(A1371,'eslam-to-invoicing'!A:B,2,0)</f>
        <v>RING ROAD MARYOTIA EXPANSION</v>
      </c>
      <c r="AQ1371" s="2" t="str">
        <f t="shared" si="176"/>
        <v>Ring Road - Mounib18</v>
      </c>
      <c r="AR1371" s="2" t="str">
        <f t="shared" si="177"/>
        <v>RING ROAD MARYOTIA EXPANSION18</v>
      </c>
    </row>
    <row r="1372" spans="1:44" hidden="1" x14ac:dyDescent="0.3">
      <c r="A1372" s="6" t="s">
        <v>63</v>
      </c>
      <c r="B1372" s="32">
        <f>VLOOKUP(A1372,operation!A:B,2,0)</f>
        <v>2</v>
      </c>
      <c r="C1372" s="6">
        <v>19</v>
      </c>
      <c r="D1372" s="25"/>
      <c r="F1372" s="26">
        <f>_xlfn.MAXIFS('data-from-invoicing'!E:E,'data-from-invoicing'!D:D,eslam.data!AR1372)</f>
        <v>15814702.289999999</v>
      </c>
      <c r="G1372" s="2">
        <f t="shared" si="174"/>
        <v>15814702.289999999</v>
      </c>
      <c r="H1372" s="2"/>
      <c r="I1372" s="23"/>
      <c r="J1372" s="2">
        <f>SUMIF('collection only'!D:D,eslam.data!AQ1372,'collection only'!E:E)</f>
        <v>1351162.1</v>
      </c>
      <c r="K1372" s="26">
        <f>SUMIF('data-from-invoicing'!D:D,eslam.data!AR1372,'data-from-invoicing'!F:F)</f>
        <v>17532860.344499998</v>
      </c>
      <c r="L1372" s="2">
        <f t="shared" si="175"/>
        <v>16181698.244499998</v>
      </c>
      <c r="M1372" s="2"/>
      <c r="Q1372" s="23"/>
      <c r="S1372" s="1">
        <v>44834</v>
      </c>
      <c r="T1372" s="1">
        <v>44834</v>
      </c>
      <c r="U1372" s="1">
        <v>44851</v>
      </c>
      <c r="V1372">
        <v>60</v>
      </c>
      <c r="W1372" s="1">
        <v>44911</v>
      </c>
      <c r="AF1372" s="2">
        <v>0</v>
      </c>
      <c r="AG1372" s="14">
        <f>SUMIF('consultant-gross'!D:D,eslam.data!AQ1372,'consultant-gross'!F:F)</f>
        <v>0</v>
      </c>
      <c r="AH1372" s="14">
        <f>SUMIF('consultant-gross'!D:D,eslam.data!AQ1372,'consultant-gross'!G:G)</f>
        <v>0</v>
      </c>
      <c r="AI1372" s="14">
        <f>SUMIF('consultant-net'!D:D,eslam.data!AQ1372,'consultant-net'!F:F)</f>
        <v>0</v>
      </c>
      <c r="AJ1372" s="2" t="str">
        <f>VLOOKUP(A1372,'eslam-to-invoicing'!A:B,2,0)</f>
        <v>RING ROAD MARYOTIA EXPANSION</v>
      </c>
      <c r="AQ1372" s="2" t="str">
        <f t="shared" si="176"/>
        <v>Ring Road - Mounib19</v>
      </c>
      <c r="AR1372" s="2" t="str">
        <f t="shared" si="177"/>
        <v>RING ROAD MARYOTIA EXPANSION19</v>
      </c>
    </row>
    <row r="1373" spans="1:44" hidden="1" x14ac:dyDescent="0.3">
      <c r="A1373" s="32" t="s">
        <v>118</v>
      </c>
      <c r="B1373" s="32">
        <f>VLOOKUP(A1373,operation!A:B,2,0)</f>
        <v>1</v>
      </c>
      <c r="C1373" s="6">
        <v>1</v>
      </c>
      <c r="D1373" s="25"/>
      <c r="E1373" s="2">
        <v>2250265.4</v>
      </c>
      <c r="F1373" s="26">
        <f>_xlfn.MAXIFS('data-from-invoicing'!E:E,'data-from-invoicing'!D:D,eslam.data!AR1373)</f>
        <v>0</v>
      </c>
      <c r="G1373" s="2">
        <f t="shared" si="174"/>
        <v>-2250265.4</v>
      </c>
      <c r="H1373" s="2"/>
      <c r="I1373" s="23"/>
      <c r="J1373" s="2">
        <f>SUMIF('collection only'!D:D,eslam.data!AQ1373,'collection only'!E:E)</f>
        <v>1730229.07</v>
      </c>
      <c r="K1373" s="26">
        <f>SUMIF('data-from-invoicing'!D:D,eslam.data!AR1373,'data-from-invoicing'!F:F)</f>
        <v>0</v>
      </c>
      <c r="L1373" s="2">
        <f t="shared" si="175"/>
        <v>-1730229.07</v>
      </c>
      <c r="M1373" s="2"/>
      <c r="Q1373" s="23"/>
      <c r="R1373" s="2">
        <v>1730229.07</v>
      </c>
      <c r="S1373" s="1">
        <v>45016</v>
      </c>
      <c r="T1373" s="1">
        <v>45028</v>
      </c>
      <c r="U1373" s="1">
        <v>45028</v>
      </c>
      <c r="V1373">
        <v>15</v>
      </c>
      <c r="W1373" s="1">
        <v>45043</v>
      </c>
      <c r="X1373" s="1">
        <v>45028</v>
      </c>
      <c r="Y1373" s="2">
        <v>2250265.4</v>
      </c>
      <c r="AF1373" s="2">
        <v>0</v>
      </c>
      <c r="AG1373" s="14">
        <f>SUMIF('consultant-gross'!D:D,eslam.data!AQ1373,'consultant-gross'!F:F)</f>
        <v>0</v>
      </c>
      <c r="AH1373" s="14">
        <f>SUMIF('consultant-gross'!D:D,eslam.data!AQ1373,'consultant-gross'!G:G)</f>
        <v>0</v>
      </c>
      <c r="AI1373" s="14">
        <f>SUMIF('consultant-net'!D:D,eslam.data!AQ1373,'consultant-net'!F:F)</f>
        <v>0</v>
      </c>
      <c r="AJ1373" s="2">
        <f>VLOOKUP(A1373,'eslam-to-invoicing'!A:B,2,0)</f>
        <v>0</v>
      </c>
      <c r="AQ1373" s="2" t="str">
        <f t="shared" si="176"/>
        <v>RO  Apply -Mech- SSC1</v>
      </c>
      <c r="AR1373" s="2" t="str">
        <f t="shared" si="177"/>
        <v>01</v>
      </c>
    </row>
    <row r="1374" spans="1:44" hidden="1" x14ac:dyDescent="0.3">
      <c r="A1374" s="6" t="s">
        <v>118</v>
      </c>
      <c r="B1374" s="6">
        <f>VLOOKUP(A1374,operation!A:B,2,0)</f>
        <v>1</v>
      </c>
      <c r="C1374" s="6">
        <v>2</v>
      </c>
      <c r="D1374" s="25"/>
      <c r="F1374" s="26">
        <f>_xlfn.MAXIFS('data-from-invoicing'!E:E,'data-from-invoicing'!D:D,eslam.data!AR1374)</f>
        <v>0</v>
      </c>
      <c r="G1374" s="2">
        <f t="shared" si="174"/>
        <v>0</v>
      </c>
      <c r="H1374" s="2"/>
      <c r="I1374" s="23"/>
      <c r="J1374" s="2">
        <f>SUMIF('collection only'!D:D,eslam.data!AQ1374,'collection only'!E:E)</f>
        <v>1.0000000000000001E-5</v>
      </c>
      <c r="K1374" s="26">
        <f>SUMIF('data-from-invoicing'!D:D,eslam.data!AR1374,'data-from-invoicing'!F:F)</f>
        <v>0</v>
      </c>
      <c r="L1374" s="2">
        <f t="shared" si="175"/>
        <v>-1.0000000000000001E-5</v>
      </c>
      <c r="M1374" s="2"/>
      <c r="Q1374" s="23"/>
      <c r="S1374" s="1">
        <v>45138</v>
      </c>
      <c r="T1374" s="1">
        <v>45125</v>
      </c>
      <c r="U1374" s="1">
        <v>45125</v>
      </c>
      <c r="V1374">
        <v>15</v>
      </c>
      <c r="W1374" s="1">
        <v>45140</v>
      </c>
      <c r="AF1374" s="2">
        <v>0</v>
      </c>
      <c r="AG1374" s="14">
        <f>SUMIF('consultant-gross'!D:D,eslam.data!AQ1374,'consultant-gross'!F:F)</f>
        <v>0</v>
      </c>
      <c r="AH1374" s="14">
        <f>SUMIF('consultant-gross'!D:D,eslam.data!AQ1374,'consultant-gross'!G:G)</f>
        <v>0</v>
      </c>
      <c r="AI1374" s="14">
        <f>SUMIF('consultant-net'!D:D,eslam.data!AQ1374,'consultant-net'!F:F)</f>
        <v>0</v>
      </c>
      <c r="AJ1374" s="2">
        <f>VLOOKUP(A1374,'eslam-to-invoicing'!A:B,2,0)</f>
        <v>0</v>
      </c>
      <c r="AQ1374" s="2" t="str">
        <f t="shared" si="176"/>
        <v>RO  Apply -Mech- SSC2</v>
      </c>
      <c r="AR1374" s="2" t="str">
        <f t="shared" si="177"/>
        <v>02</v>
      </c>
    </row>
    <row r="1375" spans="1:44" hidden="1" x14ac:dyDescent="0.3">
      <c r="A1375" s="32" t="s">
        <v>118</v>
      </c>
      <c r="B1375" s="32">
        <f>VLOOKUP(A1375,operation!A:B,2,0)</f>
        <v>1</v>
      </c>
      <c r="C1375" s="6">
        <v>4</v>
      </c>
      <c r="D1375" s="25"/>
      <c r="E1375" s="2">
        <v>4449602.38</v>
      </c>
      <c r="F1375" s="26">
        <f>_xlfn.MAXIFS('data-from-invoicing'!E:E,'data-from-invoicing'!D:D,eslam.data!AR1375)</f>
        <v>0</v>
      </c>
      <c r="G1375" s="2">
        <f t="shared" si="174"/>
        <v>-4449602.38</v>
      </c>
      <c r="H1375" s="2"/>
      <c r="I1375" s="23"/>
      <c r="J1375" s="2">
        <f>SUMIF('collection only'!D:D,eslam.data!AQ1375,'collection only'!E:E)</f>
        <v>1E-3</v>
      </c>
      <c r="K1375" s="26">
        <f>SUMIF('data-from-invoicing'!D:D,eslam.data!AR1375,'data-from-invoicing'!F:F)</f>
        <v>0</v>
      </c>
      <c r="L1375" s="2">
        <f t="shared" si="175"/>
        <v>-1E-3</v>
      </c>
      <c r="M1375" s="2"/>
      <c r="Q1375" s="23"/>
      <c r="R1375" s="2">
        <v>1195633.3799999999</v>
      </c>
      <c r="S1375" s="1">
        <v>45260</v>
      </c>
      <c r="T1375" s="1">
        <v>45242</v>
      </c>
      <c r="U1375" s="1">
        <v>45242</v>
      </c>
      <c r="V1375">
        <v>15</v>
      </c>
      <c r="W1375" s="1">
        <v>45257</v>
      </c>
      <c r="X1375" s="1">
        <v>45285</v>
      </c>
      <c r="Y1375" s="2">
        <v>8242992.0499999998</v>
      </c>
      <c r="AF1375" s="2">
        <v>0</v>
      </c>
      <c r="AG1375" s="14">
        <f>SUMIF('consultant-gross'!D:D,eslam.data!AQ1375,'consultant-gross'!F:F)</f>
        <v>0</v>
      </c>
      <c r="AH1375" s="14">
        <f>SUMIF('consultant-gross'!D:D,eslam.data!AQ1375,'consultant-gross'!G:G)</f>
        <v>0</v>
      </c>
      <c r="AI1375" s="14">
        <f>SUMIF('consultant-net'!D:D,eslam.data!AQ1375,'consultant-net'!F:F)</f>
        <v>0</v>
      </c>
      <c r="AJ1375" s="2">
        <f>VLOOKUP(A1375,'eslam-to-invoicing'!A:B,2,0)</f>
        <v>0</v>
      </c>
      <c r="AQ1375" s="2" t="str">
        <f t="shared" si="176"/>
        <v>RO  Apply -Mech- SSC4</v>
      </c>
      <c r="AR1375" s="2" t="str">
        <f t="shared" si="177"/>
        <v>04</v>
      </c>
    </row>
    <row r="1376" spans="1:44" hidden="1" x14ac:dyDescent="0.3">
      <c r="A1376" s="32" t="s">
        <v>143</v>
      </c>
      <c r="B1376" s="32">
        <f>VLOOKUP(A1376,operation!A:B,2,0)</f>
        <v>1</v>
      </c>
      <c r="C1376" s="6">
        <v>1</v>
      </c>
      <c r="D1376" s="25"/>
      <c r="E1376" s="2">
        <v>6000000</v>
      </c>
      <c r="F1376" s="26">
        <f>_xlfn.MAXIFS('data-from-invoicing'!E:E,'data-from-invoicing'!D:D,eslam.data!AR1376)</f>
        <v>0</v>
      </c>
      <c r="G1376" s="2">
        <f t="shared" si="174"/>
        <v>-6000000</v>
      </c>
      <c r="H1376" s="2"/>
      <c r="I1376" s="23"/>
      <c r="J1376" s="2">
        <f>SUMIF('collection only'!D:D,eslam.data!AQ1376,'collection only'!E:E)</f>
        <v>0</v>
      </c>
      <c r="K1376" s="26">
        <f>SUMIF('data-from-invoicing'!D:D,eslam.data!AR1376,'data-from-invoicing'!F:F)</f>
        <v>0</v>
      </c>
      <c r="L1376" s="2">
        <f t="shared" si="175"/>
        <v>0</v>
      </c>
      <c r="M1376" s="2"/>
      <c r="Q1376" s="23"/>
      <c r="R1376" s="2">
        <v>6660000</v>
      </c>
      <c r="S1376" s="1">
        <v>45322</v>
      </c>
      <c r="T1376" s="1">
        <v>45322</v>
      </c>
      <c r="U1376" s="1">
        <v>45350</v>
      </c>
      <c r="V1376">
        <v>15</v>
      </c>
      <c r="W1376" s="1">
        <v>45365</v>
      </c>
      <c r="X1376" s="1">
        <v>45350</v>
      </c>
      <c r="Y1376" s="2">
        <v>6000000</v>
      </c>
      <c r="AF1376" s="2">
        <v>0</v>
      </c>
      <c r="AG1376" s="14">
        <f>SUMIF('consultant-gross'!D:D,eslam.data!AQ1376,'consultant-gross'!F:F)</f>
        <v>0</v>
      </c>
      <c r="AH1376" s="14">
        <f>SUMIF('consultant-gross'!D:D,eslam.data!AQ1376,'consultant-gross'!G:G)</f>
        <v>0</v>
      </c>
      <c r="AI1376" s="14">
        <f>SUMIF('consultant-net'!D:D,eslam.data!AQ1376,'consultant-net'!F:F)</f>
        <v>0</v>
      </c>
      <c r="AJ1376" s="2">
        <f>VLOOKUP(A1376,'eslam-to-invoicing'!A:B,2,0)</f>
        <v>0</v>
      </c>
      <c r="AQ1376" s="2" t="str">
        <f t="shared" si="176"/>
        <v>RO  Eriction1</v>
      </c>
      <c r="AR1376" s="2" t="str">
        <f t="shared" si="177"/>
        <v>01</v>
      </c>
    </row>
    <row r="1377" spans="1:44" hidden="1" x14ac:dyDescent="0.3">
      <c r="A1377" s="32" t="s">
        <v>144</v>
      </c>
      <c r="B1377" s="32">
        <f>VLOOKUP(A1377,operation!A:B,2,0)</f>
        <v>1</v>
      </c>
      <c r="C1377" s="6">
        <v>1</v>
      </c>
      <c r="D1377" s="25"/>
      <c r="E1377" s="2">
        <v>22392582.539999999</v>
      </c>
      <c r="F1377" s="26">
        <f>_xlfn.MAXIFS('data-from-invoicing'!E:E,'data-from-invoicing'!D:D,eslam.data!AR1377)</f>
        <v>0</v>
      </c>
      <c r="G1377" s="2">
        <f t="shared" si="174"/>
        <v>-22392582.539999999</v>
      </c>
      <c r="H1377" s="2"/>
      <c r="I1377" s="23"/>
      <c r="J1377" s="2">
        <f>SUMIF('collection only'!D:D,eslam.data!AQ1377,'collection only'!E:E)</f>
        <v>0</v>
      </c>
      <c r="K1377" s="26">
        <f>SUMIF('data-from-invoicing'!D:D,eslam.data!AR1377,'data-from-invoicing'!F:F)</f>
        <v>0</v>
      </c>
      <c r="L1377" s="2">
        <f t="shared" si="175"/>
        <v>0</v>
      </c>
      <c r="M1377" s="2"/>
      <c r="Q1377" s="23"/>
      <c r="R1377" s="2">
        <v>2216012.0699999998</v>
      </c>
      <c r="S1377" s="1">
        <v>45322</v>
      </c>
      <c r="T1377" s="1">
        <v>45322</v>
      </c>
      <c r="U1377" s="1">
        <v>45350</v>
      </c>
      <c r="V1377">
        <v>15</v>
      </c>
      <c r="W1377" s="1">
        <v>45365</v>
      </c>
      <c r="X1377" s="1">
        <v>45350</v>
      </c>
      <c r="Y1377" s="2">
        <v>22392582.539999999</v>
      </c>
      <c r="AF1377" s="2">
        <v>0</v>
      </c>
      <c r="AG1377" s="14">
        <f>SUMIF('consultant-gross'!D:D,eslam.data!AQ1377,'consultant-gross'!F:F)</f>
        <v>0</v>
      </c>
      <c r="AH1377" s="14">
        <f>SUMIF('consultant-gross'!D:D,eslam.data!AQ1377,'consultant-gross'!G:G)</f>
        <v>0</v>
      </c>
      <c r="AI1377" s="14">
        <f>SUMIF('consultant-net'!D:D,eslam.data!AQ1377,'consultant-net'!F:F)</f>
        <v>0</v>
      </c>
      <c r="AJ1377" s="2">
        <f>VLOOKUP(A1377,'eslam-to-invoicing'!A:B,2,0)</f>
        <v>0</v>
      </c>
      <c r="AQ1377" s="2" t="str">
        <f t="shared" si="176"/>
        <v>RO  Pump Room1</v>
      </c>
      <c r="AR1377" s="2" t="str">
        <f t="shared" si="177"/>
        <v>01</v>
      </c>
    </row>
    <row r="1378" spans="1:44" hidden="1" x14ac:dyDescent="0.3">
      <c r="A1378" s="32" t="s">
        <v>107</v>
      </c>
      <c r="B1378" s="32">
        <f>VLOOKUP(A1378,operation!A:B,2,0)</f>
        <v>1</v>
      </c>
      <c r="C1378" s="6">
        <v>1</v>
      </c>
      <c r="D1378" s="25"/>
      <c r="E1378" s="2">
        <v>5322406.46</v>
      </c>
      <c r="F1378" s="26">
        <f>_xlfn.MAXIFS('data-from-invoicing'!E:E,'data-from-invoicing'!D:D,eslam.data!AR1378)</f>
        <v>0</v>
      </c>
      <c r="G1378" s="2">
        <f t="shared" si="174"/>
        <v>-5322406.46</v>
      </c>
      <c r="H1378" s="2"/>
      <c r="I1378" s="23"/>
      <c r="J1378" s="2">
        <f>SUMIF('collection only'!D:D,eslam.data!AQ1378,'collection only'!E:E)</f>
        <v>1.0000000000000001E-5</v>
      </c>
      <c r="K1378" s="26">
        <f>SUMIF('data-from-invoicing'!D:D,eslam.data!AR1378,'data-from-invoicing'!F:F)</f>
        <v>0</v>
      </c>
      <c r="L1378" s="2">
        <f t="shared" si="175"/>
        <v>-1.0000000000000001E-5</v>
      </c>
      <c r="M1378" s="2"/>
      <c r="Q1378" s="23"/>
      <c r="R1378" s="2">
        <v>745136.9</v>
      </c>
      <c r="S1378" s="1">
        <v>44957</v>
      </c>
      <c r="T1378" s="1">
        <v>44942</v>
      </c>
      <c r="U1378" s="1">
        <v>44943</v>
      </c>
      <c r="V1378">
        <v>15</v>
      </c>
      <c r="W1378" s="1">
        <v>44958</v>
      </c>
      <c r="X1378" s="1">
        <v>44943</v>
      </c>
      <c r="Y1378" s="2">
        <v>5322406.46</v>
      </c>
      <c r="AF1378" s="2">
        <v>0</v>
      </c>
      <c r="AG1378" s="14">
        <f>SUMIF('consultant-gross'!D:D,eslam.data!AQ1378,'consultant-gross'!F:F)</f>
        <v>0</v>
      </c>
      <c r="AH1378" s="14">
        <f>SUMIF('consultant-gross'!D:D,eslam.data!AQ1378,'consultant-gross'!G:G)</f>
        <v>0</v>
      </c>
      <c r="AI1378" s="14">
        <f>SUMIF('consultant-net'!D:D,eslam.data!AQ1378,'consultant-net'!F:F)</f>
        <v>0</v>
      </c>
      <c r="AJ1378" s="2">
        <f>VLOOKUP(A1378,'eslam-to-invoicing'!A:B,2,0)</f>
        <v>0</v>
      </c>
      <c r="AQ1378" s="2" t="str">
        <f t="shared" si="176"/>
        <v>RO - Supply - Electric1</v>
      </c>
      <c r="AR1378" s="2" t="str">
        <f t="shared" si="177"/>
        <v>01</v>
      </c>
    </row>
    <row r="1379" spans="1:44" hidden="1" x14ac:dyDescent="0.3">
      <c r="A1379" s="32" t="s">
        <v>107</v>
      </c>
      <c r="B1379" s="32">
        <f>VLOOKUP(A1379,operation!A:B,2,0)</f>
        <v>1</v>
      </c>
      <c r="C1379" s="6">
        <v>2</v>
      </c>
      <c r="D1379" s="25"/>
      <c r="E1379" s="2">
        <v>3040804.44</v>
      </c>
      <c r="F1379" s="26">
        <f>_xlfn.MAXIFS('data-from-invoicing'!E:E,'data-from-invoicing'!D:D,eslam.data!AR1379)</f>
        <v>0</v>
      </c>
      <c r="G1379" s="2">
        <f t="shared" si="174"/>
        <v>-3040804.44</v>
      </c>
      <c r="H1379" s="2"/>
      <c r="I1379" s="23"/>
      <c r="J1379" s="2">
        <f>SUMIF('collection only'!D:D,eslam.data!AQ1379,'collection only'!E:E)</f>
        <v>1.0000000000000001E-5</v>
      </c>
      <c r="K1379" s="26">
        <f>SUMIF('data-from-invoicing'!D:D,eslam.data!AR1379,'data-from-invoicing'!F:F)</f>
        <v>0</v>
      </c>
      <c r="L1379" s="2">
        <f t="shared" si="175"/>
        <v>-1.0000000000000001E-5</v>
      </c>
      <c r="M1379" s="2"/>
      <c r="Q1379" s="23"/>
      <c r="R1379" s="2">
        <v>1847082.53</v>
      </c>
      <c r="S1379" s="1">
        <v>44985</v>
      </c>
      <c r="T1379" s="1">
        <v>44973</v>
      </c>
      <c r="U1379" s="1">
        <v>44993</v>
      </c>
      <c r="V1379">
        <v>15</v>
      </c>
      <c r="W1379" s="1">
        <v>45008</v>
      </c>
      <c r="X1379" s="1">
        <v>45000</v>
      </c>
      <c r="Y1379" s="2">
        <v>8363210.9000000004</v>
      </c>
      <c r="AF1379" s="2">
        <v>0</v>
      </c>
      <c r="AG1379" s="14">
        <f>SUMIF('consultant-gross'!D:D,eslam.data!AQ1379,'consultant-gross'!F:F)</f>
        <v>0</v>
      </c>
      <c r="AH1379" s="14">
        <f>SUMIF('consultant-gross'!D:D,eslam.data!AQ1379,'consultant-gross'!G:G)</f>
        <v>0</v>
      </c>
      <c r="AI1379" s="14">
        <f>SUMIF('consultant-net'!D:D,eslam.data!AQ1379,'consultant-net'!F:F)</f>
        <v>0</v>
      </c>
      <c r="AJ1379" s="2">
        <f>VLOOKUP(A1379,'eslam-to-invoicing'!A:B,2,0)</f>
        <v>0</v>
      </c>
      <c r="AQ1379" s="2" t="str">
        <f t="shared" si="176"/>
        <v>RO - Supply - Electric2</v>
      </c>
      <c r="AR1379" s="2" t="str">
        <f t="shared" si="177"/>
        <v>02</v>
      </c>
    </row>
    <row r="1380" spans="1:44" hidden="1" x14ac:dyDescent="0.3">
      <c r="A1380" s="32" t="s">
        <v>107</v>
      </c>
      <c r="B1380" s="32">
        <f>VLOOKUP(A1380,operation!A:B,2,0)</f>
        <v>1</v>
      </c>
      <c r="C1380" s="6">
        <v>3</v>
      </c>
      <c r="D1380" s="25"/>
      <c r="E1380" s="2">
        <v>11778923.84</v>
      </c>
      <c r="F1380" s="26">
        <f>_xlfn.MAXIFS('data-from-invoicing'!E:E,'data-from-invoicing'!D:D,eslam.data!AR1380)</f>
        <v>0</v>
      </c>
      <c r="G1380" s="2">
        <f t="shared" si="174"/>
        <v>-11778923.84</v>
      </c>
      <c r="H1380" s="2"/>
      <c r="I1380" s="23"/>
      <c r="J1380" s="2">
        <f>SUMIF('collection only'!D:D,eslam.data!AQ1380,'collection only'!E:E)</f>
        <v>2225665.9094736842</v>
      </c>
      <c r="K1380" s="26">
        <f>SUMIF('data-from-invoicing'!D:D,eslam.data!AR1380,'data-from-invoicing'!F:F)</f>
        <v>0</v>
      </c>
      <c r="L1380" s="2">
        <f t="shared" si="175"/>
        <v>-2225665.9094736842</v>
      </c>
      <c r="M1380" s="2"/>
      <c r="Q1380" s="23"/>
      <c r="R1380" s="2">
        <v>1649065.6</v>
      </c>
      <c r="S1380" s="1">
        <v>45016</v>
      </c>
      <c r="T1380" s="1">
        <v>45026</v>
      </c>
      <c r="U1380" s="1">
        <v>45026</v>
      </c>
      <c r="V1380">
        <v>15</v>
      </c>
      <c r="W1380" s="1">
        <v>45041</v>
      </c>
      <c r="X1380" s="1">
        <v>45026</v>
      </c>
      <c r="Y1380" s="2">
        <v>20142134.739999998</v>
      </c>
      <c r="AF1380" s="2">
        <v>0</v>
      </c>
      <c r="AG1380" s="14">
        <f>SUMIF('consultant-gross'!D:D,eslam.data!AQ1380,'consultant-gross'!F:F)</f>
        <v>0</v>
      </c>
      <c r="AH1380" s="14">
        <f>SUMIF('consultant-gross'!D:D,eslam.data!AQ1380,'consultant-gross'!G:G)</f>
        <v>0</v>
      </c>
      <c r="AI1380" s="14">
        <f>SUMIF('consultant-net'!D:D,eslam.data!AQ1380,'consultant-net'!F:F)</f>
        <v>0</v>
      </c>
      <c r="AJ1380" s="2">
        <f>VLOOKUP(A1380,'eslam-to-invoicing'!A:B,2,0)</f>
        <v>0</v>
      </c>
      <c r="AQ1380" s="2" t="str">
        <f t="shared" si="176"/>
        <v>RO - Supply - Electric3</v>
      </c>
      <c r="AR1380" s="2" t="str">
        <f t="shared" si="177"/>
        <v>03</v>
      </c>
    </row>
    <row r="1381" spans="1:44" hidden="1" x14ac:dyDescent="0.3">
      <c r="A1381" s="32" t="s">
        <v>114</v>
      </c>
      <c r="B1381" s="32">
        <f>VLOOKUP(A1381,operation!A:B,2,0)</f>
        <v>1</v>
      </c>
      <c r="C1381" s="6">
        <v>1</v>
      </c>
      <c r="D1381" s="25"/>
      <c r="E1381" s="2">
        <v>16503981</v>
      </c>
      <c r="F1381" s="26">
        <f>_xlfn.MAXIFS('data-from-invoicing'!E:E,'data-from-invoicing'!D:D,eslam.data!AR1381)</f>
        <v>0</v>
      </c>
      <c r="G1381" s="2">
        <f t="shared" si="174"/>
        <v>-16503981</v>
      </c>
      <c r="H1381" s="2"/>
      <c r="I1381" s="23"/>
      <c r="J1381" s="2">
        <f>SUMIF('collection only'!D:D,eslam.data!AQ1381,'collection only'!E:E)</f>
        <v>13698304.23</v>
      </c>
      <c r="K1381" s="26">
        <f>SUMIF('data-from-invoicing'!D:D,eslam.data!AR1381,'data-from-invoicing'!F:F)</f>
        <v>0</v>
      </c>
      <c r="L1381" s="2">
        <f t="shared" si="175"/>
        <v>-13698304.23</v>
      </c>
      <c r="M1381" s="2"/>
      <c r="Q1381" s="23"/>
      <c r="R1381" s="2">
        <v>13698304.23</v>
      </c>
      <c r="S1381" s="1">
        <v>44985</v>
      </c>
      <c r="T1381" s="1">
        <v>44973</v>
      </c>
      <c r="U1381" s="1">
        <v>44992</v>
      </c>
      <c r="V1381">
        <v>15</v>
      </c>
      <c r="W1381" s="1">
        <v>45007</v>
      </c>
      <c r="X1381" s="1">
        <v>44992</v>
      </c>
      <c r="Y1381" s="2">
        <v>16503981</v>
      </c>
      <c r="AF1381" s="2">
        <v>0</v>
      </c>
      <c r="AG1381" s="14">
        <f>SUMIF('consultant-gross'!D:D,eslam.data!AQ1381,'consultant-gross'!F:F)</f>
        <v>0</v>
      </c>
      <c r="AH1381" s="14">
        <f>SUMIF('consultant-gross'!D:D,eslam.data!AQ1381,'consultant-gross'!G:G)</f>
        <v>0</v>
      </c>
      <c r="AI1381" s="14">
        <f>SUMIF('consultant-net'!D:D,eslam.data!AQ1381,'consultant-net'!F:F)</f>
        <v>0</v>
      </c>
      <c r="AJ1381" s="2">
        <f>VLOOKUP(A1381,'eslam-to-invoicing'!A:B,2,0)</f>
        <v>0</v>
      </c>
      <c r="AQ1381" s="2" t="str">
        <f t="shared" si="176"/>
        <v>RO  Supply -Mech- SSC1</v>
      </c>
      <c r="AR1381" s="2" t="str">
        <f t="shared" si="177"/>
        <v>01</v>
      </c>
    </row>
    <row r="1382" spans="1:44" hidden="1" x14ac:dyDescent="0.3">
      <c r="A1382" s="32" t="s">
        <v>114</v>
      </c>
      <c r="B1382" s="32">
        <f>VLOOKUP(A1382,operation!A:B,2,0)</f>
        <v>1</v>
      </c>
      <c r="C1382" s="6">
        <v>2</v>
      </c>
      <c r="D1382" s="25"/>
      <c r="E1382" s="2">
        <v>1896616.800000001</v>
      </c>
      <c r="F1382" s="26">
        <f>_xlfn.MAXIFS('data-from-invoicing'!E:E,'data-from-invoicing'!D:D,eslam.data!AR1382)</f>
        <v>0</v>
      </c>
      <c r="G1382" s="2">
        <f t="shared" si="174"/>
        <v>-1896616.800000001</v>
      </c>
      <c r="H1382" s="2"/>
      <c r="I1382" s="23"/>
      <c r="J1382" s="2">
        <f>SUMIF('collection only'!D:D,eslam.data!AQ1382,'collection only'!E:E)</f>
        <v>1574191.94</v>
      </c>
      <c r="K1382" s="26">
        <f>SUMIF('data-from-invoicing'!D:D,eslam.data!AR1382,'data-from-invoicing'!F:F)</f>
        <v>0</v>
      </c>
      <c r="L1382" s="2">
        <f t="shared" si="175"/>
        <v>-1574191.94</v>
      </c>
      <c r="M1382" s="2"/>
      <c r="Q1382" s="23"/>
      <c r="R1382" s="2">
        <v>1574191.94</v>
      </c>
      <c r="S1382" s="1">
        <v>45016</v>
      </c>
      <c r="T1382" s="1">
        <v>45000</v>
      </c>
      <c r="U1382" s="1">
        <v>45000</v>
      </c>
      <c r="V1382">
        <v>15</v>
      </c>
      <c r="W1382" s="1">
        <v>45015</v>
      </c>
      <c r="X1382" s="1">
        <v>44999</v>
      </c>
      <c r="Y1382" s="2">
        <v>18400597.800000001</v>
      </c>
      <c r="AF1382" s="2">
        <v>0</v>
      </c>
      <c r="AG1382" s="14">
        <f>SUMIF('consultant-gross'!D:D,eslam.data!AQ1382,'consultant-gross'!F:F)</f>
        <v>0</v>
      </c>
      <c r="AH1382" s="14">
        <f>SUMIF('consultant-gross'!D:D,eslam.data!AQ1382,'consultant-gross'!G:G)</f>
        <v>0</v>
      </c>
      <c r="AI1382" s="14">
        <f>SUMIF('consultant-net'!D:D,eslam.data!AQ1382,'consultant-net'!F:F)</f>
        <v>0</v>
      </c>
      <c r="AJ1382" s="2">
        <f>VLOOKUP(A1382,'eslam-to-invoicing'!A:B,2,0)</f>
        <v>0</v>
      </c>
      <c r="AQ1382" s="2" t="str">
        <f t="shared" si="176"/>
        <v>RO  Supply -Mech- SSC2</v>
      </c>
      <c r="AR1382" s="2" t="str">
        <f t="shared" si="177"/>
        <v>02</v>
      </c>
    </row>
    <row r="1383" spans="1:44" hidden="1" x14ac:dyDescent="0.3">
      <c r="A1383" s="32" t="s">
        <v>114</v>
      </c>
      <c r="B1383" s="32">
        <f>VLOOKUP(A1383,operation!A:B,2,0)</f>
        <v>1</v>
      </c>
      <c r="C1383" s="6">
        <v>3</v>
      </c>
      <c r="D1383" s="25"/>
      <c r="E1383" s="2">
        <v>28179089.25</v>
      </c>
      <c r="F1383" s="26">
        <f>_xlfn.MAXIFS('data-from-invoicing'!E:E,'data-from-invoicing'!D:D,eslam.data!AR1383)</f>
        <v>0</v>
      </c>
      <c r="G1383" s="2">
        <f t="shared" si="174"/>
        <v>-28179089.25</v>
      </c>
      <c r="H1383" s="2"/>
      <c r="I1383" s="23"/>
      <c r="J1383" s="2">
        <f>SUMIF('collection only'!D:D,eslam.data!AQ1383,'collection only'!E:E)</f>
        <v>8116147.9035</v>
      </c>
      <c r="K1383" s="26">
        <f>SUMIF('data-from-invoicing'!D:D,eslam.data!AR1383,'data-from-invoicing'!F:F)</f>
        <v>0</v>
      </c>
      <c r="L1383" s="2">
        <f t="shared" si="175"/>
        <v>-8116147.9035</v>
      </c>
      <c r="M1383" s="2"/>
      <c r="Q1383" s="23"/>
      <c r="R1383" s="2">
        <v>8116147.9000000004</v>
      </c>
      <c r="S1383" s="1">
        <v>45016</v>
      </c>
      <c r="T1383" s="1">
        <v>45027</v>
      </c>
      <c r="U1383" s="1">
        <v>45027</v>
      </c>
      <c r="V1383">
        <v>15</v>
      </c>
      <c r="W1383" s="1">
        <v>45042</v>
      </c>
      <c r="X1383" s="1">
        <v>45028</v>
      </c>
      <c r="Y1383" s="2">
        <v>28179089.25</v>
      </c>
      <c r="AF1383" s="2">
        <v>0</v>
      </c>
      <c r="AG1383" s="14">
        <f>SUMIF('consultant-gross'!D:D,eslam.data!AQ1383,'consultant-gross'!F:F)</f>
        <v>0</v>
      </c>
      <c r="AH1383" s="14">
        <f>SUMIF('consultant-gross'!D:D,eslam.data!AQ1383,'consultant-gross'!G:G)</f>
        <v>0</v>
      </c>
      <c r="AI1383" s="14">
        <f>SUMIF('consultant-net'!D:D,eslam.data!AQ1383,'consultant-net'!F:F)</f>
        <v>0</v>
      </c>
      <c r="AJ1383" s="2">
        <f>VLOOKUP(A1383,'eslam-to-invoicing'!A:B,2,0)</f>
        <v>0</v>
      </c>
      <c r="AQ1383" s="2" t="str">
        <f t="shared" si="176"/>
        <v>RO  Supply -Mech- SSC3</v>
      </c>
      <c r="AR1383" s="2" t="str">
        <f t="shared" si="177"/>
        <v>03</v>
      </c>
    </row>
    <row r="1384" spans="1:44" hidden="1" x14ac:dyDescent="0.3">
      <c r="A1384" s="32" t="s">
        <v>114</v>
      </c>
      <c r="B1384" s="32">
        <f>VLOOKUP(A1384,operation!A:B,2,0)</f>
        <v>1</v>
      </c>
      <c r="C1384" s="6">
        <v>4</v>
      </c>
      <c r="D1384" s="25"/>
      <c r="E1384" s="2">
        <v>7605000</v>
      </c>
      <c r="F1384" s="26">
        <f>_xlfn.MAXIFS('data-from-invoicing'!E:E,'data-from-invoicing'!D:D,eslam.data!AR1384)</f>
        <v>0</v>
      </c>
      <c r="G1384" s="2">
        <f t="shared" si="174"/>
        <v>-7605000</v>
      </c>
      <c r="H1384" s="2"/>
      <c r="I1384" s="23"/>
      <c r="J1384" s="2">
        <f>SUMIF('collection only'!D:D,eslam.data!AQ1384,'collection only'!E:E)</f>
        <v>6312150</v>
      </c>
      <c r="K1384" s="26">
        <f>SUMIF('data-from-invoicing'!D:D,eslam.data!AR1384,'data-from-invoicing'!F:F)</f>
        <v>0</v>
      </c>
      <c r="L1384" s="2">
        <f t="shared" si="175"/>
        <v>-6312150</v>
      </c>
      <c r="M1384" s="2"/>
      <c r="Q1384" s="23"/>
      <c r="R1384" s="2">
        <v>6312150</v>
      </c>
      <c r="S1384" s="1">
        <v>45046</v>
      </c>
      <c r="T1384" s="1">
        <v>45046</v>
      </c>
      <c r="U1384" s="1">
        <v>45047</v>
      </c>
      <c r="V1384">
        <v>15</v>
      </c>
      <c r="W1384" s="1">
        <v>45062</v>
      </c>
      <c r="X1384" s="1">
        <v>45054</v>
      </c>
      <c r="Y1384" s="2">
        <v>35784089.25</v>
      </c>
      <c r="AF1384" s="2">
        <v>0</v>
      </c>
      <c r="AG1384" s="14">
        <f>SUMIF('consultant-gross'!D:D,eslam.data!AQ1384,'consultant-gross'!F:F)</f>
        <v>0</v>
      </c>
      <c r="AH1384" s="14">
        <f>SUMIF('consultant-gross'!D:D,eslam.data!AQ1384,'consultant-gross'!G:G)</f>
        <v>0</v>
      </c>
      <c r="AI1384" s="14">
        <f>SUMIF('consultant-net'!D:D,eslam.data!AQ1384,'consultant-net'!F:F)</f>
        <v>0</v>
      </c>
      <c r="AJ1384" s="2">
        <f>VLOOKUP(A1384,'eslam-to-invoicing'!A:B,2,0)</f>
        <v>0</v>
      </c>
      <c r="AQ1384" s="2" t="str">
        <f t="shared" si="176"/>
        <v>RO  Supply -Mech- SSC4</v>
      </c>
      <c r="AR1384" s="2" t="str">
        <f t="shared" si="177"/>
        <v>04</v>
      </c>
    </row>
    <row r="1385" spans="1:44" hidden="1" x14ac:dyDescent="0.3">
      <c r="A1385" s="32" t="s">
        <v>114</v>
      </c>
      <c r="B1385" s="32">
        <f>VLOOKUP(A1385,operation!A:B,2,0)</f>
        <v>1</v>
      </c>
      <c r="C1385" s="6">
        <v>5</v>
      </c>
      <c r="D1385" s="25"/>
      <c r="E1385" s="2">
        <v>4510403.1700000018</v>
      </c>
      <c r="F1385" s="26">
        <f>_xlfn.MAXIFS('data-from-invoicing'!E:E,'data-from-invoicing'!D:D,eslam.data!AR1385)</f>
        <v>0</v>
      </c>
      <c r="G1385" s="2">
        <f t="shared" si="174"/>
        <v>-4510403.1700000018</v>
      </c>
      <c r="H1385" s="2"/>
      <c r="I1385" s="23"/>
      <c r="J1385" s="2">
        <f>SUMIF('collection only'!D:D,eslam.data!AQ1385,'collection only'!E:E)</f>
        <v>2149698.33</v>
      </c>
      <c r="K1385" s="26">
        <f>SUMIF('data-from-invoicing'!D:D,eslam.data!AR1385,'data-from-invoicing'!F:F)</f>
        <v>0</v>
      </c>
      <c r="L1385" s="2">
        <f t="shared" si="175"/>
        <v>-2149698.33</v>
      </c>
      <c r="M1385" s="2"/>
      <c r="Q1385" s="23"/>
      <c r="R1385" s="2">
        <v>3743634.63</v>
      </c>
      <c r="S1385" s="1">
        <v>45138</v>
      </c>
      <c r="T1385" s="1">
        <v>45138</v>
      </c>
      <c r="U1385" s="1">
        <v>45125</v>
      </c>
      <c r="V1385">
        <v>15</v>
      </c>
      <c r="W1385" s="1">
        <v>45140</v>
      </c>
      <c r="X1385" s="1">
        <v>45133</v>
      </c>
      <c r="Y1385" s="2">
        <v>40294492.420000002</v>
      </c>
      <c r="AF1385" s="2">
        <v>0</v>
      </c>
      <c r="AG1385" s="14">
        <f>SUMIF('consultant-gross'!D:D,eslam.data!AQ1385,'consultant-gross'!F:F)</f>
        <v>0</v>
      </c>
      <c r="AH1385" s="14">
        <f>SUMIF('consultant-gross'!D:D,eslam.data!AQ1385,'consultant-gross'!G:G)</f>
        <v>0</v>
      </c>
      <c r="AI1385" s="14">
        <f>SUMIF('consultant-net'!D:D,eslam.data!AQ1385,'consultant-net'!F:F)</f>
        <v>0</v>
      </c>
      <c r="AJ1385" s="2">
        <f>VLOOKUP(A1385,'eslam-to-invoicing'!A:B,2,0)</f>
        <v>0</v>
      </c>
      <c r="AQ1385" s="2" t="str">
        <f t="shared" si="176"/>
        <v>RO  Supply -Mech- SSC5</v>
      </c>
      <c r="AR1385" s="2" t="str">
        <f t="shared" si="177"/>
        <v>05</v>
      </c>
    </row>
    <row r="1386" spans="1:44" hidden="1" x14ac:dyDescent="0.3">
      <c r="A1386" s="32" t="s">
        <v>114</v>
      </c>
      <c r="B1386" s="32">
        <f>VLOOKUP(A1386,operation!A:B,2,0)</f>
        <v>1</v>
      </c>
      <c r="C1386" s="6">
        <v>8</v>
      </c>
      <c r="D1386" s="25"/>
      <c r="E1386" s="2">
        <v>14223589.16</v>
      </c>
      <c r="F1386" s="26">
        <f>_xlfn.MAXIFS('data-from-invoicing'!E:E,'data-from-invoicing'!D:D,eslam.data!AR1386)</f>
        <v>0</v>
      </c>
      <c r="G1386" s="2">
        <f t="shared" si="174"/>
        <v>-14223589.16</v>
      </c>
      <c r="H1386" s="2"/>
      <c r="I1386" s="23"/>
      <c r="J1386" s="2">
        <f>SUMIF('collection only'!D:D,eslam.data!AQ1386,'collection only'!E:E)</f>
        <v>0</v>
      </c>
      <c r="K1386" s="26">
        <f>SUMIF('data-from-invoicing'!D:D,eslam.data!AR1386,'data-from-invoicing'!F:F)</f>
        <v>0</v>
      </c>
      <c r="L1386" s="2">
        <f t="shared" si="175"/>
        <v>0</v>
      </c>
      <c r="M1386" s="2"/>
      <c r="Q1386" s="23"/>
      <c r="R1386" s="2">
        <v>1418035.09</v>
      </c>
      <c r="S1386" s="1">
        <v>45351</v>
      </c>
      <c r="T1386" s="1">
        <v>45347</v>
      </c>
      <c r="U1386" s="1">
        <v>45347</v>
      </c>
      <c r="V1386">
        <v>15</v>
      </c>
      <c r="W1386" s="1">
        <v>45362</v>
      </c>
      <c r="X1386" s="1">
        <v>45349</v>
      </c>
      <c r="Y1386" s="2">
        <v>54518081.579999998</v>
      </c>
      <c r="AF1386" s="2">
        <v>0</v>
      </c>
      <c r="AG1386" s="14">
        <f>SUMIF('consultant-gross'!D:D,eslam.data!AQ1386,'consultant-gross'!F:F)</f>
        <v>0</v>
      </c>
      <c r="AH1386" s="14">
        <f>SUMIF('consultant-gross'!D:D,eslam.data!AQ1386,'consultant-gross'!G:G)</f>
        <v>0</v>
      </c>
      <c r="AI1386" s="14">
        <f>SUMIF('consultant-net'!D:D,eslam.data!AQ1386,'consultant-net'!F:F)</f>
        <v>0</v>
      </c>
      <c r="AJ1386" s="2">
        <f>VLOOKUP(A1386,'eslam-to-invoicing'!A:B,2,0)</f>
        <v>0</v>
      </c>
      <c r="AQ1386" s="2" t="str">
        <f t="shared" si="176"/>
        <v>RO  Supply -Mech- SSC8</v>
      </c>
      <c r="AR1386" s="2" t="str">
        <f t="shared" si="177"/>
        <v>08</v>
      </c>
    </row>
    <row r="1387" spans="1:44" hidden="1" x14ac:dyDescent="0.3">
      <c r="A1387" s="32" t="s">
        <v>145</v>
      </c>
      <c r="B1387" s="32">
        <f>VLOOKUP(A1387,operation!A:B,2,0)</f>
        <v>1</v>
      </c>
      <c r="C1387" s="6">
        <v>1</v>
      </c>
      <c r="D1387" s="25"/>
      <c r="E1387" s="2">
        <v>35549128.539999999</v>
      </c>
      <c r="F1387" s="26">
        <f>_xlfn.MAXIFS('data-from-invoicing'!E:E,'data-from-invoicing'!D:D,eslam.data!AR1387)</f>
        <v>0</v>
      </c>
      <c r="G1387" s="2">
        <f t="shared" si="174"/>
        <v>-35549128.539999999</v>
      </c>
      <c r="H1387" s="2"/>
      <c r="I1387" s="23"/>
      <c r="J1387" s="2">
        <f>SUMIF('collection only'!D:D,eslam.data!AQ1387,'collection only'!E:E)</f>
        <v>0</v>
      </c>
      <c r="K1387" s="26">
        <f>SUMIF('data-from-invoicing'!D:D,eslam.data!AR1387,'data-from-invoicing'!F:F)</f>
        <v>0</v>
      </c>
      <c r="L1387" s="2">
        <f t="shared" si="175"/>
        <v>0</v>
      </c>
      <c r="M1387" s="2"/>
      <c r="Q1387" s="23"/>
      <c r="R1387" s="2">
        <v>28083811.550000001</v>
      </c>
      <c r="S1387" s="1">
        <v>45322</v>
      </c>
      <c r="T1387" s="1">
        <v>45322</v>
      </c>
      <c r="U1387" s="1">
        <v>45350</v>
      </c>
      <c r="V1387">
        <v>15</v>
      </c>
      <c r="W1387" s="1">
        <v>45365</v>
      </c>
      <c r="X1387" s="1">
        <v>45350</v>
      </c>
      <c r="Y1387" s="2">
        <v>35549128.539999999</v>
      </c>
      <c r="AF1387" s="2">
        <v>0</v>
      </c>
      <c r="AG1387" s="14">
        <f>SUMIF('consultant-gross'!D:D,eslam.data!AQ1387,'consultant-gross'!F:F)</f>
        <v>0</v>
      </c>
      <c r="AH1387" s="14">
        <f>SUMIF('consultant-gross'!D:D,eslam.data!AQ1387,'consultant-gross'!G:G)</f>
        <v>0</v>
      </c>
      <c r="AI1387" s="14">
        <f>SUMIF('consultant-net'!D:D,eslam.data!AQ1387,'consultant-net'!F:F)</f>
        <v>0</v>
      </c>
      <c r="AJ1387" s="2">
        <f>VLOOKUP(A1387,'eslam-to-invoicing'!A:B,2,0)</f>
        <v>0</v>
      </c>
      <c r="AQ1387" s="2" t="str">
        <f t="shared" si="176"/>
        <v>RO 21</v>
      </c>
      <c r="AR1387" s="2" t="str">
        <f t="shared" si="177"/>
        <v>01</v>
      </c>
    </row>
    <row r="1388" spans="1:44" hidden="1" x14ac:dyDescent="0.3">
      <c r="A1388" s="32" t="s">
        <v>145</v>
      </c>
      <c r="B1388" s="32">
        <f>VLOOKUP(A1388,operation!A:B,2,0)</f>
        <v>1</v>
      </c>
      <c r="C1388" s="6">
        <v>2</v>
      </c>
      <c r="D1388" s="25"/>
      <c r="E1388" s="2">
        <v>1807831.2599999979</v>
      </c>
      <c r="F1388" s="26">
        <f>_xlfn.MAXIFS('data-from-invoicing'!E:E,'data-from-invoicing'!D:D,eslam.data!AR1388)</f>
        <v>0</v>
      </c>
      <c r="G1388" s="2">
        <f t="shared" si="174"/>
        <v>-1807831.2599999979</v>
      </c>
      <c r="H1388" s="2"/>
      <c r="I1388" s="23"/>
      <c r="J1388" s="2">
        <f>SUMIF('collection only'!D:D,eslam.data!AQ1388,'collection only'!E:E)</f>
        <v>0</v>
      </c>
      <c r="K1388" s="26">
        <f>SUMIF('data-from-invoicing'!D:D,eslam.data!AR1388,'data-from-invoicing'!F:F)</f>
        <v>0</v>
      </c>
      <c r="L1388" s="2">
        <f t="shared" si="175"/>
        <v>0</v>
      </c>
      <c r="M1388" s="2"/>
      <c r="Q1388" s="23"/>
      <c r="R1388" s="2">
        <v>1880144.51</v>
      </c>
      <c r="S1388" s="1">
        <v>45412</v>
      </c>
      <c r="T1388" s="1">
        <v>45397</v>
      </c>
      <c r="U1388" s="1">
        <v>45413</v>
      </c>
      <c r="V1388">
        <v>15</v>
      </c>
      <c r="W1388" s="1">
        <v>45428</v>
      </c>
      <c r="X1388" s="1">
        <v>45414</v>
      </c>
      <c r="Y1388" s="2">
        <v>37356959.799999997</v>
      </c>
      <c r="AF1388" s="2">
        <v>0</v>
      </c>
      <c r="AG1388" s="14">
        <f>SUMIF('consultant-gross'!D:D,eslam.data!AQ1388,'consultant-gross'!F:F)</f>
        <v>0</v>
      </c>
      <c r="AH1388" s="14">
        <f>SUMIF('consultant-gross'!D:D,eslam.data!AQ1388,'consultant-gross'!G:G)</f>
        <v>0</v>
      </c>
      <c r="AI1388" s="14">
        <f>SUMIF('consultant-net'!D:D,eslam.data!AQ1388,'consultant-net'!F:F)</f>
        <v>0</v>
      </c>
      <c r="AJ1388" s="2">
        <f>VLOOKUP(A1388,'eslam-to-invoicing'!A:B,2,0)</f>
        <v>0</v>
      </c>
      <c r="AQ1388" s="2" t="str">
        <f t="shared" si="176"/>
        <v>RO 22</v>
      </c>
      <c r="AR1388" s="2" t="str">
        <f t="shared" si="177"/>
        <v>02</v>
      </c>
    </row>
    <row r="1389" spans="1:44" hidden="1" x14ac:dyDescent="0.3">
      <c r="A1389" s="6" t="s">
        <v>145</v>
      </c>
      <c r="B1389" s="6">
        <f>VLOOKUP(A1389,operation!A:B,2,0)</f>
        <v>1</v>
      </c>
      <c r="C1389" s="6">
        <v>3</v>
      </c>
      <c r="D1389" s="25"/>
      <c r="F1389" s="26">
        <f>_xlfn.MAXIFS('data-from-invoicing'!E:E,'data-from-invoicing'!D:D,eslam.data!AR1389)</f>
        <v>0</v>
      </c>
      <c r="G1389" s="2">
        <f t="shared" si="174"/>
        <v>0</v>
      </c>
      <c r="H1389" s="2"/>
      <c r="I1389" s="23"/>
      <c r="J1389" s="2">
        <f>SUMIF('collection only'!D:D,eslam.data!AQ1389,'collection only'!E:E)</f>
        <v>0</v>
      </c>
      <c r="K1389" s="26">
        <f>SUMIF('data-from-invoicing'!D:D,eslam.data!AR1389,'data-from-invoicing'!F:F)</f>
        <v>0</v>
      </c>
      <c r="L1389" s="2">
        <f t="shared" si="175"/>
        <v>0</v>
      </c>
      <c r="M1389" s="2"/>
      <c r="Q1389" s="23"/>
      <c r="S1389" s="1">
        <v>45473</v>
      </c>
      <c r="T1389" s="1">
        <v>45473</v>
      </c>
      <c r="U1389" s="1">
        <v>45474</v>
      </c>
      <c r="V1389">
        <v>15</v>
      </c>
      <c r="W1389" s="1">
        <v>45489</v>
      </c>
      <c r="AF1389" s="2">
        <v>0</v>
      </c>
      <c r="AG1389" s="14">
        <f>SUMIF('consultant-gross'!D:D,eslam.data!AQ1389,'consultant-gross'!F:F)</f>
        <v>0</v>
      </c>
      <c r="AH1389" s="14">
        <f>SUMIF('consultant-gross'!D:D,eslam.data!AQ1389,'consultant-gross'!G:G)</f>
        <v>0</v>
      </c>
      <c r="AI1389" s="14">
        <f>SUMIF('consultant-net'!D:D,eslam.data!AQ1389,'consultant-net'!F:F)</f>
        <v>0</v>
      </c>
      <c r="AJ1389" s="2">
        <f>VLOOKUP(A1389,'eslam-to-invoicing'!A:B,2,0)</f>
        <v>0</v>
      </c>
      <c r="AQ1389" s="2" t="str">
        <f t="shared" si="176"/>
        <v>RO 23</v>
      </c>
      <c r="AR1389" s="2" t="str">
        <f t="shared" si="177"/>
        <v>03</v>
      </c>
    </row>
    <row r="1390" spans="1:44" hidden="1" x14ac:dyDescent="0.3">
      <c r="A1390" s="32" t="s">
        <v>115</v>
      </c>
      <c r="B1390" s="32">
        <f>VLOOKUP(A1390,operation!A:B,2,0)</f>
        <v>1</v>
      </c>
      <c r="C1390" s="6">
        <v>1</v>
      </c>
      <c r="D1390" s="25"/>
      <c r="E1390" s="2">
        <v>14675847.720000001</v>
      </c>
      <c r="F1390" s="26">
        <f>_xlfn.MAXIFS('data-from-invoicing'!E:E,'data-from-invoicing'!D:D,eslam.data!AR1390)</f>
        <v>0</v>
      </c>
      <c r="G1390" s="2">
        <f t="shared" si="174"/>
        <v>-14675847.720000001</v>
      </c>
      <c r="H1390" s="2"/>
      <c r="I1390" s="23"/>
      <c r="J1390" s="2">
        <f>SUMIF('collection only'!D:D,eslam.data!AQ1390,'collection only'!E:E)</f>
        <v>15849915.529999999</v>
      </c>
      <c r="K1390" s="26">
        <f>SUMIF('data-from-invoicing'!D:D,eslam.data!AR1390,'data-from-invoicing'!F:F)</f>
        <v>0</v>
      </c>
      <c r="L1390" s="2">
        <f t="shared" si="175"/>
        <v>-15849915.529999999</v>
      </c>
      <c r="M1390" s="2"/>
      <c r="Q1390" s="23"/>
      <c r="R1390" s="2">
        <v>16583707.92</v>
      </c>
      <c r="S1390" s="1">
        <v>44985</v>
      </c>
      <c r="T1390" s="1">
        <v>44993</v>
      </c>
      <c r="U1390" s="1">
        <v>44992</v>
      </c>
      <c r="V1390">
        <v>15</v>
      </c>
      <c r="W1390" s="1">
        <v>45007</v>
      </c>
      <c r="X1390" s="1">
        <v>44998</v>
      </c>
      <c r="Y1390" s="2">
        <v>14675847.720000001</v>
      </c>
      <c r="AF1390" s="2">
        <v>0</v>
      </c>
      <c r="AG1390" s="14">
        <f>SUMIF('consultant-gross'!D:D,eslam.data!AQ1390,'consultant-gross'!F:F)</f>
        <v>0</v>
      </c>
      <c r="AH1390" s="14">
        <f>SUMIF('consultant-gross'!D:D,eslam.data!AQ1390,'consultant-gross'!G:G)</f>
        <v>0</v>
      </c>
      <c r="AI1390" s="14">
        <f>SUMIF('consultant-net'!D:D,eslam.data!AQ1390,'consultant-net'!F:F)</f>
        <v>0</v>
      </c>
      <c r="AJ1390" s="2">
        <f>VLOOKUP(A1390,'eslam-to-invoicing'!A:B,2,0)</f>
        <v>0</v>
      </c>
      <c r="AQ1390" s="2" t="str">
        <f t="shared" si="176"/>
        <v>RO Pump room - SSC - price diff.1</v>
      </c>
      <c r="AR1390" s="2" t="str">
        <f t="shared" si="177"/>
        <v>01</v>
      </c>
    </row>
    <row r="1391" spans="1:44" hidden="1" x14ac:dyDescent="0.3">
      <c r="A1391" s="32" t="s">
        <v>115</v>
      </c>
      <c r="B1391" s="32">
        <f>VLOOKUP(A1391,operation!A:B,2,0)</f>
        <v>1</v>
      </c>
      <c r="C1391" s="6">
        <v>2</v>
      </c>
      <c r="D1391" s="25"/>
      <c r="E1391" s="2">
        <v>1686530.02</v>
      </c>
      <c r="F1391" s="26">
        <f>_xlfn.MAXIFS('data-from-invoicing'!E:E,'data-from-invoicing'!D:D,eslam.data!AR1391)</f>
        <v>0</v>
      </c>
      <c r="G1391" s="2">
        <f t="shared" si="174"/>
        <v>-1686530.02</v>
      </c>
      <c r="H1391" s="2"/>
      <c r="I1391" s="23"/>
      <c r="J1391" s="2">
        <f>SUMIF('collection only'!D:D,eslam.data!AQ1391,'collection only'!E:E)</f>
        <v>918959</v>
      </c>
      <c r="K1391" s="26">
        <f>SUMIF('data-from-invoicing'!D:D,eslam.data!AR1391,'data-from-invoicing'!F:F)</f>
        <v>0</v>
      </c>
      <c r="L1391" s="2">
        <f t="shared" si="175"/>
        <v>-918959</v>
      </c>
      <c r="M1391" s="2"/>
      <c r="Q1391" s="23"/>
      <c r="R1391" s="2">
        <v>1905778.92</v>
      </c>
      <c r="S1391" s="1">
        <v>45016</v>
      </c>
      <c r="T1391" s="1">
        <v>45000</v>
      </c>
      <c r="U1391" s="1">
        <v>45000</v>
      </c>
      <c r="V1391">
        <v>15</v>
      </c>
      <c r="W1391" s="1">
        <v>45015</v>
      </c>
      <c r="X1391" s="1">
        <v>45000</v>
      </c>
      <c r="Y1391" s="2">
        <v>16362377.74</v>
      </c>
      <c r="AF1391" s="2">
        <v>0</v>
      </c>
      <c r="AG1391" s="14">
        <f>SUMIF('consultant-gross'!D:D,eslam.data!AQ1391,'consultant-gross'!F:F)</f>
        <v>0</v>
      </c>
      <c r="AH1391" s="14">
        <f>SUMIF('consultant-gross'!D:D,eslam.data!AQ1391,'consultant-gross'!G:G)</f>
        <v>0</v>
      </c>
      <c r="AI1391" s="14">
        <f>SUMIF('consultant-net'!D:D,eslam.data!AQ1391,'consultant-net'!F:F)</f>
        <v>0</v>
      </c>
      <c r="AJ1391" s="2">
        <f>VLOOKUP(A1391,'eslam-to-invoicing'!A:B,2,0)</f>
        <v>0</v>
      </c>
      <c r="AQ1391" s="2" t="str">
        <f t="shared" si="176"/>
        <v>RO Pump room - SSC - price diff.2</v>
      </c>
      <c r="AR1391" s="2" t="str">
        <f t="shared" si="177"/>
        <v>02</v>
      </c>
    </row>
    <row r="1392" spans="1:44" hidden="1" x14ac:dyDescent="0.3">
      <c r="A1392" s="32" t="s">
        <v>115</v>
      </c>
      <c r="B1392" s="32">
        <f>VLOOKUP(A1392,operation!A:B,2,0)</f>
        <v>1</v>
      </c>
      <c r="C1392" s="6">
        <v>3</v>
      </c>
      <c r="D1392" s="25"/>
      <c r="E1392" s="2">
        <v>8704005.4700000007</v>
      </c>
      <c r="F1392" s="26">
        <f>_xlfn.MAXIFS('data-from-invoicing'!E:E,'data-from-invoicing'!D:D,eslam.data!AR1392)</f>
        <v>0</v>
      </c>
      <c r="G1392" s="2">
        <f t="shared" si="174"/>
        <v>-8704005.4700000007</v>
      </c>
      <c r="H1392" s="2"/>
      <c r="I1392" s="23"/>
      <c r="J1392" s="2">
        <f>SUMIF('collection only'!D:D,eslam.data!AQ1392,'collection only'!E:E)</f>
        <v>9400325.9199999999</v>
      </c>
      <c r="K1392" s="26">
        <f>SUMIF('data-from-invoicing'!D:D,eslam.data!AR1392,'data-from-invoicing'!F:F)</f>
        <v>0</v>
      </c>
      <c r="L1392" s="2">
        <f t="shared" si="175"/>
        <v>-9400325.9199999999</v>
      </c>
      <c r="M1392" s="2"/>
      <c r="Q1392" s="23"/>
      <c r="R1392" s="2">
        <v>9835526.1899999995</v>
      </c>
      <c r="S1392" s="1">
        <v>45016</v>
      </c>
      <c r="T1392" s="1">
        <v>45028</v>
      </c>
      <c r="U1392" s="1">
        <v>45028</v>
      </c>
      <c r="V1392">
        <v>15</v>
      </c>
      <c r="W1392" s="1">
        <v>45043</v>
      </c>
      <c r="X1392" s="1">
        <v>45028</v>
      </c>
      <c r="Y1392" s="2">
        <v>25066383.210000001</v>
      </c>
      <c r="AF1392" s="2">
        <v>0</v>
      </c>
      <c r="AG1392" s="14">
        <f>SUMIF('consultant-gross'!D:D,eslam.data!AQ1392,'consultant-gross'!F:F)</f>
        <v>0</v>
      </c>
      <c r="AH1392" s="14">
        <f>SUMIF('consultant-gross'!D:D,eslam.data!AQ1392,'consultant-gross'!G:G)</f>
        <v>0</v>
      </c>
      <c r="AI1392" s="14">
        <f>SUMIF('consultant-net'!D:D,eslam.data!AQ1392,'consultant-net'!F:F)</f>
        <v>0</v>
      </c>
      <c r="AJ1392" s="2">
        <f>VLOOKUP(A1392,'eslam-to-invoicing'!A:B,2,0)</f>
        <v>0</v>
      </c>
      <c r="AQ1392" s="2" t="str">
        <f t="shared" si="176"/>
        <v>RO Pump room - SSC - price diff.3</v>
      </c>
      <c r="AR1392" s="2" t="str">
        <f t="shared" si="177"/>
        <v>03</v>
      </c>
    </row>
    <row r="1393" spans="1:44" hidden="1" x14ac:dyDescent="0.3">
      <c r="A1393" s="32" t="s">
        <v>115</v>
      </c>
      <c r="B1393" s="32">
        <f>VLOOKUP(A1393,operation!A:B,2,0)</f>
        <v>1</v>
      </c>
      <c r="C1393" s="6">
        <v>4</v>
      </c>
      <c r="D1393" s="25"/>
      <c r="E1393" s="2">
        <v>6762600</v>
      </c>
      <c r="F1393" s="26">
        <f>_xlfn.MAXIFS('data-from-invoicing'!E:E,'data-from-invoicing'!D:D,eslam.data!AR1393)</f>
        <v>0</v>
      </c>
      <c r="G1393" s="2">
        <f t="shared" si="174"/>
        <v>-6762600</v>
      </c>
      <c r="H1393" s="2"/>
      <c r="I1393" s="23"/>
      <c r="J1393" s="2">
        <f>SUMIF('collection only'!D:D,eslam.data!AQ1393,'collection only'!E:E)</f>
        <v>7294244.1699999999</v>
      </c>
      <c r="K1393" s="26">
        <f>SUMIF('data-from-invoicing'!D:D,eslam.data!AR1393,'data-from-invoicing'!F:F)</f>
        <v>0</v>
      </c>
      <c r="L1393" s="2">
        <f t="shared" si="175"/>
        <v>-7294244.1699999999</v>
      </c>
      <c r="M1393" s="2"/>
      <c r="Q1393" s="23"/>
      <c r="R1393" s="2">
        <v>7303608</v>
      </c>
      <c r="S1393" s="1">
        <v>45046</v>
      </c>
      <c r="T1393" s="1">
        <v>45047</v>
      </c>
      <c r="U1393" s="1">
        <v>45055</v>
      </c>
      <c r="V1393">
        <v>15</v>
      </c>
      <c r="W1393" s="1">
        <v>45070</v>
      </c>
      <c r="X1393" s="1">
        <v>45055</v>
      </c>
      <c r="Y1393" s="2">
        <v>31828983.210000001</v>
      </c>
      <c r="AF1393" s="2">
        <v>0</v>
      </c>
      <c r="AG1393" s="14">
        <f>SUMIF('consultant-gross'!D:D,eslam.data!AQ1393,'consultant-gross'!F:F)</f>
        <v>0</v>
      </c>
      <c r="AH1393" s="14">
        <f>SUMIF('consultant-gross'!D:D,eslam.data!AQ1393,'consultant-gross'!G:G)</f>
        <v>0</v>
      </c>
      <c r="AI1393" s="14">
        <f>SUMIF('consultant-net'!D:D,eslam.data!AQ1393,'consultant-net'!F:F)</f>
        <v>0</v>
      </c>
      <c r="AJ1393" s="2">
        <f>VLOOKUP(A1393,'eslam-to-invoicing'!A:B,2,0)</f>
        <v>0</v>
      </c>
      <c r="AQ1393" s="2" t="str">
        <f t="shared" si="176"/>
        <v>RO Pump room - SSC - price diff.4</v>
      </c>
      <c r="AR1393" s="2" t="str">
        <f t="shared" si="177"/>
        <v>04</v>
      </c>
    </row>
    <row r="1394" spans="1:44" hidden="1" x14ac:dyDescent="0.3">
      <c r="A1394" s="6" t="s">
        <v>124</v>
      </c>
      <c r="B1394" s="6">
        <f>VLOOKUP(A1394,operation!A:B,2,0)</f>
        <v>1</v>
      </c>
      <c r="C1394" s="6">
        <v>1</v>
      </c>
      <c r="D1394" s="25"/>
      <c r="F1394" s="26">
        <f>_xlfn.MAXIFS('data-from-invoicing'!E:E,'data-from-invoicing'!D:D,eslam.data!AR1394)</f>
        <v>0</v>
      </c>
      <c r="G1394" s="2">
        <f t="shared" si="174"/>
        <v>0</v>
      </c>
      <c r="H1394" s="2"/>
      <c r="I1394" s="23"/>
      <c r="J1394" s="2">
        <f>SUMIF('collection only'!D:D,eslam.data!AQ1394,'collection only'!E:E)</f>
        <v>1.0000000000000001E-5</v>
      </c>
      <c r="K1394" s="26">
        <f>SUMIF('data-from-invoicing'!D:D,eslam.data!AR1394,'data-from-invoicing'!F:F)</f>
        <v>0</v>
      </c>
      <c r="L1394" s="2">
        <f t="shared" si="175"/>
        <v>-1.0000000000000001E-5</v>
      </c>
      <c r="M1394" s="2"/>
      <c r="Q1394" s="23"/>
      <c r="S1394" s="1">
        <v>45107</v>
      </c>
      <c r="T1394" s="1">
        <v>45107</v>
      </c>
      <c r="U1394" s="1">
        <v>45107</v>
      </c>
      <c r="V1394">
        <v>15</v>
      </c>
      <c r="W1394" s="1">
        <v>45122</v>
      </c>
      <c r="AF1394" s="2">
        <v>0</v>
      </c>
      <c r="AG1394" s="14">
        <f>SUMIF('consultant-gross'!D:D,eslam.data!AQ1394,'consultant-gross'!F:F)</f>
        <v>0</v>
      </c>
      <c r="AH1394" s="14">
        <f>SUMIF('consultant-gross'!D:D,eslam.data!AQ1394,'consultant-gross'!G:G)</f>
        <v>0</v>
      </c>
      <c r="AI1394" s="14">
        <f>SUMIF('consultant-net'!D:D,eslam.data!AQ1394,'consultant-net'!F:F)</f>
        <v>0</v>
      </c>
      <c r="AJ1394" s="2">
        <f>VLOOKUP(A1394,'eslam-to-invoicing'!A:B,2,0)</f>
        <v>0</v>
      </c>
      <c r="AQ1394" s="2" t="str">
        <f t="shared" si="176"/>
        <v>RO.21</v>
      </c>
      <c r="AR1394" s="2" t="str">
        <f t="shared" si="177"/>
        <v>01</v>
      </c>
    </row>
    <row r="1395" spans="1:44" hidden="1" x14ac:dyDescent="0.3">
      <c r="A1395" s="32" t="s">
        <v>79</v>
      </c>
      <c r="B1395" s="32">
        <f>VLOOKUP(A1395,operation!A:B,2,0)</f>
        <v>1</v>
      </c>
      <c r="C1395" s="6">
        <v>1</v>
      </c>
      <c r="D1395" s="25"/>
      <c r="E1395" s="2">
        <v>21476647.48</v>
      </c>
      <c r="F1395" s="26">
        <f>_xlfn.MAXIFS('data-from-invoicing'!E:E,'data-from-invoicing'!D:D,eslam.data!AR1395)</f>
        <v>1143460</v>
      </c>
      <c r="G1395" s="2">
        <f t="shared" si="174"/>
        <v>-20333187.48</v>
      </c>
      <c r="H1395" s="2"/>
      <c r="I1395" s="23"/>
      <c r="J1395" s="2">
        <f>SUMIF('collection only'!D:D,eslam.data!AQ1395,'collection only'!E:E)</f>
        <v>125716551.50999999</v>
      </c>
      <c r="K1395" s="26">
        <f>SUMIF('data-from-invoicing'!D:D,eslam.data!AR1395,'data-from-invoicing'!F:F)</f>
        <v>823066.73</v>
      </c>
      <c r="L1395" s="2">
        <f t="shared" si="175"/>
        <v>-124893484.77999999</v>
      </c>
      <c r="M1395" s="2"/>
      <c r="Q1395" s="23"/>
      <c r="R1395" s="2">
        <v>17181317.989999998</v>
      </c>
      <c r="S1395" s="1">
        <v>44561</v>
      </c>
      <c r="T1395" s="1">
        <v>44571</v>
      </c>
      <c r="U1395" s="1">
        <v>44572</v>
      </c>
      <c r="V1395">
        <v>42</v>
      </c>
      <c r="W1395" s="1">
        <v>44614</v>
      </c>
      <c r="X1395" s="1">
        <v>44620</v>
      </c>
      <c r="Y1395" s="2">
        <v>21476647.48</v>
      </c>
      <c r="AF1395" s="2">
        <v>0</v>
      </c>
      <c r="AG1395" s="14">
        <f>SUMIF('consultant-gross'!D:D,eslam.data!AQ1395,'consultant-gross'!F:F)</f>
        <v>21476647.48</v>
      </c>
      <c r="AH1395" s="14">
        <f>SUMIF('consultant-gross'!D:D,eslam.data!AQ1395,'consultant-gross'!G:G)</f>
        <v>21476647.48</v>
      </c>
      <c r="AI1395" s="14">
        <f>SUMIF('consultant-net'!D:D,eslam.data!AQ1395,'consultant-net'!F:F)</f>
        <v>17181317.989999998</v>
      </c>
      <c r="AJ1395" s="2" t="str">
        <f>VLOOKUP(A1395,'eslam-to-invoicing'!A:B,2,0)</f>
        <v>EGAT New Rolling Mill 4</v>
      </c>
      <c r="AQ1395" s="2" t="str">
        <f t="shared" si="176"/>
        <v>Rolling Mill #4-TRAESUEZ1</v>
      </c>
      <c r="AR1395" s="2" t="str">
        <f t="shared" si="177"/>
        <v>EGAT New Rolling Mill 41</v>
      </c>
    </row>
    <row r="1396" spans="1:44" hidden="1" x14ac:dyDescent="0.3">
      <c r="A1396" s="32" t="s">
        <v>79</v>
      </c>
      <c r="B1396" s="32">
        <f>VLOOKUP(A1396,operation!A:B,2,0)</f>
        <v>1</v>
      </c>
      <c r="C1396" s="6">
        <v>2</v>
      </c>
      <c r="D1396" s="25"/>
      <c r="E1396" s="2">
        <v>13583921.529999999</v>
      </c>
      <c r="F1396" s="26">
        <f>_xlfn.MAXIFS('data-from-invoicing'!E:E,'data-from-invoicing'!D:D,eslam.data!AR1396)</f>
        <v>0</v>
      </c>
      <c r="G1396" s="2">
        <f t="shared" si="174"/>
        <v>-13583921.529999999</v>
      </c>
      <c r="H1396" s="2"/>
      <c r="I1396" s="23"/>
      <c r="J1396" s="2">
        <f>SUMIF('collection only'!D:D,eslam.data!AQ1396,'collection only'!E:E)</f>
        <v>12106800.039999999</v>
      </c>
      <c r="K1396" s="26">
        <f>SUMIF('data-from-invoicing'!D:D,eslam.data!AR1396,'data-from-invoicing'!F:F)</f>
        <v>0</v>
      </c>
      <c r="L1396" s="2">
        <f t="shared" si="175"/>
        <v>-12106800.039999999</v>
      </c>
      <c r="M1396" s="2"/>
      <c r="Q1396" s="23"/>
      <c r="R1396" s="2">
        <v>11564103.960000001</v>
      </c>
      <c r="S1396" s="1">
        <v>44620</v>
      </c>
      <c r="T1396" s="1">
        <v>44630</v>
      </c>
      <c r="U1396" s="1">
        <v>44634</v>
      </c>
      <c r="V1396">
        <v>42</v>
      </c>
      <c r="W1396" s="1">
        <v>44676</v>
      </c>
      <c r="X1396" s="1">
        <v>44642</v>
      </c>
      <c r="Y1396" s="2">
        <v>35060569.009999998</v>
      </c>
      <c r="AF1396" s="2">
        <v>0</v>
      </c>
      <c r="AG1396" s="14">
        <f>SUMIF('consultant-gross'!D:D,eslam.data!AQ1396,'consultant-gross'!F:F)</f>
        <v>13583921.529999997</v>
      </c>
      <c r="AH1396" s="14">
        <f>SUMIF('consultant-gross'!D:D,eslam.data!AQ1396,'consultant-gross'!G:G)</f>
        <v>35060569.009999998</v>
      </c>
      <c r="AI1396" s="14">
        <f>SUMIF('consultant-net'!D:D,eslam.data!AQ1396,'consultant-net'!F:F)</f>
        <v>11564103.960000001</v>
      </c>
      <c r="AJ1396" s="2" t="str">
        <f>VLOOKUP(A1396,'eslam-to-invoicing'!A:B,2,0)</f>
        <v>EGAT New Rolling Mill 4</v>
      </c>
      <c r="AQ1396" s="2" t="str">
        <f t="shared" si="176"/>
        <v>Rolling Mill #4-TRAESUEZ2</v>
      </c>
      <c r="AR1396" s="2" t="str">
        <f t="shared" si="177"/>
        <v>EGAT New Rolling Mill 42</v>
      </c>
    </row>
    <row r="1397" spans="1:44" hidden="1" x14ac:dyDescent="0.3">
      <c r="A1397" s="32" t="s">
        <v>79</v>
      </c>
      <c r="B1397" s="32">
        <f>VLOOKUP(A1397,operation!A:B,2,0)</f>
        <v>1</v>
      </c>
      <c r="C1397" s="6">
        <v>3</v>
      </c>
      <c r="D1397" s="25"/>
      <c r="E1397" s="2">
        <v>12117327.000000009</v>
      </c>
      <c r="F1397" s="26">
        <f>_xlfn.MAXIFS('data-from-invoicing'!E:E,'data-from-invoicing'!D:D,eslam.data!AR1397)</f>
        <v>0</v>
      </c>
      <c r="G1397" s="2">
        <f t="shared" si="174"/>
        <v>-12117327.000000009</v>
      </c>
      <c r="H1397" s="2"/>
      <c r="I1397" s="23"/>
      <c r="J1397" s="2">
        <f>SUMIF('collection only'!D:D,eslam.data!AQ1397,'collection only'!E:E)</f>
        <v>10231445.300000001</v>
      </c>
      <c r="K1397" s="26">
        <f>SUMIF('data-from-invoicing'!D:D,eslam.data!AR1397,'data-from-invoicing'!F:F)</f>
        <v>0</v>
      </c>
      <c r="L1397" s="2">
        <f t="shared" si="175"/>
        <v>-10231445.300000001</v>
      </c>
      <c r="M1397" s="2"/>
      <c r="Q1397" s="23"/>
      <c r="R1397" s="2">
        <v>10352618.57</v>
      </c>
      <c r="S1397" s="1">
        <v>44651</v>
      </c>
      <c r="T1397" s="1">
        <v>44661</v>
      </c>
      <c r="U1397" s="1">
        <v>44663</v>
      </c>
      <c r="V1397">
        <v>42</v>
      </c>
      <c r="W1397" s="1">
        <v>44705</v>
      </c>
      <c r="X1397" s="1">
        <v>44671</v>
      </c>
      <c r="Y1397" s="2">
        <v>47177896.010000013</v>
      </c>
      <c r="AF1397" s="2">
        <v>0</v>
      </c>
      <c r="AG1397" s="14">
        <f>SUMIF('consultant-gross'!D:D,eslam.data!AQ1397,'consultant-gross'!F:F)</f>
        <v>12117327.000000007</v>
      </c>
      <c r="AH1397" s="14">
        <f>SUMIF('consultant-gross'!D:D,eslam.data!AQ1397,'consultant-gross'!G:G)</f>
        <v>47177896.010000005</v>
      </c>
      <c r="AI1397" s="14">
        <f>SUMIF('consultant-net'!D:D,eslam.data!AQ1397,'consultant-net'!F:F)</f>
        <v>10352618.57</v>
      </c>
      <c r="AJ1397" s="2" t="str">
        <f>VLOOKUP(A1397,'eslam-to-invoicing'!A:B,2,0)</f>
        <v>EGAT New Rolling Mill 4</v>
      </c>
      <c r="AQ1397" s="2" t="str">
        <f t="shared" si="176"/>
        <v>Rolling Mill #4-TRAESUEZ3</v>
      </c>
      <c r="AR1397" s="2" t="str">
        <f t="shared" si="177"/>
        <v>EGAT New Rolling Mill 43</v>
      </c>
    </row>
    <row r="1398" spans="1:44" hidden="1" x14ac:dyDescent="0.3">
      <c r="A1398" s="32" t="s">
        <v>79</v>
      </c>
      <c r="B1398" s="32">
        <f>VLOOKUP(A1398,operation!A:B,2,0)</f>
        <v>1</v>
      </c>
      <c r="C1398" s="6">
        <v>4</v>
      </c>
      <c r="D1398" s="25"/>
      <c r="E1398" s="2">
        <v>8075015.7899999917</v>
      </c>
      <c r="F1398" s="26">
        <f>_xlfn.MAXIFS('data-from-invoicing'!E:E,'data-from-invoicing'!D:D,eslam.data!AR1398)</f>
        <v>0</v>
      </c>
      <c r="G1398" s="2">
        <f t="shared" si="174"/>
        <v>-8075015.7899999917</v>
      </c>
      <c r="H1398" s="2"/>
      <c r="I1398" s="23"/>
      <c r="J1398" s="2">
        <f>SUMIF('collection only'!D:D,eslam.data!AQ1398,'collection only'!E:E)</f>
        <v>6596541.3799999999</v>
      </c>
      <c r="K1398" s="26">
        <f>SUMIF('data-from-invoicing'!D:D,eslam.data!AR1398,'data-from-invoicing'!F:F)</f>
        <v>0</v>
      </c>
      <c r="L1398" s="2">
        <f t="shared" si="175"/>
        <v>-6596541.3799999999</v>
      </c>
      <c r="M1398" s="2"/>
      <c r="Q1398" s="23"/>
      <c r="R1398" s="2">
        <v>6677291.5499999998</v>
      </c>
      <c r="S1398" s="1">
        <v>44681</v>
      </c>
      <c r="T1398" s="1">
        <v>44679</v>
      </c>
      <c r="U1398" s="1">
        <v>44679</v>
      </c>
      <c r="V1398">
        <v>42</v>
      </c>
      <c r="W1398" s="1">
        <v>44721</v>
      </c>
      <c r="X1398" s="1">
        <v>44698</v>
      </c>
      <c r="Y1398" s="2">
        <v>55252911.799999997</v>
      </c>
      <c r="AF1398" s="2">
        <v>0</v>
      </c>
      <c r="AG1398" s="14">
        <f>SUMIF('consultant-gross'!D:D,eslam.data!AQ1398,'consultant-gross'!F:F)</f>
        <v>8075015.7899999917</v>
      </c>
      <c r="AH1398" s="14">
        <f>SUMIF('consultant-gross'!D:D,eslam.data!AQ1398,'consultant-gross'!G:G)</f>
        <v>55252911.799999997</v>
      </c>
      <c r="AI1398" s="14">
        <f>SUMIF('consultant-net'!D:D,eslam.data!AQ1398,'consultant-net'!F:F)</f>
        <v>6677291.5499999998</v>
      </c>
      <c r="AJ1398" s="2" t="str">
        <f>VLOOKUP(A1398,'eslam-to-invoicing'!A:B,2,0)</f>
        <v>EGAT New Rolling Mill 4</v>
      </c>
      <c r="AQ1398" s="2" t="str">
        <f t="shared" si="176"/>
        <v>Rolling Mill #4-TRAESUEZ4</v>
      </c>
      <c r="AR1398" s="2" t="str">
        <f t="shared" si="177"/>
        <v>EGAT New Rolling Mill 44</v>
      </c>
    </row>
    <row r="1399" spans="1:44" hidden="1" x14ac:dyDescent="0.3">
      <c r="A1399" s="32" t="s">
        <v>79</v>
      </c>
      <c r="B1399" s="32">
        <f>VLOOKUP(A1399,operation!A:B,2,0)</f>
        <v>1</v>
      </c>
      <c r="C1399" s="6">
        <v>5</v>
      </c>
      <c r="D1399" s="25"/>
      <c r="E1399" s="2">
        <v>9905844.4300000072</v>
      </c>
      <c r="F1399" s="26">
        <f>_xlfn.MAXIFS('data-from-invoicing'!E:E,'data-from-invoicing'!D:D,eslam.data!AR1399)</f>
        <v>0</v>
      </c>
      <c r="G1399" s="2">
        <f t="shared" si="174"/>
        <v>-9905844.4300000072</v>
      </c>
      <c r="H1399" s="2"/>
      <c r="I1399" s="23"/>
      <c r="J1399" s="2">
        <f>SUMIF('collection only'!D:D,eslam.data!AQ1399,'collection only'!E:E)</f>
        <v>9293714.7200000007</v>
      </c>
      <c r="K1399" s="26">
        <f>SUMIF('data-from-invoicing'!D:D,eslam.data!AR1399,'data-from-invoicing'!F:F)</f>
        <v>0</v>
      </c>
      <c r="L1399" s="2">
        <f t="shared" si="175"/>
        <v>-9293714.7200000007</v>
      </c>
      <c r="M1399" s="2"/>
      <c r="Q1399" s="23"/>
      <c r="R1399" s="2">
        <v>8140659.04</v>
      </c>
      <c r="S1399" s="1">
        <v>44712</v>
      </c>
      <c r="T1399" s="1">
        <v>44717</v>
      </c>
      <c r="U1399" s="1">
        <v>44719</v>
      </c>
      <c r="V1399">
        <v>42</v>
      </c>
      <c r="W1399" s="1">
        <v>44761</v>
      </c>
      <c r="X1399" s="1">
        <v>44748</v>
      </c>
      <c r="Y1399" s="2">
        <v>65158756.229999997</v>
      </c>
      <c r="Z1399" s="2">
        <v>7155944.4500000002</v>
      </c>
      <c r="AF1399" s="2">
        <v>0</v>
      </c>
      <c r="AG1399" s="14">
        <f>SUMIF('consultant-gross'!D:D,eslam.data!AQ1399,'consultant-gross'!F:F)</f>
        <v>9905844.4300000072</v>
      </c>
      <c r="AH1399" s="14">
        <f>SUMIF('consultant-gross'!D:D,eslam.data!AQ1399,'consultant-gross'!G:G)</f>
        <v>65158756.230000004</v>
      </c>
      <c r="AI1399" s="14">
        <f>SUMIF('consultant-net'!D:D,eslam.data!AQ1399,'consultant-net'!F:F)</f>
        <v>8140659.04</v>
      </c>
      <c r="AJ1399" s="2" t="str">
        <f>VLOOKUP(A1399,'eslam-to-invoicing'!A:B,2,0)</f>
        <v>EGAT New Rolling Mill 4</v>
      </c>
      <c r="AQ1399" s="2" t="str">
        <f t="shared" si="176"/>
        <v>Rolling Mill #4-TRAESUEZ5</v>
      </c>
      <c r="AR1399" s="2" t="str">
        <f t="shared" si="177"/>
        <v>EGAT New Rolling Mill 45</v>
      </c>
    </row>
    <row r="1400" spans="1:44" hidden="1" x14ac:dyDescent="0.3">
      <c r="A1400" s="32" t="s">
        <v>79</v>
      </c>
      <c r="B1400" s="32">
        <f>VLOOKUP(A1400,operation!A:B,2,0)</f>
        <v>1</v>
      </c>
      <c r="C1400" s="6">
        <v>6</v>
      </c>
      <c r="D1400" s="25"/>
      <c r="E1400" s="2">
        <v>5743581.3599999994</v>
      </c>
      <c r="F1400" s="26">
        <f>_xlfn.MAXIFS('data-from-invoicing'!E:E,'data-from-invoicing'!D:D,eslam.data!AR1400)</f>
        <v>0</v>
      </c>
      <c r="G1400" s="2">
        <f t="shared" si="174"/>
        <v>-5743581.3599999994</v>
      </c>
      <c r="H1400" s="2"/>
      <c r="I1400" s="23"/>
      <c r="J1400" s="2">
        <f>SUMIF('collection only'!D:D,eslam.data!AQ1400,'collection only'!E:E)</f>
        <v>4622509.21</v>
      </c>
      <c r="K1400" s="26">
        <f>SUMIF('data-from-invoicing'!D:D,eslam.data!AR1400,'data-from-invoicing'!F:F)</f>
        <v>0</v>
      </c>
      <c r="L1400" s="2">
        <f t="shared" si="175"/>
        <v>-4622509.21</v>
      </c>
      <c r="M1400" s="2"/>
      <c r="Q1400" s="23"/>
      <c r="R1400" s="2">
        <v>4679965.0199999996</v>
      </c>
      <c r="S1400" s="1">
        <v>44742</v>
      </c>
      <c r="T1400" s="1">
        <v>44747</v>
      </c>
      <c r="U1400" s="1">
        <v>44748</v>
      </c>
      <c r="V1400">
        <v>42</v>
      </c>
      <c r="W1400" s="1">
        <v>44790</v>
      </c>
      <c r="X1400" s="1">
        <v>44780</v>
      </c>
      <c r="Y1400" s="2">
        <v>70902337.590000004</v>
      </c>
      <c r="AA1400" s="2">
        <v>7496344.1500000004</v>
      </c>
      <c r="AF1400" s="2">
        <v>0</v>
      </c>
      <c r="AG1400" s="14">
        <f>SUMIF('consultant-gross'!D:D,eslam.data!AQ1400,'consultant-gross'!F:F)</f>
        <v>5743581.3599999994</v>
      </c>
      <c r="AH1400" s="14">
        <f>SUMIF('consultant-gross'!D:D,eslam.data!AQ1400,'consultant-gross'!G:G)</f>
        <v>70902337.590000004</v>
      </c>
      <c r="AI1400" s="14">
        <f>SUMIF('consultant-net'!D:D,eslam.data!AQ1400,'consultant-net'!F:F)</f>
        <v>4679965.0199999996</v>
      </c>
      <c r="AJ1400" s="2" t="str">
        <f>VLOOKUP(A1400,'eslam-to-invoicing'!A:B,2,0)</f>
        <v>EGAT New Rolling Mill 4</v>
      </c>
      <c r="AQ1400" s="2" t="str">
        <f t="shared" si="176"/>
        <v>Rolling Mill #4-TRAESUEZ6</v>
      </c>
      <c r="AR1400" s="2" t="str">
        <f t="shared" si="177"/>
        <v>EGAT New Rolling Mill 46</v>
      </c>
    </row>
    <row r="1401" spans="1:44" hidden="1" x14ac:dyDescent="0.3">
      <c r="A1401" s="32" t="s">
        <v>79</v>
      </c>
      <c r="B1401" s="32">
        <f>VLOOKUP(A1401,operation!A:B,2,0)</f>
        <v>1</v>
      </c>
      <c r="C1401" s="6">
        <v>7</v>
      </c>
      <c r="D1401" s="25"/>
      <c r="E1401" s="2">
        <v>16796950.930000011</v>
      </c>
      <c r="F1401" s="26">
        <f>_xlfn.MAXIFS('data-from-invoicing'!E:E,'data-from-invoicing'!D:D,eslam.data!AR1401)</f>
        <v>0</v>
      </c>
      <c r="G1401" s="2">
        <f t="shared" si="174"/>
        <v>-16796950.930000011</v>
      </c>
      <c r="H1401" s="2"/>
      <c r="I1401" s="23"/>
      <c r="J1401" s="2">
        <f>SUMIF('collection only'!D:D,eslam.data!AQ1401,'collection only'!E:E)</f>
        <v>13289718.960000001</v>
      </c>
      <c r="K1401" s="26">
        <f>SUMIF('data-from-invoicing'!D:D,eslam.data!AR1401,'data-from-invoicing'!F:F)</f>
        <v>0</v>
      </c>
      <c r="L1401" s="2">
        <f t="shared" si="175"/>
        <v>-13289718.960000001</v>
      </c>
      <c r="M1401" s="2"/>
      <c r="Q1401" s="23"/>
      <c r="R1401" s="2">
        <v>13457708.470000001</v>
      </c>
      <c r="S1401" s="1">
        <v>44773</v>
      </c>
      <c r="T1401" s="1">
        <v>44778</v>
      </c>
      <c r="U1401" s="1">
        <v>44779</v>
      </c>
      <c r="V1401">
        <v>42</v>
      </c>
      <c r="W1401" s="1">
        <v>44821</v>
      </c>
      <c r="X1401" s="1">
        <v>44797</v>
      </c>
      <c r="Y1401" s="2">
        <v>87699288.520000011</v>
      </c>
      <c r="AA1401" s="2">
        <v>7576935.0599999996</v>
      </c>
      <c r="AF1401" s="2">
        <v>0</v>
      </c>
      <c r="AG1401" s="14">
        <f>SUMIF('consultant-gross'!D:D,eslam.data!AQ1401,'consultant-gross'!F:F)</f>
        <v>16796950.930000007</v>
      </c>
      <c r="AH1401" s="14">
        <f>SUMIF('consultant-gross'!D:D,eslam.data!AQ1401,'consultant-gross'!G:G)</f>
        <v>87699288.520000011</v>
      </c>
      <c r="AI1401" s="14">
        <f>SUMIF('consultant-net'!D:D,eslam.data!AQ1401,'consultant-net'!F:F)</f>
        <v>13457708.470000001</v>
      </c>
      <c r="AJ1401" s="2" t="str">
        <f>VLOOKUP(A1401,'eslam-to-invoicing'!A:B,2,0)</f>
        <v>EGAT New Rolling Mill 4</v>
      </c>
      <c r="AQ1401" s="2" t="str">
        <f t="shared" si="176"/>
        <v>Rolling Mill #4-TRAESUEZ7</v>
      </c>
      <c r="AR1401" s="2" t="str">
        <f t="shared" si="177"/>
        <v>EGAT New Rolling Mill 47</v>
      </c>
    </row>
    <row r="1402" spans="1:44" hidden="1" x14ac:dyDescent="0.3">
      <c r="A1402" s="32" t="s">
        <v>79</v>
      </c>
      <c r="B1402" s="32">
        <f>VLOOKUP(A1402,operation!A:B,2,0)</f>
        <v>1</v>
      </c>
      <c r="C1402" s="6">
        <v>8</v>
      </c>
      <c r="D1402" s="25"/>
      <c r="E1402" s="2">
        <v>18519200.96999998</v>
      </c>
      <c r="F1402" s="26">
        <f>_xlfn.MAXIFS('data-from-invoicing'!E:E,'data-from-invoicing'!D:D,eslam.data!AR1402)</f>
        <v>0</v>
      </c>
      <c r="G1402" s="2">
        <f t="shared" si="174"/>
        <v>-18519200.96999998</v>
      </c>
      <c r="H1402" s="2"/>
      <c r="I1402" s="23"/>
      <c r="J1402" s="2">
        <f>SUMIF('collection only'!D:D,eslam.data!AQ1402,'collection only'!E:E)</f>
        <v>16970562.32</v>
      </c>
      <c r="K1402" s="26">
        <f>SUMIF('data-from-invoicing'!D:D,eslam.data!AR1402,'data-from-invoicing'!F:F)</f>
        <v>0</v>
      </c>
      <c r="L1402" s="2">
        <f t="shared" si="175"/>
        <v>-16970562.32</v>
      </c>
      <c r="M1402" s="2"/>
      <c r="Q1402" s="23"/>
      <c r="R1402" s="2">
        <v>14944026.92</v>
      </c>
      <c r="S1402" s="1">
        <v>44804</v>
      </c>
      <c r="T1402" s="1">
        <v>44814</v>
      </c>
      <c r="U1402" s="1">
        <v>44816</v>
      </c>
      <c r="V1402">
        <v>42</v>
      </c>
      <c r="W1402" s="1">
        <v>44858</v>
      </c>
      <c r="X1402" s="1">
        <v>44831</v>
      </c>
      <c r="Y1402" s="2">
        <v>106218489.48999999</v>
      </c>
      <c r="AA1402" s="2">
        <v>8091599.6500000004</v>
      </c>
      <c r="AF1402" s="2">
        <v>0</v>
      </c>
      <c r="AG1402" s="14">
        <f>SUMIF('consultant-gross'!D:D,eslam.data!AQ1402,'consultant-gross'!F:F)</f>
        <v>18519200.969999984</v>
      </c>
      <c r="AH1402" s="14">
        <f>SUMIF('consultant-gross'!D:D,eslam.data!AQ1402,'consultant-gross'!G:G)</f>
        <v>106218489.48999999</v>
      </c>
      <c r="AI1402" s="14">
        <f>SUMIF('consultant-net'!D:D,eslam.data!AQ1402,'consultant-net'!F:F)</f>
        <v>14944026.92</v>
      </c>
      <c r="AJ1402" s="2" t="str">
        <f>VLOOKUP(A1402,'eslam-to-invoicing'!A:B,2,0)</f>
        <v>EGAT New Rolling Mill 4</v>
      </c>
      <c r="AQ1402" s="2" t="str">
        <f t="shared" si="176"/>
        <v>Rolling Mill #4-TRAESUEZ8</v>
      </c>
      <c r="AR1402" s="2" t="str">
        <f t="shared" si="177"/>
        <v>EGAT New Rolling Mill 48</v>
      </c>
    </row>
    <row r="1403" spans="1:44" hidden="1" x14ac:dyDescent="0.3">
      <c r="A1403" s="32" t="s">
        <v>79</v>
      </c>
      <c r="B1403" s="32">
        <f>VLOOKUP(A1403,operation!A:B,2,0)</f>
        <v>1</v>
      </c>
      <c r="C1403" s="6">
        <v>9</v>
      </c>
      <c r="D1403" s="25"/>
      <c r="E1403" s="2">
        <v>17686791.210000008</v>
      </c>
      <c r="F1403" s="26">
        <f>_xlfn.MAXIFS('data-from-invoicing'!E:E,'data-from-invoicing'!D:D,eslam.data!AR1403)</f>
        <v>0</v>
      </c>
      <c r="G1403" s="2">
        <f t="shared" si="174"/>
        <v>-17686791.210000008</v>
      </c>
      <c r="H1403" s="2"/>
      <c r="I1403" s="23"/>
      <c r="J1403" s="2">
        <f>SUMIF('collection only'!D:D,eslam.data!AQ1403,'collection only'!E:E)</f>
        <v>15728855.470000001</v>
      </c>
      <c r="K1403" s="26">
        <f>SUMIF('data-from-invoicing'!D:D,eslam.data!AR1403,'data-from-invoicing'!F:F)</f>
        <v>0</v>
      </c>
      <c r="L1403" s="2">
        <f t="shared" si="175"/>
        <v>-15728855.470000001</v>
      </c>
      <c r="M1403" s="2"/>
      <c r="Q1403" s="23"/>
      <c r="R1403" s="2">
        <v>14162374.17</v>
      </c>
      <c r="S1403" s="1">
        <v>44834</v>
      </c>
      <c r="T1403" s="1">
        <v>44844</v>
      </c>
      <c r="U1403" s="1">
        <v>44846</v>
      </c>
      <c r="V1403">
        <v>42</v>
      </c>
      <c r="W1403" s="1">
        <v>44888</v>
      </c>
      <c r="X1403" s="1">
        <v>44872</v>
      </c>
      <c r="Y1403" s="2">
        <v>123905280.7</v>
      </c>
      <c r="AA1403" s="2">
        <v>8143364.4400000004</v>
      </c>
      <c r="AF1403" s="2">
        <v>0</v>
      </c>
      <c r="AG1403" s="14">
        <f>SUMIF('consultant-gross'!D:D,eslam.data!AQ1403,'consultant-gross'!F:F)</f>
        <v>17686791.210000008</v>
      </c>
      <c r="AH1403" s="14">
        <f>SUMIF('consultant-gross'!D:D,eslam.data!AQ1403,'consultant-gross'!G:G)</f>
        <v>123905280.7</v>
      </c>
      <c r="AI1403" s="14">
        <f>SUMIF('consultant-net'!D:D,eslam.data!AQ1403,'consultant-net'!F:F)</f>
        <v>14162374.17</v>
      </c>
      <c r="AJ1403" s="2" t="str">
        <f>VLOOKUP(A1403,'eslam-to-invoicing'!A:B,2,0)</f>
        <v>EGAT New Rolling Mill 4</v>
      </c>
      <c r="AQ1403" s="2" t="str">
        <f t="shared" si="176"/>
        <v>Rolling Mill #4-TRAESUEZ9</v>
      </c>
      <c r="AR1403" s="2" t="str">
        <f t="shared" si="177"/>
        <v>EGAT New Rolling Mill 49</v>
      </c>
    </row>
    <row r="1404" spans="1:44" hidden="1" x14ac:dyDescent="0.3">
      <c r="A1404" s="32" t="s">
        <v>79</v>
      </c>
      <c r="B1404" s="32">
        <f>VLOOKUP(A1404,operation!A:B,2,0)</f>
        <v>1</v>
      </c>
      <c r="C1404" s="6">
        <v>10</v>
      </c>
      <c r="D1404" s="25"/>
      <c r="E1404" s="2">
        <v>15395023.199999999</v>
      </c>
      <c r="F1404" s="26">
        <f>_xlfn.MAXIFS('data-from-invoicing'!E:E,'data-from-invoicing'!D:D,eslam.data!AR1404)</f>
        <v>0</v>
      </c>
      <c r="G1404" s="2">
        <f t="shared" si="174"/>
        <v>-15395023.199999999</v>
      </c>
      <c r="H1404" s="2"/>
      <c r="I1404" s="23"/>
      <c r="J1404" s="2">
        <f>SUMIF('collection only'!D:D,eslam.data!AQ1404,'collection only'!E:E)</f>
        <v>10380808.5</v>
      </c>
      <c r="K1404" s="26">
        <f>SUMIF('data-from-invoicing'!D:D,eslam.data!AR1404,'data-from-invoicing'!F:F)</f>
        <v>0</v>
      </c>
      <c r="L1404" s="2">
        <f t="shared" si="175"/>
        <v>-10380808.5</v>
      </c>
      <c r="M1404" s="2"/>
      <c r="Q1404" s="23"/>
      <c r="R1404" s="2">
        <v>12338644.380000001</v>
      </c>
      <c r="S1404" s="1">
        <v>44865</v>
      </c>
      <c r="T1404" s="1">
        <v>44872</v>
      </c>
      <c r="U1404" s="1">
        <v>44873</v>
      </c>
      <c r="V1404">
        <v>42</v>
      </c>
      <c r="W1404" s="1">
        <v>44915</v>
      </c>
      <c r="X1404" s="1">
        <v>44909</v>
      </c>
      <c r="Y1404" s="2">
        <v>139300303.90000001</v>
      </c>
      <c r="AA1404" s="2">
        <v>8233867.7000000002</v>
      </c>
      <c r="AF1404" s="2">
        <v>0</v>
      </c>
      <c r="AG1404" s="14">
        <f>SUMIF('consultant-gross'!D:D,eslam.data!AQ1404,'consultant-gross'!F:F)</f>
        <v>15395023.200000003</v>
      </c>
      <c r="AH1404" s="14">
        <f>SUMIF('consultant-gross'!D:D,eslam.data!AQ1404,'consultant-gross'!G:G)</f>
        <v>139300303.90000001</v>
      </c>
      <c r="AI1404" s="14">
        <f>SUMIF('consultant-net'!D:D,eslam.data!AQ1404,'consultant-net'!F:F)</f>
        <v>12338644.380000001</v>
      </c>
      <c r="AJ1404" s="2" t="str">
        <f>VLOOKUP(A1404,'eslam-to-invoicing'!A:B,2,0)</f>
        <v>EGAT New Rolling Mill 4</v>
      </c>
      <c r="AQ1404" s="2" t="str">
        <f t="shared" si="176"/>
        <v>Rolling Mill #4-TRAESUEZ10</v>
      </c>
      <c r="AR1404" s="2" t="str">
        <f t="shared" si="177"/>
        <v>EGAT New Rolling Mill 410</v>
      </c>
    </row>
    <row r="1405" spans="1:44" hidden="1" x14ac:dyDescent="0.3">
      <c r="A1405" s="32" t="s">
        <v>79</v>
      </c>
      <c r="B1405" s="32">
        <f>VLOOKUP(A1405,operation!A:B,2,0)</f>
        <v>1</v>
      </c>
      <c r="C1405" s="6">
        <v>11</v>
      </c>
      <c r="D1405" s="25"/>
      <c r="E1405" s="2">
        <v>16145745</v>
      </c>
      <c r="F1405" s="26">
        <f>_xlfn.MAXIFS('data-from-invoicing'!E:E,'data-from-invoicing'!D:D,eslam.data!AR1405)</f>
        <v>0</v>
      </c>
      <c r="G1405" s="2">
        <f t="shared" si="174"/>
        <v>-16145745</v>
      </c>
      <c r="H1405" s="2"/>
      <c r="I1405" s="23"/>
      <c r="J1405" s="2">
        <f>SUMIF('collection only'!D:D,eslam.data!AQ1405,'collection only'!E:E)</f>
        <v>9072857.6899999995</v>
      </c>
      <c r="K1405" s="26">
        <f>SUMIF('data-from-invoicing'!D:D,eslam.data!AR1405,'data-from-invoicing'!F:F)</f>
        <v>0</v>
      </c>
      <c r="L1405" s="2">
        <f t="shared" si="175"/>
        <v>-9072857.6899999995</v>
      </c>
      <c r="M1405" s="2"/>
      <c r="Q1405" s="23"/>
      <c r="R1405" s="2">
        <v>13316234.880000001</v>
      </c>
      <c r="S1405" s="1">
        <v>44895</v>
      </c>
      <c r="T1405" s="1">
        <v>44900</v>
      </c>
      <c r="U1405" s="1">
        <v>44903</v>
      </c>
      <c r="V1405">
        <v>42</v>
      </c>
      <c r="W1405" s="1">
        <v>44945</v>
      </c>
      <c r="X1405" s="1">
        <v>44943</v>
      </c>
      <c r="Y1405" s="2">
        <v>155446048.90000001</v>
      </c>
      <c r="AA1405" s="2">
        <v>9832423.1999999993</v>
      </c>
      <c r="AF1405" s="2">
        <v>0</v>
      </c>
      <c r="AG1405" s="14">
        <f>SUMIF('consultant-gross'!D:D,eslam.data!AQ1405,'consultant-gross'!F:F)</f>
        <v>16145745</v>
      </c>
      <c r="AH1405" s="14">
        <f>SUMIF('consultant-gross'!D:D,eslam.data!AQ1405,'consultant-gross'!G:G)</f>
        <v>155446048.90000001</v>
      </c>
      <c r="AI1405" s="14">
        <f>SUMIF('consultant-net'!D:D,eslam.data!AQ1405,'consultant-net'!F:F)</f>
        <v>13316234.880000001</v>
      </c>
      <c r="AJ1405" s="2" t="str">
        <f>VLOOKUP(A1405,'eslam-to-invoicing'!A:B,2,0)</f>
        <v>EGAT New Rolling Mill 4</v>
      </c>
      <c r="AQ1405" s="2" t="str">
        <f t="shared" si="176"/>
        <v>Rolling Mill #4-TRAESUEZ11</v>
      </c>
      <c r="AR1405" s="2" t="str">
        <f t="shared" si="177"/>
        <v>EGAT New Rolling Mill 411</v>
      </c>
    </row>
    <row r="1406" spans="1:44" hidden="1" x14ac:dyDescent="0.3">
      <c r="A1406" s="32" t="s">
        <v>79</v>
      </c>
      <c r="B1406" s="32">
        <f>VLOOKUP(A1406,operation!A:B,2,0)</f>
        <v>1</v>
      </c>
      <c r="C1406" s="6">
        <v>12</v>
      </c>
      <c r="D1406" s="25"/>
      <c r="E1406" s="2">
        <v>16694409.389999989</v>
      </c>
      <c r="F1406" s="26">
        <f>_xlfn.MAXIFS('data-from-invoicing'!E:E,'data-from-invoicing'!D:D,eslam.data!AR1406)</f>
        <v>0</v>
      </c>
      <c r="G1406" s="2">
        <f t="shared" si="174"/>
        <v>-16694409.389999989</v>
      </c>
      <c r="H1406" s="2"/>
      <c r="I1406" s="23"/>
      <c r="J1406" s="2">
        <f>SUMIF('collection only'!D:D,eslam.data!AQ1406,'collection only'!E:E)</f>
        <v>13213191.25</v>
      </c>
      <c r="K1406" s="26">
        <f>SUMIF('data-from-invoicing'!D:D,eslam.data!AR1406,'data-from-invoicing'!F:F)</f>
        <v>0</v>
      </c>
      <c r="L1406" s="2">
        <f t="shared" si="175"/>
        <v>-13213191.25</v>
      </c>
      <c r="M1406" s="2"/>
      <c r="Q1406" s="23"/>
      <c r="R1406" s="2">
        <v>13380155.34</v>
      </c>
      <c r="S1406" s="1">
        <v>44926</v>
      </c>
      <c r="T1406" s="1">
        <v>44941</v>
      </c>
      <c r="U1406" s="1">
        <v>44944</v>
      </c>
      <c r="V1406">
        <v>42</v>
      </c>
      <c r="W1406" s="1">
        <v>44986</v>
      </c>
      <c r="X1406" s="1">
        <v>44964</v>
      </c>
      <c r="Y1406" s="2">
        <v>172140458.28999999</v>
      </c>
      <c r="AA1406" s="2">
        <v>9930934.5600000005</v>
      </c>
      <c r="AF1406" s="2">
        <v>0</v>
      </c>
      <c r="AG1406" s="14">
        <f>SUMIF('consultant-gross'!D:D,eslam.data!AQ1406,'consultant-gross'!F:F)</f>
        <v>16694409.389999986</v>
      </c>
      <c r="AH1406" s="14">
        <f>SUMIF('consultant-gross'!D:D,eslam.data!AQ1406,'consultant-gross'!G:G)</f>
        <v>172140458.28999999</v>
      </c>
      <c r="AI1406" s="14">
        <f>SUMIF('consultant-net'!D:D,eslam.data!AQ1406,'consultant-net'!F:F)</f>
        <v>13380155.34</v>
      </c>
      <c r="AJ1406" s="2" t="str">
        <f>VLOOKUP(A1406,'eslam-to-invoicing'!A:B,2,0)</f>
        <v>EGAT New Rolling Mill 4</v>
      </c>
      <c r="AQ1406" s="2" t="str">
        <f t="shared" si="176"/>
        <v>Rolling Mill #4-TRAESUEZ12</v>
      </c>
      <c r="AR1406" s="2" t="str">
        <f t="shared" si="177"/>
        <v>EGAT New Rolling Mill 412</v>
      </c>
    </row>
    <row r="1407" spans="1:44" hidden="1" x14ac:dyDescent="0.3">
      <c r="A1407" s="32" t="s">
        <v>79</v>
      </c>
      <c r="B1407" s="32">
        <f>VLOOKUP(A1407,operation!A:B,2,0)</f>
        <v>1</v>
      </c>
      <c r="C1407" s="6">
        <v>13</v>
      </c>
      <c r="D1407" s="25"/>
      <c r="E1407" s="2">
        <v>14485776.580000009</v>
      </c>
      <c r="F1407" s="26">
        <f>_xlfn.MAXIFS('data-from-invoicing'!E:E,'data-from-invoicing'!D:D,eslam.data!AR1407)</f>
        <v>0</v>
      </c>
      <c r="G1407" s="2">
        <f t="shared" si="174"/>
        <v>-14485776.580000009</v>
      </c>
      <c r="H1407" s="2"/>
      <c r="I1407" s="23"/>
      <c r="J1407" s="2">
        <f>SUMIF('collection only'!D:D,eslam.data!AQ1407,'collection only'!E:E)</f>
        <v>1.0000000000000001E-5</v>
      </c>
      <c r="K1407" s="26">
        <f>SUMIF('data-from-invoicing'!D:D,eslam.data!AR1407,'data-from-invoicing'!F:F)</f>
        <v>0</v>
      </c>
      <c r="L1407" s="2">
        <f t="shared" si="175"/>
        <v>-1.0000000000000001E-5</v>
      </c>
      <c r="M1407" s="2"/>
      <c r="Q1407" s="23"/>
      <c r="R1407" s="2">
        <v>11700102.460000001</v>
      </c>
      <c r="S1407" s="1">
        <v>44957</v>
      </c>
      <c r="T1407" s="1">
        <v>44972</v>
      </c>
      <c r="U1407" s="1">
        <v>44973</v>
      </c>
      <c r="V1407">
        <v>42</v>
      </c>
      <c r="W1407" s="1">
        <v>45015</v>
      </c>
      <c r="X1407" s="1">
        <v>44993</v>
      </c>
      <c r="Y1407" s="2">
        <v>186626234.87</v>
      </c>
      <c r="AA1407" s="2">
        <v>10376859</v>
      </c>
      <c r="AF1407" s="2">
        <v>0</v>
      </c>
      <c r="AG1407" s="14">
        <f>SUMIF('consultant-gross'!D:D,eslam.data!AQ1407,'consultant-gross'!F:F)</f>
        <v>14485776.580000013</v>
      </c>
      <c r="AH1407" s="14">
        <f>SUMIF('consultant-gross'!D:D,eslam.data!AQ1407,'consultant-gross'!G:G)</f>
        <v>186626234.87</v>
      </c>
      <c r="AI1407" s="14">
        <f>SUMIF('consultant-net'!D:D,eslam.data!AQ1407,'consultant-net'!F:F)</f>
        <v>11700102.460000001</v>
      </c>
      <c r="AJ1407" s="2" t="str">
        <f>VLOOKUP(A1407,'eslam-to-invoicing'!A:B,2,0)</f>
        <v>EGAT New Rolling Mill 4</v>
      </c>
      <c r="AQ1407" s="2" t="str">
        <f t="shared" si="176"/>
        <v>Rolling Mill #4-TRAESUEZ13</v>
      </c>
      <c r="AR1407" s="2" t="str">
        <f t="shared" si="177"/>
        <v>EGAT New Rolling Mill 413</v>
      </c>
    </row>
    <row r="1408" spans="1:44" hidden="1" x14ac:dyDescent="0.3">
      <c r="A1408" s="6" t="s">
        <v>79</v>
      </c>
      <c r="B1408" s="6">
        <f>VLOOKUP(A1408,operation!A:B,2,0)</f>
        <v>1</v>
      </c>
      <c r="C1408" s="6">
        <v>14</v>
      </c>
      <c r="D1408" s="25"/>
      <c r="F1408" s="26">
        <f>_xlfn.MAXIFS('data-from-invoicing'!E:E,'data-from-invoicing'!D:D,eslam.data!AR1408)</f>
        <v>0</v>
      </c>
      <c r="G1408" s="2">
        <f t="shared" si="174"/>
        <v>0</v>
      </c>
      <c r="H1408" s="2"/>
      <c r="I1408" s="23"/>
      <c r="J1408" s="2">
        <f>SUMIF('collection only'!D:D,eslam.data!AQ1408,'collection only'!E:E)</f>
        <v>1.0000000000000001E-5</v>
      </c>
      <c r="K1408" s="26">
        <f>SUMIF('data-from-invoicing'!D:D,eslam.data!AR1408,'data-from-invoicing'!F:F)</f>
        <v>0</v>
      </c>
      <c r="L1408" s="2">
        <f t="shared" si="175"/>
        <v>-1.0000000000000001E-5</v>
      </c>
      <c r="M1408" s="2"/>
      <c r="Q1408" s="23"/>
      <c r="S1408" s="1">
        <v>44985</v>
      </c>
      <c r="T1408" s="1">
        <v>44995</v>
      </c>
      <c r="U1408" s="1">
        <v>45005</v>
      </c>
      <c r="V1408">
        <v>42</v>
      </c>
      <c r="W1408" s="1">
        <v>45047</v>
      </c>
      <c r="AF1408" s="2">
        <v>0</v>
      </c>
      <c r="AG1408" s="14">
        <f>SUMIF('consultant-gross'!D:D,eslam.data!AQ1408,'consultant-gross'!F:F)</f>
        <v>0</v>
      </c>
      <c r="AH1408" s="14">
        <f>SUMIF('consultant-gross'!D:D,eslam.data!AQ1408,'consultant-gross'!G:G)</f>
        <v>0</v>
      </c>
      <c r="AI1408" s="14">
        <f>SUMIF('consultant-net'!D:D,eslam.data!AQ1408,'consultant-net'!F:F)</f>
        <v>0</v>
      </c>
      <c r="AJ1408" s="2" t="str">
        <f>VLOOKUP(A1408,'eslam-to-invoicing'!A:B,2,0)</f>
        <v>EGAT New Rolling Mill 4</v>
      </c>
      <c r="AQ1408" s="2" t="str">
        <f t="shared" si="176"/>
        <v>Rolling Mill #4-TRAESUEZ14</v>
      </c>
      <c r="AR1408" s="2" t="str">
        <f t="shared" si="177"/>
        <v>EGAT New Rolling Mill 414</v>
      </c>
    </row>
    <row r="1409" spans="1:44" hidden="1" x14ac:dyDescent="0.3">
      <c r="A1409" s="6" t="s">
        <v>79</v>
      </c>
      <c r="B1409" s="6">
        <f>VLOOKUP(A1409,operation!A:B,2,0)</f>
        <v>1</v>
      </c>
      <c r="C1409" s="6">
        <v>15</v>
      </c>
      <c r="D1409" s="25"/>
      <c r="F1409" s="26">
        <f>_xlfn.MAXIFS('data-from-invoicing'!E:E,'data-from-invoicing'!D:D,eslam.data!AR1409)</f>
        <v>0</v>
      </c>
      <c r="G1409" s="2">
        <f t="shared" si="174"/>
        <v>0</v>
      </c>
      <c r="H1409" s="2"/>
      <c r="I1409" s="23"/>
      <c r="J1409" s="2">
        <f>SUMIF('collection only'!D:D,eslam.data!AQ1409,'collection only'!E:E)</f>
        <v>1.0000000000000001E-5</v>
      </c>
      <c r="K1409" s="26">
        <f>SUMIF('data-from-invoicing'!D:D,eslam.data!AR1409,'data-from-invoicing'!F:F)</f>
        <v>0</v>
      </c>
      <c r="L1409" s="2">
        <f t="shared" si="175"/>
        <v>-1.0000000000000001E-5</v>
      </c>
      <c r="M1409" s="2"/>
      <c r="Q1409" s="23"/>
      <c r="S1409" s="1">
        <v>45077</v>
      </c>
      <c r="T1409" s="1">
        <v>45077</v>
      </c>
      <c r="U1409" s="1">
        <v>45098</v>
      </c>
      <c r="V1409">
        <v>42</v>
      </c>
      <c r="W1409" s="1">
        <v>45140</v>
      </c>
      <c r="AF1409" s="2">
        <v>0</v>
      </c>
      <c r="AG1409" s="14">
        <f>SUMIF('consultant-gross'!D:D,eslam.data!AQ1409,'consultant-gross'!F:F)</f>
        <v>0</v>
      </c>
      <c r="AH1409" s="14">
        <f>SUMIF('consultant-gross'!D:D,eslam.data!AQ1409,'consultant-gross'!G:G)</f>
        <v>0</v>
      </c>
      <c r="AI1409" s="14">
        <f>SUMIF('consultant-net'!D:D,eslam.data!AQ1409,'consultant-net'!F:F)</f>
        <v>0</v>
      </c>
      <c r="AJ1409" s="2" t="str">
        <f>VLOOKUP(A1409,'eslam-to-invoicing'!A:B,2,0)</f>
        <v>EGAT New Rolling Mill 4</v>
      </c>
      <c r="AQ1409" s="2" t="str">
        <f t="shared" si="176"/>
        <v>Rolling Mill #4-TRAESUEZ15</v>
      </c>
      <c r="AR1409" s="2" t="str">
        <f t="shared" si="177"/>
        <v>EGAT New Rolling Mill 415</v>
      </c>
    </row>
    <row r="1410" spans="1:44" hidden="1" x14ac:dyDescent="0.3">
      <c r="A1410" s="6" t="s">
        <v>79</v>
      </c>
      <c r="B1410" s="6">
        <f>VLOOKUP(A1410,operation!A:B,2,0)</f>
        <v>1</v>
      </c>
      <c r="C1410" s="6">
        <v>16</v>
      </c>
      <c r="D1410" s="25"/>
      <c r="F1410" s="26">
        <f>_xlfn.MAXIFS('data-from-invoicing'!E:E,'data-from-invoicing'!D:D,eslam.data!AR1410)</f>
        <v>0</v>
      </c>
      <c r="G1410" s="2">
        <f t="shared" si="174"/>
        <v>0</v>
      </c>
      <c r="H1410" s="2"/>
      <c r="I1410" s="23"/>
      <c r="J1410" s="2">
        <f>SUMIF('collection only'!D:D,eslam.data!AQ1410,'collection only'!E:E)</f>
        <v>1.0000000000000001E-5</v>
      </c>
      <c r="K1410" s="26">
        <f>SUMIF('data-from-invoicing'!D:D,eslam.data!AR1410,'data-from-invoicing'!F:F)</f>
        <v>0</v>
      </c>
      <c r="L1410" s="2">
        <f t="shared" si="175"/>
        <v>-1.0000000000000001E-5</v>
      </c>
      <c r="M1410" s="2"/>
      <c r="Q1410" s="23"/>
      <c r="S1410" s="1">
        <v>45107</v>
      </c>
      <c r="T1410" s="1">
        <v>45107</v>
      </c>
      <c r="U1410" s="1">
        <v>45107</v>
      </c>
      <c r="V1410">
        <v>42</v>
      </c>
      <c r="W1410" s="1">
        <v>45149</v>
      </c>
      <c r="AF1410" s="2">
        <v>0</v>
      </c>
      <c r="AG1410" s="14">
        <f>SUMIF('consultant-gross'!D:D,eslam.data!AQ1410,'consultant-gross'!F:F)</f>
        <v>0</v>
      </c>
      <c r="AH1410" s="14">
        <f>SUMIF('consultant-gross'!D:D,eslam.data!AQ1410,'consultant-gross'!G:G)</f>
        <v>0</v>
      </c>
      <c r="AI1410" s="14">
        <f>SUMIF('consultant-net'!D:D,eslam.data!AQ1410,'consultant-net'!F:F)</f>
        <v>0</v>
      </c>
      <c r="AJ1410" s="2" t="str">
        <f>VLOOKUP(A1410,'eslam-to-invoicing'!A:B,2,0)</f>
        <v>EGAT New Rolling Mill 4</v>
      </c>
      <c r="AQ1410" s="2" t="str">
        <f t="shared" si="176"/>
        <v>Rolling Mill #4-TRAESUEZ16</v>
      </c>
      <c r="AR1410" s="2" t="str">
        <f t="shared" si="177"/>
        <v>EGAT New Rolling Mill 416</v>
      </c>
    </row>
    <row r="1411" spans="1:44" hidden="1" x14ac:dyDescent="0.3">
      <c r="A1411" s="32" t="s">
        <v>79</v>
      </c>
      <c r="B1411" s="32">
        <f>VLOOKUP(A1411,operation!A:B,2,0)</f>
        <v>1</v>
      </c>
      <c r="C1411" s="6">
        <v>17</v>
      </c>
      <c r="D1411" s="25"/>
      <c r="E1411" s="2">
        <v>619836241</v>
      </c>
      <c r="F1411" s="26">
        <f>_xlfn.MAXIFS('data-from-invoicing'!E:E,'data-from-invoicing'!D:D,eslam.data!AR1411)</f>
        <v>0</v>
      </c>
      <c r="G1411" s="2">
        <f t="shared" si="174"/>
        <v>-619836241</v>
      </c>
      <c r="H1411" s="2"/>
      <c r="I1411" s="23"/>
      <c r="J1411" s="2">
        <f>SUMIF('collection only'!D:D,eslam.data!AQ1411,'collection only'!E:E)</f>
        <v>0</v>
      </c>
      <c r="K1411" s="26">
        <f>SUMIF('data-from-invoicing'!D:D,eslam.data!AR1411,'data-from-invoicing'!F:F)</f>
        <v>0</v>
      </c>
      <c r="L1411" s="2">
        <f t="shared" si="175"/>
        <v>0</v>
      </c>
      <c r="M1411" s="2"/>
      <c r="Q1411" s="23"/>
      <c r="R1411" s="2">
        <v>385850750.19999999</v>
      </c>
      <c r="S1411" s="1">
        <v>45322</v>
      </c>
      <c r="T1411" s="1">
        <v>45322</v>
      </c>
      <c r="U1411" s="1">
        <v>45350</v>
      </c>
      <c r="V1411">
        <v>42</v>
      </c>
      <c r="W1411" s="1">
        <v>45392</v>
      </c>
      <c r="X1411" s="1">
        <v>45414</v>
      </c>
      <c r="Y1411" s="2">
        <v>619836241</v>
      </c>
      <c r="AF1411" s="2">
        <v>0</v>
      </c>
      <c r="AG1411" s="14">
        <f>SUMIF('consultant-gross'!D:D,eslam.data!AQ1411,'consultant-gross'!F:F)</f>
        <v>0</v>
      </c>
      <c r="AH1411" s="14">
        <f>SUMIF('consultant-gross'!D:D,eslam.data!AQ1411,'consultant-gross'!G:G)</f>
        <v>0</v>
      </c>
      <c r="AI1411" s="14">
        <f>SUMIF('consultant-net'!D:D,eslam.data!AQ1411,'consultant-net'!F:F)</f>
        <v>0</v>
      </c>
      <c r="AJ1411" s="2" t="str">
        <f>VLOOKUP(A1411,'eslam-to-invoicing'!A:B,2,0)</f>
        <v>EGAT New Rolling Mill 4</v>
      </c>
      <c r="AQ1411" s="2" t="str">
        <f t="shared" si="176"/>
        <v>Rolling Mill #4-TRAESUEZ17</v>
      </c>
      <c r="AR1411" s="2" t="str">
        <f t="shared" si="177"/>
        <v>EGAT New Rolling Mill 417</v>
      </c>
    </row>
    <row r="1412" spans="1:44" hidden="1" x14ac:dyDescent="0.3">
      <c r="A1412" s="32" t="s">
        <v>79</v>
      </c>
      <c r="B1412" s="32">
        <f>VLOOKUP(A1412,operation!A:B,2,0)</f>
        <v>1</v>
      </c>
      <c r="C1412" s="6">
        <v>18</v>
      </c>
      <c r="D1412" s="25"/>
      <c r="E1412" s="2">
        <v>16836028.81999993</v>
      </c>
      <c r="F1412" s="26">
        <f>_xlfn.MAXIFS('data-from-invoicing'!E:E,'data-from-invoicing'!D:D,eslam.data!AR1412)</f>
        <v>0</v>
      </c>
      <c r="G1412" s="2">
        <f t="shared" si="174"/>
        <v>-16836028.81999993</v>
      </c>
      <c r="H1412" s="2"/>
      <c r="I1412" s="23"/>
      <c r="J1412" s="2">
        <f>SUMIF('collection only'!D:D,eslam.data!AQ1412,'collection only'!E:E)</f>
        <v>0</v>
      </c>
      <c r="K1412" s="26">
        <f>SUMIF('data-from-invoicing'!D:D,eslam.data!AR1412,'data-from-invoicing'!F:F)</f>
        <v>0</v>
      </c>
      <c r="L1412" s="2">
        <f t="shared" si="175"/>
        <v>0</v>
      </c>
      <c r="M1412" s="2"/>
      <c r="Q1412" s="23"/>
      <c r="R1412" s="2">
        <v>17509470.02</v>
      </c>
      <c r="S1412" s="1">
        <v>45412</v>
      </c>
      <c r="T1412" s="1">
        <v>45397</v>
      </c>
      <c r="U1412" s="1">
        <v>45413</v>
      </c>
      <c r="V1412">
        <v>42</v>
      </c>
      <c r="W1412" s="1">
        <v>45455</v>
      </c>
      <c r="X1412" s="1">
        <v>45414</v>
      </c>
      <c r="Y1412" s="2">
        <v>636672269.81999993</v>
      </c>
      <c r="AA1412" s="2">
        <v>105081618.31999999</v>
      </c>
      <c r="AF1412" s="2">
        <v>0</v>
      </c>
      <c r="AG1412" s="14">
        <f>SUMIF('consultant-gross'!D:D,eslam.data!AQ1412,'consultant-gross'!F:F)</f>
        <v>0</v>
      </c>
      <c r="AH1412" s="14">
        <f>SUMIF('consultant-gross'!D:D,eslam.data!AQ1412,'consultant-gross'!G:G)</f>
        <v>0</v>
      </c>
      <c r="AI1412" s="14">
        <f>SUMIF('consultant-net'!D:D,eslam.data!AQ1412,'consultant-net'!F:F)</f>
        <v>0</v>
      </c>
      <c r="AJ1412" s="2" t="str">
        <f>VLOOKUP(A1412,'eslam-to-invoicing'!A:B,2,0)</f>
        <v>EGAT New Rolling Mill 4</v>
      </c>
      <c r="AQ1412" s="2" t="str">
        <f t="shared" si="176"/>
        <v>Rolling Mill #4-TRAESUEZ18</v>
      </c>
      <c r="AR1412" s="2" t="str">
        <f t="shared" si="177"/>
        <v>EGAT New Rolling Mill 418</v>
      </c>
    </row>
    <row r="1413" spans="1:44" hidden="1" x14ac:dyDescent="0.3">
      <c r="A1413" s="6" t="s">
        <v>79</v>
      </c>
      <c r="B1413" s="6">
        <f>VLOOKUP(A1413,operation!A:B,2,0)</f>
        <v>1</v>
      </c>
      <c r="C1413" s="6">
        <v>19</v>
      </c>
      <c r="D1413" s="25"/>
      <c r="F1413" s="26">
        <f>_xlfn.MAXIFS('data-from-invoicing'!E:E,'data-from-invoicing'!D:D,eslam.data!AR1413)</f>
        <v>0</v>
      </c>
      <c r="G1413" s="2">
        <f t="shared" si="174"/>
        <v>0</v>
      </c>
      <c r="H1413" s="2"/>
      <c r="I1413" s="23"/>
      <c r="J1413" s="2">
        <f>SUMIF('collection only'!D:D,eslam.data!AQ1413,'collection only'!E:E)</f>
        <v>0</v>
      </c>
      <c r="K1413" s="26">
        <f>SUMIF('data-from-invoicing'!D:D,eslam.data!AR1413,'data-from-invoicing'!F:F)</f>
        <v>0</v>
      </c>
      <c r="L1413" s="2">
        <f t="shared" si="175"/>
        <v>0</v>
      </c>
      <c r="M1413" s="2"/>
      <c r="Q1413" s="23"/>
      <c r="S1413" s="1">
        <v>45473</v>
      </c>
      <c r="T1413" s="1">
        <v>45473</v>
      </c>
      <c r="U1413" s="1">
        <v>45489</v>
      </c>
      <c r="V1413">
        <v>42</v>
      </c>
      <c r="W1413" s="1">
        <v>45531</v>
      </c>
      <c r="AF1413" s="2">
        <v>0</v>
      </c>
      <c r="AG1413" s="14">
        <f>SUMIF('consultant-gross'!D:D,eslam.data!AQ1413,'consultant-gross'!F:F)</f>
        <v>0</v>
      </c>
      <c r="AH1413" s="14">
        <f>SUMIF('consultant-gross'!D:D,eslam.data!AQ1413,'consultant-gross'!G:G)</f>
        <v>0</v>
      </c>
      <c r="AI1413" s="14">
        <f>SUMIF('consultant-net'!D:D,eslam.data!AQ1413,'consultant-net'!F:F)</f>
        <v>0</v>
      </c>
      <c r="AJ1413" s="2" t="str">
        <f>VLOOKUP(A1413,'eslam-to-invoicing'!A:B,2,0)</f>
        <v>EGAT New Rolling Mill 4</v>
      </c>
      <c r="AQ1413" s="2" t="str">
        <f t="shared" si="176"/>
        <v>Rolling Mill #4-TRAESUEZ19</v>
      </c>
      <c r="AR1413" s="2" t="str">
        <f t="shared" si="177"/>
        <v>EGAT New Rolling Mill 419</v>
      </c>
    </row>
    <row r="1414" spans="1:44" hidden="1" x14ac:dyDescent="0.3">
      <c r="A1414" s="6" t="s">
        <v>9</v>
      </c>
      <c r="B1414" s="32">
        <f>VLOOKUP(A1414,operation!A:B,2,0)</f>
        <v>1</v>
      </c>
      <c r="C1414" s="6">
        <v>2</v>
      </c>
      <c r="D1414" s="25"/>
      <c r="E1414" s="2">
        <v>8875548.8699999992</v>
      </c>
      <c r="F1414" s="26">
        <f>_xlfn.MAXIFS('data-from-invoicing'!E:E,'data-from-invoicing'!D:D,eslam.data!AR1414)</f>
        <v>4721022</v>
      </c>
      <c r="G1414" s="2">
        <f t="shared" si="174"/>
        <v>-4154526.8699999992</v>
      </c>
      <c r="H1414" s="2"/>
      <c r="I1414" s="23"/>
      <c r="J1414" s="2">
        <f>SUMIF('collection only'!D:D,eslam.data!AQ1414,'collection only'!E:E)</f>
        <v>4892835.45</v>
      </c>
      <c r="K1414" s="26">
        <f>SUMIF('data-from-invoicing'!D:D,eslam.data!AR1414,'data-from-invoicing'!F:F)</f>
        <v>8900359.4055000003</v>
      </c>
      <c r="L1414" s="2">
        <f t="shared" si="175"/>
        <v>4007523.9555000002</v>
      </c>
      <c r="M1414" s="2"/>
      <c r="Q1414" s="23"/>
      <c r="R1414" s="2">
        <v>5235331.5999999996</v>
      </c>
      <c r="S1414" s="1">
        <v>43008</v>
      </c>
      <c r="T1414" s="1">
        <v>43008</v>
      </c>
      <c r="U1414" s="1">
        <v>43009</v>
      </c>
      <c r="V1414">
        <v>34</v>
      </c>
      <c r="W1414" s="1">
        <v>43043</v>
      </c>
      <c r="X1414" s="1">
        <v>43019</v>
      </c>
      <c r="Y1414" s="2">
        <v>8875548.8699999992</v>
      </c>
      <c r="Z1414" s="2">
        <v>3953206.73</v>
      </c>
      <c r="AF1414" s="2">
        <v>34013.75</v>
      </c>
      <c r="AG1414" s="14">
        <f>SUMIF('consultant-gross'!D:D,eslam.data!AQ1414,'consultant-gross'!F:F)</f>
        <v>5127541.59</v>
      </c>
      <c r="AH1414" s="14">
        <f>SUMIF('consultant-gross'!D:D,eslam.data!AQ1414,'consultant-gross'!G:G)</f>
        <v>9046023.1600000001</v>
      </c>
      <c r="AI1414" s="14">
        <f>SUMIF('consultant-net'!D:D,eslam.data!AQ1414,'consultant-net'!F:F)</f>
        <v>5203476.09</v>
      </c>
      <c r="AJ1414" s="2" t="str">
        <f>VLOOKUP(A1414,'eslam-to-invoicing'!A:B,2,0)</f>
        <v>Royal City</v>
      </c>
      <c r="AQ1414" s="2" t="str">
        <f t="shared" si="176"/>
        <v>Royal City2</v>
      </c>
      <c r="AR1414" s="2" t="str">
        <f t="shared" si="177"/>
        <v>Royal City2</v>
      </c>
    </row>
    <row r="1415" spans="1:44" hidden="1" x14ac:dyDescent="0.3">
      <c r="A1415" s="6" t="s">
        <v>9</v>
      </c>
      <c r="B1415" s="32">
        <f>VLOOKUP(A1415,operation!A:B,2,0)</f>
        <v>1</v>
      </c>
      <c r="C1415" s="6">
        <v>3</v>
      </c>
      <c r="D1415" s="25"/>
      <c r="E1415" s="2">
        <v>8111601.4205718618</v>
      </c>
      <c r="F1415" s="26">
        <f>_xlfn.MAXIFS('data-from-invoicing'!E:E,'data-from-invoicing'!D:D,eslam.data!AR1415)</f>
        <v>7725328</v>
      </c>
      <c r="G1415" s="2">
        <f t="shared" si="174"/>
        <v>-386273.42057186179</v>
      </c>
      <c r="H1415" s="2"/>
      <c r="I1415" s="23"/>
      <c r="J1415" s="2">
        <f>SUMIF('collection only'!D:D,eslam.data!AQ1415,'collection only'!E:E)</f>
        <v>7926742.0999999996</v>
      </c>
      <c r="K1415" s="26">
        <f>SUMIF('data-from-invoicing'!D:D,eslam.data!AR1415,'data-from-invoicing'!F:F)</f>
        <v>10347291.045499999</v>
      </c>
      <c r="L1415" s="2">
        <f t="shared" si="175"/>
        <v>2420548.9454999994</v>
      </c>
      <c r="M1415" s="2"/>
      <c r="Q1415" s="23"/>
      <c r="R1415" s="2">
        <v>7926742.0999999996</v>
      </c>
      <c r="S1415" s="1">
        <v>43039</v>
      </c>
      <c r="T1415" s="1">
        <v>43039</v>
      </c>
      <c r="U1415" s="1">
        <v>43043</v>
      </c>
      <c r="V1415">
        <v>34</v>
      </c>
      <c r="W1415" s="1">
        <v>43077</v>
      </c>
      <c r="X1415" s="1">
        <v>43053</v>
      </c>
      <c r="Y1415" s="2">
        <v>16987150.290571861</v>
      </c>
      <c r="Z1415" s="2">
        <v>5848040.7119999994</v>
      </c>
      <c r="AF1415" s="2">
        <v>103062.25</v>
      </c>
      <c r="AG1415" s="14">
        <f>SUMIF('consultant-gross'!D:D,eslam.data!AQ1415,'consultant-gross'!F:F)</f>
        <v>8536189.7899999991</v>
      </c>
      <c r="AH1415" s="14">
        <f>SUMIF('consultant-gross'!D:D,eslam.data!AQ1415,'consultant-gross'!G:G)</f>
        <v>17411738.66</v>
      </c>
      <c r="AI1415" s="14">
        <f>SUMIF('consultant-net'!D:D,eslam.data!AQ1415,'consultant-net'!F:F)</f>
        <v>8396278.0700000003</v>
      </c>
      <c r="AJ1415" s="2" t="str">
        <f>VLOOKUP(A1415,'eslam-to-invoicing'!A:B,2,0)</f>
        <v>Royal City</v>
      </c>
      <c r="AQ1415" s="2" t="str">
        <f t="shared" si="176"/>
        <v>Royal City3</v>
      </c>
      <c r="AR1415" s="2" t="str">
        <f t="shared" si="177"/>
        <v>Royal City3</v>
      </c>
    </row>
    <row r="1416" spans="1:44" hidden="1" x14ac:dyDescent="0.3">
      <c r="A1416" s="6" t="s">
        <v>9</v>
      </c>
      <c r="B1416" s="32">
        <f>VLOOKUP(A1416,operation!A:B,2,0)</f>
        <v>1</v>
      </c>
      <c r="C1416" s="6">
        <v>4</v>
      </c>
      <c r="D1416" s="25"/>
      <c r="E1416" s="2">
        <v>10259671.709428141</v>
      </c>
      <c r="F1416" s="26">
        <f>_xlfn.MAXIFS('data-from-invoicing'!E:E,'data-from-invoicing'!D:D,eslam.data!AR1416)</f>
        <v>4548914.9000000004</v>
      </c>
      <c r="G1416" s="2">
        <f t="shared" si="174"/>
        <v>-5710756.8094281405</v>
      </c>
      <c r="H1416" s="2"/>
      <c r="I1416" s="23"/>
      <c r="J1416" s="2">
        <f>SUMIF('collection only'!D:D,eslam.data!AQ1416,'collection only'!E:E)</f>
        <v>10437271.65</v>
      </c>
      <c r="K1416" s="26">
        <f>SUMIF('data-from-invoicing'!D:D,eslam.data!AR1416,'data-from-invoicing'!F:F)</f>
        <v>4400341.915</v>
      </c>
      <c r="L1416" s="2">
        <f t="shared" si="175"/>
        <v>-6036929.7350000003</v>
      </c>
      <c r="M1416" s="2"/>
      <c r="Q1416" s="23"/>
      <c r="R1416" s="2">
        <v>10437271.65</v>
      </c>
      <c r="S1416" s="1">
        <v>43069</v>
      </c>
      <c r="T1416" s="1">
        <v>43072</v>
      </c>
      <c r="U1416" s="1">
        <v>43072</v>
      </c>
      <c r="V1416">
        <v>34</v>
      </c>
      <c r="W1416" s="1">
        <v>43106</v>
      </c>
      <c r="X1416" s="1">
        <v>43093</v>
      </c>
      <c r="Y1416" s="2">
        <v>27246822</v>
      </c>
      <c r="Z1416" s="2">
        <v>8775298.3800000008</v>
      </c>
      <c r="AF1416" s="2">
        <v>103062.25</v>
      </c>
      <c r="AG1416" s="14">
        <f>SUMIF('consultant-gross'!D:D,eslam.data!AQ1416,'consultant-gross'!F:F)</f>
        <v>0</v>
      </c>
      <c r="AH1416" s="14">
        <f>SUMIF('consultant-gross'!D:D,eslam.data!AQ1416,'consultant-gross'!G:G)</f>
        <v>0</v>
      </c>
      <c r="AI1416" s="14">
        <f>SUMIF('consultant-net'!D:D,eslam.data!AQ1416,'consultant-net'!F:F)</f>
        <v>0</v>
      </c>
      <c r="AJ1416" s="2" t="str">
        <f>VLOOKUP(A1416,'eslam-to-invoicing'!A:B,2,0)</f>
        <v>Royal City</v>
      </c>
      <c r="AQ1416" s="2" t="str">
        <f t="shared" si="176"/>
        <v>Royal City4</v>
      </c>
      <c r="AR1416" s="2" t="str">
        <f t="shared" si="177"/>
        <v>Royal City4</v>
      </c>
    </row>
    <row r="1417" spans="1:44" hidden="1" x14ac:dyDescent="0.3">
      <c r="A1417" s="6" t="s">
        <v>9</v>
      </c>
      <c r="B1417" s="32">
        <f>VLOOKUP(A1417,operation!A:B,2,0)</f>
        <v>1</v>
      </c>
      <c r="C1417" s="6">
        <v>5</v>
      </c>
      <c r="D1417" s="25"/>
      <c r="E1417" s="2">
        <v>11565536.41867565</v>
      </c>
      <c r="F1417" s="26">
        <f>_xlfn.MAXIFS('data-from-invoicing'!E:E,'data-from-invoicing'!D:D,eslam.data!AR1417)</f>
        <v>9626900.5</v>
      </c>
      <c r="G1417" s="2">
        <f t="shared" si="174"/>
        <v>-1938635.9186756499</v>
      </c>
      <c r="H1417" s="2"/>
      <c r="I1417" s="23"/>
      <c r="J1417" s="2">
        <f>SUMIF('collection only'!D:D,eslam.data!AQ1417,'collection only'!E:E)</f>
        <v>5169557.6500000004</v>
      </c>
      <c r="K1417" s="26">
        <f>SUMIF('data-from-invoicing'!D:D,eslam.data!AR1417,'data-from-invoicing'!F:F)</f>
        <v>7170078.2350000003</v>
      </c>
      <c r="L1417" s="2">
        <f t="shared" si="175"/>
        <v>2000520.585</v>
      </c>
      <c r="M1417" s="2"/>
      <c r="Q1417" s="23"/>
      <c r="R1417" s="2">
        <v>6381832.9445319315</v>
      </c>
      <c r="S1417" s="1">
        <v>43100</v>
      </c>
      <c r="T1417" s="1">
        <v>43099</v>
      </c>
      <c r="U1417" s="1">
        <v>43103</v>
      </c>
      <c r="V1417">
        <v>34</v>
      </c>
      <c r="W1417" s="1">
        <v>43137</v>
      </c>
      <c r="X1417" s="1">
        <v>43122</v>
      </c>
      <c r="Y1417" s="2">
        <v>38812358.418675654</v>
      </c>
      <c r="Z1417" s="2">
        <v>5702856.5999999996</v>
      </c>
      <c r="AF1417" s="2">
        <v>166539.0000000002</v>
      </c>
      <c r="AG1417" s="14">
        <f>SUMIF('consultant-gross'!D:D,eslam.data!AQ1417,'consultant-gross'!F:F)</f>
        <v>11565536.418675654</v>
      </c>
      <c r="AH1417" s="14">
        <f>SUMIF('consultant-gross'!D:D,eslam.data!AQ1417,'consultant-gross'!G:G)</f>
        <v>38812358.418675654</v>
      </c>
      <c r="AI1417" s="14">
        <f>SUMIF('consultant-net'!D:D,eslam.data!AQ1417,'consultant-net'!F:F)</f>
        <v>6381832.9445319325</v>
      </c>
      <c r="AJ1417" s="2" t="str">
        <f>VLOOKUP(A1417,'eslam-to-invoicing'!A:B,2,0)</f>
        <v>Royal City</v>
      </c>
      <c r="AQ1417" s="2" t="str">
        <f t="shared" si="176"/>
        <v>Royal City5</v>
      </c>
      <c r="AR1417" s="2" t="str">
        <f t="shared" si="177"/>
        <v>Royal City5</v>
      </c>
    </row>
    <row r="1418" spans="1:44" hidden="1" x14ac:dyDescent="0.3">
      <c r="A1418" s="6" t="s">
        <v>9</v>
      </c>
      <c r="B1418" s="32">
        <f>VLOOKUP(A1418,operation!A:B,2,0)</f>
        <v>1</v>
      </c>
      <c r="C1418" s="6">
        <v>6</v>
      </c>
      <c r="D1418" s="25"/>
      <c r="E1418" s="2">
        <v>15834199.441324349</v>
      </c>
      <c r="F1418" s="26">
        <f>_xlfn.MAXIFS('data-from-invoicing'!E:E,'data-from-invoicing'!D:D,eslam.data!AR1418)</f>
        <v>16468073.59</v>
      </c>
      <c r="G1418" s="2">
        <f t="shared" si="174"/>
        <v>633874.14867565036</v>
      </c>
      <c r="H1418" s="2"/>
      <c r="I1418" s="23"/>
      <c r="J1418" s="2">
        <f>SUMIF('collection only'!D:D,eslam.data!AQ1418,'collection only'!E:E)</f>
        <v>12495801.4</v>
      </c>
      <c r="K1418" s="26">
        <f>SUMIF('data-from-invoicing'!D:D,eslam.data!AR1418,'data-from-invoicing'!F:F)</f>
        <v>21736703.649499997</v>
      </c>
      <c r="L1418" s="2">
        <f t="shared" si="175"/>
        <v>9240902.2494999971</v>
      </c>
      <c r="M1418" s="2"/>
      <c r="Q1418" s="23"/>
      <c r="R1418" s="2">
        <v>12495801.390000001</v>
      </c>
      <c r="S1418" s="1">
        <v>43190</v>
      </c>
      <c r="T1418" s="1">
        <v>43190</v>
      </c>
      <c r="U1418" s="1">
        <v>43151</v>
      </c>
      <c r="V1418">
        <v>34</v>
      </c>
      <c r="W1418" s="1">
        <v>43185</v>
      </c>
      <c r="X1418" s="1">
        <v>43241</v>
      </c>
      <c r="Y1418" s="2">
        <v>54646557.859999999</v>
      </c>
      <c r="Z1418" s="2">
        <v>3811475.98</v>
      </c>
      <c r="AF1418" s="2">
        <v>348145</v>
      </c>
      <c r="AG1418" s="14">
        <f>SUMIF('consultant-gross'!D:D,eslam.data!AQ1418,'consultant-gross'!F:F)</f>
        <v>17361811.890000001</v>
      </c>
      <c r="AH1418" s="14">
        <f>SUMIF('consultant-gross'!D:D,eslam.data!AQ1418,'consultant-gross'!G:G)</f>
        <v>54716858.140000001</v>
      </c>
      <c r="AI1418" s="14">
        <f>SUMIF('consultant-net'!D:D,eslam.data!AQ1418,'consultant-net'!F:F)</f>
        <v>11493260.029999999</v>
      </c>
      <c r="AJ1418" s="2" t="str">
        <f>VLOOKUP(A1418,'eslam-to-invoicing'!A:B,2,0)</f>
        <v>Royal City</v>
      </c>
      <c r="AQ1418" s="2" t="str">
        <f t="shared" si="176"/>
        <v>Royal City6</v>
      </c>
      <c r="AR1418" s="2" t="str">
        <f t="shared" si="177"/>
        <v>Royal City6</v>
      </c>
    </row>
    <row r="1419" spans="1:44" hidden="1" x14ac:dyDescent="0.3">
      <c r="A1419" s="6" t="s">
        <v>9</v>
      </c>
      <c r="B1419" s="32">
        <f>VLOOKUP(A1419,operation!A:B,2,0)</f>
        <v>1</v>
      </c>
      <c r="C1419" s="6">
        <v>7</v>
      </c>
      <c r="D1419" s="25"/>
      <c r="E1419" s="2">
        <v>11881365.60999999</v>
      </c>
      <c r="F1419" s="26">
        <f>_xlfn.MAXIFS('data-from-invoicing'!E:E,'data-from-invoicing'!D:D,eslam.data!AR1419)</f>
        <v>11315586.82</v>
      </c>
      <c r="G1419" s="2">
        <f t="shared" si="174"/>
        <v>-565778.78999998979</v>
      </c>
      <c r="H1419" s="2"/>
      <c r="I1419" s="23"/>
      <c r="J1419" s="2">
        <f>SUMIF('collection only'!D:D,eslam.data!AQ1419,'collection only'!E:E)</f>
        <v>8703262.4000000004</v>
      </c>
      <c r="K1419" s="26">
        <f>SUMIF('data-from-invoicing'!D:D,eslam.data!AR1419,'data-from-invoicing'!F:F)</f>
        <v>15145986.237</v>
      </c>
      <c r="L1419" s="2">
        <f t="shared" si="175"/>
        <v>6442723.8369999994</v>
      </c>
      <c r="M1419" s="2"/>
      <c r="Q1419" s="23"/>
      <c r="R1419" s="2">
        <v>8703262.4100000001</v>
      </c>
      <c r="S1419" s="1">
        <v>43220</v>
      </c>
      <c r="T1419" s="1">
        <v>43220</v>
      </c>
      <c r="U1419" s="1">
        <v>43227</v>
      </c>
      <c r="V1419">
        <v>34</v>
      </c>
      <c r="W1419" s="1">
        <v>43261</v>
      </c>
      <c r="X1419" s="1">
        <v>43262</v>
      </c>
      <c r="Y1419" s="2">
        <v>66527923.469999991</v>
      </c>
      <c r="Z1419" s="2">
        <v>3172251.35</v>
      </c>
      <c r="AF1419" s="2">
        <v>582017.43999999994</v>
      </c>
      <c r="AG1419" s="14">
        <f>SUMIF('consultant-gross'!D:D,eslam.data!AQ1419,'consultant-gross'!F:F)</f>
        <v>11988097.700000003</v>
      </c>
      <c r="AH1419" s="14">
        <f>SUMIF('consultant-gross'!D:D,eslam.data!AQ1419,'consultant-gross'!G:G)</f>
        <v>66634655.560000002</v>
      </c>
      <c r="AI1419" s="14">
        <f>SUMIF('consultant-net'!D:D,eslam.data!AQ1419,'consultant-net'!F:F)</f>
        <v>8439569.3699999992</v>
      </c>
      <c r="AJ1419" s="2" t="str">
        <f>VLOOKUP(A1419,'eslam-to-invoicing'!A:B,2,0)</f>
        <v>Royal City</v>
      </c>
      <c r="AQ1419" s="2" t="str">
        <f t="shared" si="176"/>
        <v>Royal City7</v>
      </c>
      <c r="AR1419" s="2" t="str">
        <f t="shared" si="177"/>
        <v>Royal City7</v>
      </c>
    </row>
    <row r="1420" spans="1:44" hidden="1" x14ac:dyDescent="0.3">
      <c r="A1420" s="6" t="s">
        <v>9</v>
      </c>
      <c r="B1420" s="32">
        <f>VLOOKUP(A1420,operation!A:B,2,0)</f>
        <v>1</v>
      </c>
      <c r="C1420" s="6">
        <v>8</v>
      </c>
      <c r="D1420" s="25"/>
      <c r="E1420" s="2">
        <v>7845708.0074792877</v>
      </c>
      <c r="F1420" s="26">
        <f>_xlfn.MAXIFS('data-from-invoicing'!E:E,'data-from-invoicing'!D:D,eslam.data!AR1420)</f>
        <v>17136692.170000002</v>
      </c>
      <c r="G1420" s="2">
        <f t="shared" si="174"/>
        <v>9290984.1625207141</v>
      </c>
      <c r="H1420" s="2"/>
      <c r="I1420" s="23"/>
      <c r="J1420" s="2">
        <f>SUMIF('collection only'!D:D,eslam.data!AQ1420,'collection only'!E:E)</f>
        <v>6085844.5</v>
      </c>
      <c r="K1420" s="26">
        <f>SUMIF('data-from-invoicing'!D:D,eslam.data!AR1420,'data-from-invoicing'!F:F)</f>
        <v>18753229.922499999</v>
      </c>
      <c r="L1420" s="2">
        <f t="shared" si="175"/>
        <v>12667385.422499999</v>
      </c>
      <c r="M1420" s="2"/>
      <c r="Q1420" s="23"/>
      <c r="R1420" s="2">
        <v>7600061.033778429</v>
      </c>
      <c r="S1420" s="1">
        <v>43251</v>
      </c>
      <c r="T1420" s="1">
        <v>43251</v>
      </c>
      <c r="U1420" s="1">
        <v>43256</v>
      </c>
      <c r="V1420">
        <v>34</v>
      </c>
      <c r="W1420" s="1">
        <v>43290</v>
      </c>
      <c r="X1420" s="1">
        <v>43275</v>
      </c>
      <c r="Y1420" s="2">
        <v>74373631.477479279</v>
      </c>
      <c r="Z1420" s="2">
        <v>5502031.1370000001</v>
      </c>
      <c r="AF1420" s="2">
        <v>2646288.4431714602</v>
      </c>
      <c r="AG1420" s="14">
        <f>SUMIF('consultant-gross'!D:D,eslam.data!AQ1420,'consultant-gross'!F:F)</f>
        <v>7845708.0074792877</v>
      </c>
      <c r="AH1420" s="14">
        <f>SUMIF('consultant-gross'!D:D,eslam.data!AQ1420,'consultant-gross'!G:G)</f>
        <v>74373631.477479279</v>
      </c>
      <c r="AI1420" s="14">
        <f>SUMIF('consultant-net'!D:D,eslam.data!AQ1420,'consultant-net'!F:F)</f>
        <v>7600061.033778429</v>
      </c>
      <c r="AJ1420" s="2" t="str">
        <f>VLOOKUP(A1420,'eslam-to-invoicing'!A:B,2,0)</f>
        <v>Royal City</v>
      </c>
      <c r="AQ1420" s="2" t="str">
        <f t="shared" si="176"/>
        <v>Royal City8</v>
      </c>
      <c r="AR1420" s="2" t="str">
        <f t="shared" si="177"/>
        <v>Royal City8</v>
      </c>
    </row>
    <row r="1421" spans="1:44" hidden="1" x14ac:dyDescent="0.3">
      <c r="A1421" s="6" t="s">
        <v>9</v>
      </c>
      <c r="B1421" s="32">
        <f>VLOOKUP(A1421,operation!A:B,2,0)</f>
        <v>1</v>
      </c>
      <c r="C1421" s="6">
        <v>9</v>
      </c>
      <c r="D1421" s="25"/>
      <c r="E1421" s="2">
        <v>7890492.1320364624</v>
      </c>
      <c r="F1421" s="26">
        <f>_xlfn.MAXIFS('data-from-invoicing'!E:E,'data-from-invoicing'!D:D,eslam.data!AR1421)</f>
        <v>7480024.2300000004</v>
      </c>
      <c r="G1421" s="2">
        <f t="shared" si="174"/>
        <v>-410467.90203646198</v>
      </c>
      <c r="H1421" s="2"/>
      <c r="I1421" s="23"/>
      <c r="J1421" s="2">
        <f>SUMIF('collection only'!D:D,eslam.data!AQ1421,'collection only'!E:E)</f>
        <v>6397146.2000000002</v>
      </c>
      <c r="K1421" s="26">
        <f>SUMIF('data-from-invoicing'!D:D,eslam.data!AR1421,'data-from-invoicing'!F:F)</f>
        <v>13382223.523499999</v>
      </c>
      <c r="L1421" s="2">
        <f t="shared" si="175"/>
        <v>6985077.323499999</v>
      </c>
      <c r="M1421" s="2"/>
      <c r="Q1421" s="23"/>
      <c r="R1421" s="2">
        <v>6018082.286495395</v>
      </c>
      <c r="S1421" s="1">
        <v>43281</v>
      </c>
      <c r="T1421" s="1">
        <v>43281</v>
      </c>
      <c r="U1421" s="1">
        <v>43291</v>
      </c>
      <c r="V1421">
        <v>34</v>
      </c>
      <c r="W1421" s="1">
        <v>43325</v>
      </c>
      <c r="X1421" s="1">
        <v>43307</v>
      </c>
      <c r="Y1421" s="2">
        <v>82264123.609515741</v>
      </c>
      <c r="Z1421" s="2">
        <v>5685747.2369999997</v>
      </c>
      <c r="AF1421" s="2">
        <v>3049998.9980257899</v>
      </c>
      <c r="AG1421" s="14">
        <f>SUMIF('consultant-gross'!D:D,eslam.data!AQ1421,'consultant-gross'!F:F)</f>
        <v>7890492.1320364624</v>
      </c>
      <c r="AH1421" s="14">
        <f>SUMIF('consultant-gross'!D:D,eslam.data!AQ1421,'consultant-gross'!G:G)</f>
        <v>82264123.609515741</v>
      </c>
      <c r="AI1421" s="14">
        <f>SUMIF('consultant-net'!D:D,eslam.data!AQ1421,'consultant-net'!F:F)</f>
        <v>6018082.286495395</v>
      </c>
      <c r="AJ1421" s="2" t="str">
        <f>VLOOKUP(A1421,'eslam-to-invoicing'!A:B,2,0)</f>
        <v>Royal City</v>
      </c>
      <c r="AQ1421" s="2" t="str">
        <f t="shared" si="176"/>
        <v>Royal City9</v>
      </c>
      <c r="AR1421" s="2" t="str">
        <f t="shared" si="177"/>
        <v>Royal City9</v>
      </c>
    </row>
    <row r="1422" spans="1:44" hidden="1" x14ac:dyDescent="0.3">
      <c r="A1422" s="6" t="s">
        <v>9</v>
      </c>
      <c r="B1422" s="32">
        <f>VLOOKUP(A1422,operation!A:B,2,0)</f>
        <v>1</v>
      </c>
      <c r="C1422" s="6">
        <v>10</v>
      </c>
      <c r="D1422" s="25"/>
      <c r="E1422" s="2">
        <v>8199169.3490493447</v>
      </c>
      <c r="F1422" s="26">
        <f>_xlfn.MAXIFS('data-from-invoicing'!E:E,'data-from-invoicing'!D:D,eslam.data!AR1422)</f>
        <v>7808914.209999999</v>
      </c>
      <c r="G1422" s="2">
        <f t="shared" si="174"/>
        <v>-390255.13904934563</v>
      </c>
      <c r="H1422" s="2"/>
      <c r="I1422" s="23"/>
      <c r="J1422" s="2">
        <f>SUMIF('collection only'!D:D,eslam.data!AQ1422,'collection only'!E:E)</f>
        <v>5786688.5</v>
      </c>
      <c r="K1422" s="26">
        <f>SUMIF('data-from-invoicing'!D:D,eslam.data!AR1422,'data-from-invoicing'!F:F)</f>
        <v>8903897.6715000011</v>
      </c>
      <c r="L1422" s="2">
        <f t="shared" si="175"/>
        <v>3117209.1715000011</v>
      </c>
      <c r="M1422" s="2"/>
      <c r="Q1422" s="23"/>
      <c r="R1422" s="2">
        <v>5554331.9836201072</v>
      </c>
      <c r="S1422" s="1">
        <v>43312</v>
      </c>
      <c r="T1422" s="1">
        <v>43312</v>
      </c>
      <c r="U1422" s="1">
        <v>43320</v>
      </c>
      <c r="V1422">
        <v>34</v>
      </c>
      <c r="W1422" s="1">
        <v>43354</v>
      </c>
      <c r="X1422" s="1">
        <v>43339</v>
      </c>
      <c r="Y1422" s="2">
        <v>90463292.958565086</v>
      </c>
      <c r="Z1422" s="2">
        <v>4944412.0842000004</v>
      </c>
      <c r="AF1422" s="2">
        <v>3422890.7078382499</v>
      </c>
      <c r="AG1422" s="14">
        <f>SUMIF('consultant-gross'!D:D,eslam.data!AQ1422,'consultant-gross'!F:F)</f>
        <v>8199169.3490493447</v>
      </c>
      <c r="AH1422" s="14">
        <f>SUMIF('consultant-gross'!D:D,eslam.data!AQ1422,'consultant-gross'!G:G)</f>
        <v>90463292.958565086</v>
      </c>
      <c r="AI1422" s="14">
        <f>SUMIF('consultant-net'!D:D,eslam.data!AQ1422,'consultant-net'!F:F)</f>
        <v>5554331.9836201072</v>
      </c>
      <c r="AJ1422" s="2" t="str">
        <f>VLOOKUP(A1422,'eslam-to-invoicing'!A:B,2,0)</f>
        <v>Royal City</v>
      </c>
      <c r="AQ1422" s="2" t="str">
        <f t="shared" si="176"/>
        <v>Royal City10</v>
      </c>
      <c r="AR1422" s="2" t="str">
        <f t="shared" si="177"/>
        <v>Royal City10</v>
      </c>
    </row>
    <row r="1423" spans="1:44" hidden="1" x14ac:dyDescent="0.3">
      <c r="A1423" s="6" t="s">
        <v>9</v>
      </c>
      <c r="B1423" s="32">
        <f>VLOOKUP(A1423,operation!A:B,2,0)</f>
        <v>1</v>
      </c>
      <c r="C1423" s="6">
        <v>11</v>
      </c>
      <c r="D1423" s="25"/>
      <c r="E1423" s="2">
        <v>2707034.9014349128</v>
      </c>
      <c r="F1423" s="26">
        <f>_xlfn.MAXIFS('data-from-invoicing'!E:E,'data-from-invoicing'!D:D,eslam.data!AR1423)</f>
        <v>5193730.04</v>
      </c>
      <c r="G1423" s="2">
        <f t="shared" si="174"/>
        <v>2486695.1385650872</v>
      </c>
      <c r="H1423" s="2"/>
      <c r="I1423" s="23"/>
      <c r="J1423" s="2">
        <f>SUMIF('collection only'!D:D,eslam.data!AQ1423,'collection only'!E:E)</f>
        <v>61982306.950000003</v>
      </c>
      <c r="K1423" s="26">
        <f>SUMIF('data-from-invoicing'!D:D,eslam.data!AR1423,'data-from-invoicing'!F:F)</f>
        <v>8393935.0869999994</v>
      </c>
      <c r="L1423" s="2">
        <f t="shared" si="175"/>
        <v>-53588371.863000005</v>
      </c>
      <c r="M1423" s="2"/>
      <c r="Q1423" s="23"/>
      <c r="R1423" s="2">
        <v>3237608.64</v>
      </c>
      <c r="S1423" s="1">
        <v>43343</v>
      </c>
      <c r="T1423" s="1">
        <v>43343</v>
      </c>
      <c r="U1423" s="1">
        <v>43355</v>
      </c>
      <c r="V1423">
        <v>34</v>
      </c>
      <c r="W1423" s="1">
        <v>43389</v>
      </c>
      <c r="X1423" s="1">
        <v>43367</v>
      </c>
      <c r="Y1423" s="2">
        <v>93170327.859999999</v>
      </c>
      <c r="Z1423" s="2">
        <v>6546266.4000000004</v>
      </c>
      <c r="AF1423" s="2">
        <v>3614328.412</v>
      </c>
      <c r="AG1423" s="14">
        <f>SUMIF('consultant-gross'!D:D,eslam.data!AQ1423,'consultant-gross'!F:F)</f>
        <v>2707034.9014349133</v>
      </c>
      <c r="AH1423" s="14">
        <f>SUMIF('consultant-gross'!D:D,eslam.data!AQ1423,'consultant-gross'!G:G)</f>
        <v>93170327.859999999</v>
      </c>
      <c r="AI1423" s="14">
        <f>SUMIF('consultant-net'!D:D,eslam.data!AQ1423,'consultant-net'!F:F)</f>
        <v>3237608.64</v>
      </c>
      <c r="AJ1423" s="2" t="str">
        <f>VLOOKUP(A1423,'eslam-to-invoicing'!A:B,2,0)</f>
        <v>Royal City</v>
      </c>
      <c r="AQ1423" s="2" t="str">
        <f t="shared" si="176"/>
        <v>Royal City11</v>
      </c>
      <c r="AR1423" s="2" t="str">
        <f t="shared" si="177"/>
        <v>Royal City11</v>
      </c>
    </row>
    <row r="1424" spans="1:44" hidden="1" x14ac:dyDescent="0.3">
      <c r="A1424" s="6" t="s">
        <v>9</v>
      </c>
      <c r="B1424" s="32">
        <f>VLOOKUP(A1424,operation!A:B,2,0)</f>
        <v>1</v>
      </c>
      <c r="C1424" s="6">
        <v>12</v>
      </c>
      <c r="D1424" s="25"/>
      <c r="E1424" s="2">
        <v>12651464.27</v>
      </c>
      <c r="F1424" s="26">
        <f>_xlfn.MAXIFS('data-from-invoicing'!E:E,'data-from-invoicing'!D:D,eslam.data!AR1424)</f>
        <v>12232818.51</v>
      </c>
      <c r="G1424" s="2">
        <f t="shared" si="174"/>
        <v>-418645.75999999978</v>
      </c>
      <c r="H1424" s="2"/>
      <c r="I1424" s="23"/>
      <c r="J1424" s="2">
        <f>SUMIF('collection only'!D:D,eslam.data!AQ1424,'collection only'!E:E)</f>
        <v>9822648.0500000007</v>
      </c>
      <c r="K1424" s="26">
        <f>SUMIF('data-from-invoicing'!D:D,eslam.data!AR1424,'data-from-invoicing'!F:F)</f>
        <v>16099158.9745</v>
      </c>
      <c r="L1424" s="2">
        <f t="shared" si="175"/>
        <v>6276510.9244999997</v>
      </c>
      <c r="M1424" s="2"/>
      <c r="Q1424" s="23"/>
      <c r="R1424" s="2">
        <v>8503935.7400000002</v>
      </c>
      <c r="S1424" s="1">
        <v>43373</v>
      </c>
      <c r="T1424" s="1">
        <v>43373</v>
      </c>
      <c r="U1424" s="1">
        <v>43382</v>
      </c>
      <c r="V1424">
        <v>34</v>
      </c>
      <c r="W1424" s="1">
        <v>43416</v>
      </c>
      <c r="X1424" s="1">
        <v>43411</v>
      </c>
      <c r="Y1424" s="2">
        <v>105821792.13</v>
      </c>
      <c r="Z1424" s="2">
        <v>8045747.8099999996</v>
      </c>
      <c r="AF1424" s="2">
        <v>669617.54009999998</v>
      </c>
      <c r="AG1424" s="14">
        <f>SUMIF('consultant-gross'!D:D,eslam.data!AQ1424,'consultant-gross'!F:F)</f>
        <v>9032801.2300000042</v>
      </c>
      <c r="AH1424" s="14">
        <f>SUMIF('consultant-gross'!D:D,eslam.data!AQ1424,'consultant-gross'!G:G)</f>
        <v>102203129.09</v>
      </c>
      <c r="AI1424" s="14">
        <f>SUMIF('consultant-net'!D:D,eslam.data!AQ1424,'consultant-net'!F:F)</f>
        <v>7860724.8700000001</v>
      </c>
      <c r="AJ1424" s="2" t="str">
        <f>VLOOKUP(A1424,'eslam-to-invoicing'!A:B,2,0)</f>
        <v>Royal City</v>
      </c>
      <c r="AQ1424" s="2" t="str">
        <f t="shared" si="176"/>
        <v>Royal City12</v>
      </c>
      <c r="AR1424" s="2" t="str">
        <f t="shared" si="177"/>
        <v>Royal City12</v>
      </c>
    </row>
    <row r="1425" spans="1:44" hidden="1" x14ac:dyDescent="0.3">
      <c r="A1425" s="6" t="s">
        <v>9</v>
      </c>
      <c r="B1425" s="32">
        <f>VLOOKUP(A1425,operation!A:B,2,0)</f>
        <v>1</v>
      </c>
      <c r="C1425" s="6">
        <v>13</v>
      </c>
      <c r="D1425" s="25"/>
      <c r="E1425" s="2">
        <v>11315357.619999999</v>
      </c>
      <c r="F1425" s="26">
        <f>_xlfn.MAXIFS('data-from-invoicing'!E:E,'data-from-invoicing'!D:D,eslam.data!AR1425)</f>
        <v>10776531.08</v>
      </c>
      <c r="G1425" s="2">
        <f t="shared" ref="G1425:G1488" si="178">F1425-E1425</f>
        <v>-538826.53999999911</v>
      </c>
      <c r="H1425" s="2"/>
      <c r="I1425" s="23"/>
      <c r="J1425" s="2">
        <f>SUMIF('collection only'!D:D,eslam.data!AQ1425,'collection only'!E:E)</f>
        <v>6339338.4500000002</v>
      </c>
      <c r="K1425" s="26">
        <f>SUMIF('data-from-invoicing'!D:D,eslam.data!AR1425,'data-from-invoicing'!F:F)</f>
        <v>8476906.9292000011</v>
      </c>
      <c r="L1425" s="2">
        <f t="shared" ref="L1425:L1488" si="179">K1425-J1425</f>
        <v>2137568.4792000009</v>
      </c>
      <c r="M1425" s="2"/>
      <c r="Q1425" s="23"/>
      <c r="R1425" s="2">
        <v>6339338.4699999997</v>
      </c>
      <c r="S1425" s="1">
        <v>43404</v>
      </c>
      <c r="T1425" s="1">
        <v>43404</v>
      </c>
      <c r="U1425" s="1">
        <v>43411</v>
      </c>
      <c r="V1425">
        <v>34</v>
      </c>
      <c r="W1425" s="1">
        <v>43445</v>
      </c>
      <c r="X1425" s="1">
        <v>43438</v>
      </c>
      <c r="Y1425" s="2">
        <v>117137149.75</v>
      </c>
      <c r="Z1425" s="2">
        <v>6383924.6210000012</v>
      </c>
      <c r="AF1425" s="2">
        <v>0</v>
      </c>
      <c r="AG1425" s="14">
        <f>SUMIF('consultant-gross'!D:D,eslam.data!AQ1425,'consultant-gross'!F:F)</f>
        <v>7318551.3312750906</v>
      </c>
      <c r="AH1425" s="14">
        <f>SUMIF('consultant-gross'!D:D,eslam.data!AQ1425,'consultant-gross'!G:G)</f>
        <v>113140343.46127509</v>
      </c>
      <c r="AI1425" s="14">
        <f>SUMIF('consultant-net'!D:D,eslam.data!AQ1425,'consultant-net'!F:F)</f>
        <v>5548576.5039561987</v>
      </c>
      <c r="AJ1425" s="2" t="str">
        <f>VLOOKUP(A1425,'eslam-to-invoicing'!A:B,2,0)</f>
        <v>Royal City</v>
      </c>
      <c r="AQ1425" s="2" t="str">
        <f t="shared" ref="AQ1425:AQ1488" si="180">A1425&amp;C1425</f>
        <v>Royal City13</v>
      </c>
      <c r="AR1425" s="2" t="str">
        <f t="shared" ref="AR1425:AR1488" si="181">AJ1425&amp;C1425</f>
        <v>Royal City13</v>
      </c>
    </row>
    <row r="1426" spans="1:44" hidden="1" x14ac:dyDescent="0.3">
      <c r="A1426" s="6" t="s">
        <v>9</v>
      </c>
      <c r="B1426" s="32">
        <f>VLOOKUP(A1426,operation!A:B,2,0)</f>
        <v>1</v>
      </c>
      <c r="C1426" s="6">
        <v>14</v>
      </c>
      <c r="D1426" s="25"/>
      <c r="E1426" s="2">
        <v>3293171.74049814</v>
      </c>
      <c r="F1426" s="26">
        <f>_xlfn.MAXIFS('data-from-invoicing'!E:E,'data-from-invoicing'!D:D,eslam.data!AR1426)</f>
        <v>6957536.9199999999</v>
      </c>
      <c r="G1426" s="2">
        <f t="shared" si="178"/>
        <v>3664365.1795018599</v>
      </c>
      <c r="H1426" s="2"/>
      <c r="I1426" s="23"/>
      <c r="J1426" s="2">
        <f>SUMIF('collection only'!D:D,eslam.data!AQ1426,'collection only'!E:E)</f>
        <v>5980045.2999999998</v>
      </c>
      <c r="K1426" s="26">
        <f>SUMIF('data-from-invoicing'!D:D,eslam.data!AR1426,'data-from-invoicing'!F:F)</f>
        <v>7268872.3764000004</v>
      </c>
      <c r="L1426" s="2">
        <f t="shared" si="179"/>
        <v>1288827.0764000006</v>
      </c>
      <c r="M1426" s="2"/>
      <c r="Q1426" s="23"/>
      <c r="R1426" s="2">
        <v>13062023.452661959</v>
      </c>
      <c r="S1426" s="1">
        <v>43434</v>
      </c>
      <c r="T1426" s="1">
        <v>43434</v>
      </c>
      <c r="U1426" s="1">
        <v>43440</v>
      </c>
      <c r="V1426">
        <v>34</v>
      </c>
      <c r="W1426" s="1">
        <v>43474</v>
      </c>
      <c r="X1426" s="1">
        <v>43463</v>
      </c>
      <c r="Y1426" s="2">
        <v>120430321.4904981</v>
      </c>
      <c r="Z1426" s="2">
        <v>8435330.6159000024</v>
      </c>
      <c r="AF1426" s="2">
        <v>558453.94999999995</v>
      </c>
      <c r="AG1426" s="14">
        <f>SUMIF('consultant-gross'!D:D,eslam.data!AQ1426,'consultant-gross'!F:F)</f>
        <v>3293171.7404981405</v>
      </c>
      <c r="AH1426" s="14">
        <f>SUMIF('consultant-gross'!D:D,eslam.data!AQ1426,'consultant-gross'!G:G)</f>
        <v>120430321.49049814</v>
      </c>
      <c r="AI1426" s="14">
        <f>SUMIF('consultant-net'!D:D,eslam.data!AQ1426,'consultant-net'!F:F)</f>
        <v>13062023.452661961</v>
      </c>
      <c r="AJ1426" s="2" t="str">
        <f>VLOOKUP(A1426,'eslam-to-invoicing'!A:B,2,0)</f>
        <v>Royal City</v>
      </c>
      <c r="AQ1426" s="2" t="str">
        <f t="shared" si="180"/>
        <v>Royal City14</v>
      </c>
      <c r="AR1426" s="2" t="str">
        <f t="shared" si="181"/>
        <v>Royal City14</v>
      </c>
    </row>
    <row r="1427" spans="1:44" hidden="1" x14ac:dyDescent="0.3">
      <c r="A1427" s="6" t="s">
        <v>9</v>
      </c>
      <c r="B1427" s="32">
        <f>VLOOKUP(A1427,operation!A:B,2,0)</f>
        <v>1</v>
      </c>
      <c r="C1427" s="6">
        <v>15</v>
      </c>
      <c r="D1427" s="25"/>
      <c r="E1427" s="2">
        <v>16384822.45481257</v>
      </c>
      <c r="F1427" s="26">
        <f>_xlfn.MAXIFS('data-from-invoicing'!E:E,'data-from-invoicing'!D:D,eslam.data!AR1427)</f>
        <v>8723893.0899999999</v>
      </c>
      <c r="G1427" s="2">
        <f t="shared" si="178"/>
        <v>-7660929.3648125697</v>
      </c>
      <c r="H1427" s="2"/>
      <c r="I1427" s="23"/>
      <c r="J1427" s="2">
        <f>SUMIF('collection only'!D:D,eslam.data!AQ1427,'collection only'!E:E)</f>
        <v>6570751.7999999998</v>
      </c>
      <c r="K1427" s="26">
        <f>SUMIF('data-from-invoicing'!D:D,eslam.data!AR1427,'data-from-invoicing'!F:F)</f>
        <v>8843457.1828000005</v>
      </c>
      <c r="L1427" s="2">
        <f t="shared" si="179"/>
        <v>2272705.3828000007</v>
      </c>
      <c r="M1427" s="2"/>
      <c r="Q1427" s="23"/>
      <c r="R1427" s="2">
        <v>9343372.7359872162</v>
      </c>
      <c r="S1427" s="1">
        <v>43465</v>
      </c>
      <c r="T1427" s="1">
        <v>43465</v>
      </c>
      <c r="U1427" s="1">
        <v>43471</v>
      </c>
      <c r="V1427">
        <v>34</v>
      </c>
      <c r="W1427" s="1">
        <v>43505</v>
      </c>
      <c r="X1427" s="1">
        <v>43485</v>
      </c>
      <c r="Y1427" s="2">
        <v>136815143.94531071</v>
      </c>
      <c r="Z1427" s="2">
        <v>9384080.2453106903</v>
      </c>
      <c r="AF1427" s="2">
        <v>653055.66027200001</v>
      </c>
      <c r="AG1427" s="14">
        <f>SUMIF('consultant-gross'!D:D,eslam.data!AQ1427,'consultant-gross'!F:F)</f>
        <v>16384822.454812571</v>
      </c>
      <c r="AH1427" s="14">
        <f>SUMIF('consultant-gross'!D:D,eslam.data!AQ1427,'consultant-gross'!G:G)</f>
        <v>136815143.94531071</v>
      </c>
      <c r="AI1427" s="14">
        <f>SUMIF('consultant-net'!D:D,eslam.data!AQ1427,'consultant-net'!F:F)</f>
        <v>9343372.7359872162</v>
      </c>
      <c r="AJ1427" s="2" t="str">
        <f>VLOOKUP(A1427,'eslam-to-invoicing'!A:B,2,0)</f>
        <v>Royal City</v>
      </c>
      <c r="AQ1427" s="2" t="str">
        <f t="shared" si="180"/>
        <v>Royal City15</v>
      </c>
      <c r="AR1427" s="2" t="str">
        <f t="shared" si="181"/>
        <v>Royal City15</v>
      </c>
    </row>
    <row r="1428" spans="1:44" hidden="1" x14ac:dyDescent="0.3">
      <c r="A1428" s="6" t="s">
        <v>9</v>
      </c>
      <c r="B1428" s="32">
        <f>VLOOKUP(A1428,operation!A:B,2,0)</f>
        <v>1</v>
      </c>
      <c r="C1428" s="6">
        <v>16</v>
      </c>
      <c r="D1428" s="25"/>
      <c r="E1428" s="2">
        <v>11488490.333868289</v>
      </c>
      <c r="F1428" s="26">
        <f>_xlfn.MAXIFS('data-from-invoicing'!E:E,'data-from-invoicing'!D:D,eslam.data!AR1428)</f>
        <v>8643111</v>
      </c>
      <c r="G1428" s="2">
        <f t="shared" si="178"/>
        <v>-2845379.3338682894</v>
      </c>
      <c r="H1428" s="2"/>
      <c r="I1428" s="23"/>
      <c r="J1428" s="2">
        <f>SUMIF('collection only'!D:D,eslam.data!AQ1428,'collection only'!E:E)</f>
        <v>7847127.4000000004</v>
      </c>
      <c r="K1428" s="26">
        <f>SUMIF('data-from-invoicing'!D:D,eslam.data!AR1428,'data-from-invoicing'!F:F)</f>
        <v>8700605.8784999996</v>
      </c>
      <c r="L1428" s="2">
        <f t="shared" si="179"/>
        <v>853478.47849999927</v>
      </c>
      <c r="M1428" s="2"/>
      <c r="Q1428" s="23"/>
      <c r="R1428" s="2">
        <v>10141562.99422206</v>
      </c>
      <c r="S1428" s="1">
        <v>43496</v>
      </c>
      <c r="T1428" s="1">
        <v>43496</v>
      </c>
      <c r="U1428" s="1">
        <v>43503</v>
      </c>
      <c r="V1428">
        <v>34</v>
      </c>
      <c r="W1428" s="1">
        <v>43537</v>
      </c>
      <c r="X1428" s="1">
        <v>43521</v>
      </c>
      <c r="Y1428" s="2">
        <v>148303634.27917901</v>
      </c>
      <c r="Z1428" s="2">
        <v>12235459.347114</v>
      </c>
      <c r="AF1428" s="2">
        <v>320713.84827999998</v>
      </c>
      <c r="AG1428" s="14">
        <f>SUMIF('consultant-gross'!D:D,eslam.data!AQ1428,'consultant-gross'!F:F)</f>
        <v>11488490.333868295</v>
      </c>
      <c r="AH1428" s="14">
        <f>SUMIF('consultant-gross'!D:D,eslam.data!AQ1428,'consultant-gross'!G:G)</f>
        <v>148303634.27917901</v>
      </c>
      <c r="AI1428" s="14">
        <f>SUMIF('consultant-net'!D:D,eslam.data!AQ1428,'consultant-net'!F:F)</f>
        <v>10141562.99422206</v>
      </c>
      <c r="AJ1428" s="2" t="str">
        <f>VLOOKUP(A1428,'eslam-to-invoicing'!A:B,2,0)</f>
        <v>Royal City</v>
      </c>
      <c r="AQ1428" s="2" t="str">
        <f t="shared" si="180"/>
        <v>Royal City16</v>
      </c>
      <c r="AR1428" s="2" t="str">
        <f t="shared" si="181"/>
        <v>Royal City16</v>
      </c>
    </row>
    <row r="1429" spans="1:44" hidden="1" x14ac:dyDescent="0.3">
      <c r="A1429" s="6" t="s">
        <v>9</v>
      </c>
      <c r="B1429" s="32">
        <f>VLOOKUP(A1429,operation!A:B,2,0)</f>
        <v>1</v>
      </c>
      <c r="C1429" s="6">
        <v>17</v>
      </c>
      <c r="D1429" s="25"/>
      <c r="E1429" s="2">
        <v>9063503.9339289963</v>
      </c>
      <c r="F1429" s="26">
        <f>_xlfn.MAXIFS('data-from-invoicing'!E:E,'data-from-invoicing'!D:D,eslam.data!AR1429)</f>
        <v>6172362.54</v>
      </c>
      <c r="G1429" s="2">
        <f t="shared" si="178"/>
        <v>-2891141.3939289963</v>
      </c>
      <c r="H1429" s="2"/>
      <c r="I1429" s="23"/>
      <c r="J1429" s="2">
        <f>SUMIF('collection only'!D:D,eslam.data!AQ1429,'collection only'!E:E)</f>
        <v>5868379.5499999998</v>
      </c>
      <c r="K1429" s="26">
        <f>SUMIF('data-from-invoicing'!D:D,eslam.data!AR1429,'data-from-invoicing'!F:F)</f>
        <v>7926704.1264999993</v>
      </c>
      <c r="L1429" s="2">
        <f t="shared" si="179"/>
        <v>2058324.5764999995</v>
      </c>
      <c r="M1429" s="2"/>
      <c r="Q1429" s="23"/>
      <c r="R1429" s="2">
        <v>6226878.8548648804</v>
      </c>
      <c r="S1429" s="1">
        <v>43524</v>
      </c>
      <c r="T1429" s="1">
        <v>43524</v>
      </c>
      <c r="U1429" s="1">
        <v>43530</v>
      </c>
      <c r="V1429">
        <v>34</v>
      </c>
      <c r="W1429" s="1">
        <v>43564</v>
      </c>
      <c r="X1429" s="1">
        <v>43556</v>
      </c>
      <c r="Y1429" s="2">
        <v>157367138.213108</v>
      </c>
      <c r="Z1429" s="2">
        <v>15116649.668810001</v>
      </c>
      <c r="AF1429" s="2">
        <v>370976.97463999997</v>
      </c>
      <c r="AG1429" s="14">
        <f>SUMIF('consultant-gross'!D:D,eslam.data!AQ1429,'consultant-gross'!F:F)</f>
        <v>9063503.9339289963</v>
      </c>
      <c r="AH1429" s="14">
        <f>SUMIF('consultant-gross'!D:D,eslam.data!AQ1429,'consultant-gross'!G:G)</f>
        <v>157367138.213108</v>
      </c>
      <c r="AI1429" s="14">
        <f>SUMIF('consultant-net'!D:D,eslam.data!AQ1429,'consultant-net'!F:F)</f>
        <v>6226878.8548648804</v>
      </c>
      <c r="AJ1429" s="2" t="str">
        <f>VLOOKUP(A1429,'eslam-to-invoicing'!A:B,2,0)</f>
        <v>Royal City</v>
      </c>
      <c r="AQ1429" s="2" t="str">
        <f t="shared" si="180"/>
        <v>Royal City17</v>
      </c>
      <c r="AR1429" s="2" t="str">
        <f t="shared" si="181"/>
        <v>Royal City17</v>
      </c>
    </row>
    <row r="1430" spans="1:44" hidden="1" x14ac:dyDescent="0.3">
      <c r="A1430" s="6" t="s">
        <v>9</v>
      </c>
      <c r="B1430" s="32">
        <f>VLOOKUP(A1430,operation!A:B,2,0)</f>
        <v>1</v>
      </c>
      <c r="C1430" s="6">
        <v>18</v>
      </c>
      <c r="D1430" s="25"/>
      <c r="E1430" s="2">
        <v>8621924.8043220043</v>
      </c>
      <c r="F1430" s="26">
        <f>_xlfn.MAXIFS('data-from-invoicing'!E:E,'data-from-invoicing'!D:D,eslam.data!AR1430)</f>
        <v>9398674.1999999993</v>
      </c>
      <c r="G1430" s="2">
        <f t="shared" si="178"/>
        <v>776749.39567799494</v>
      </c>
      <c r="H1430" s="2"/>
      <c r="I1430" s="23"/>
      <c r="J1430" s="2">
        <f>SUMIF('collection only'!D:D,eslam.data!AQ1430,'collection only'!E:E)</f>
        <v>4501953.5</v>
      </c>
      <c r="K1430" s="26">
        <f>SUMIF('data-from-invoicing'!D:D,eslam.data!AR1430,'data-from-invoicing'!F:F)</f>
        <v>5608968.3914999999</v>
      </c>
      <c r="L1430" s="2">
        <f t="shared" si="179"/>
        <v>1107014.8914999999</v>
      </c>
      <c r="M1430" s="2"/>
      <c r="Q1430" s="23"/>
      <c r="R1430" s="2">
        <v>6196039.3960192204</v>
      </c>
      <c r="S1430" s="1">
        <v>43555</v>
      </c>
      <c r="T1430" s="1">
        <v>43555</v>
      </c>
      <c r="U1430" s="1">
        <v>43564</v>
      </c>
      <c r="V1430">
        <v>34</v>
      </c>
      <c r="W1430" s="1">
        <v>43598</v>
      </c>
      <c r="X1430" s="1">
        <v>43573</v>
      </c>
      <c r="Y1430" s="2">
        <v>165989063.01743001</v>
      </c>
      <c r="Z1430" s="2">
        <v>14343940.139469</v>
      </c>
      <c r="AF1430" s="2">
        <v>296046.80712000001</v>
      </c>
      <c r="AG1430" s="14">
        <f>SUMIF('consultant-gross'!D:D,eslam.data!AQ1430,'consultant-gross'!F:F)</f>
        <v>8621924.8043220043</v>
      </c>
      <c r="AH1430" s="14">
        <f>SUMIF('consultant-gross'!D:D,eslam.data!AQ1430,'consultant-gross'!G:G)</f>
        <v>165989063.01743001</v>
      </c>
      <c r="AI1430" s="14">
        <f>SUMIF('consultant-net'!D:D,eslam.data!AQ1430,'consultant-net'!F:F)</f>
        <v>6196039.3960192204</v>
      </c>
      <c r="AJ1430" s="2" t="str">
        <f>VLOOKUP(A1430,'eslam-to-invoicing'!A:B,2,0)</f>
        <v>Royal City</v>
      </c>
      <c r="AQ1430" s="2" t="str">
        <f t="shared" si="180"/>
        <v>Royal City18</v>
      </c>
      <c r="AR1430" s="2" t="str">
        <f t="shared" si="181"/>
        <v>Royal City18</v>
      </c>
    </row>
    <row r="1431" spans="1:44" hidden="1" x14ac:dyDescent="0.3">
      <c r="A1431" s="6" t="s">
        <v>9</v>
      </c>
      <c r="B1431" s="32">
        <f>VLOOKUP(A1431,operation!A:B,2,0)</f>
        <v>1</v>
      </c>
      <c r="C1431" s="6">
        <v>19</v>
      </c>
      <c r="D1431" s="25"/>
      <c r="E1431" s="2">
        <v>15549148.04855898</v>
      </c>
      <c r="F1431" s="26">
        <f>_xlfn.MAXIFS('data-from-invoicing'!E:E,'data-from-invoicing'!D:D,eslam.data!AR1431)</f>
        <v>13865958.08</v>
      </c>
      <c r="G1431" s="2">
        <f t="shared" si="178"/>
        <v>-1683189.9685589802</v>
      </c>
      <c r="H1431" s="2"/>
      <c r="I1431" s="23"/>
      <c r="J1431" s="2">
        <f>SUMIF('collection only'!D:D,eslam.data!AQ1431,'collection only'!E:E)</f>
        <v>9999974.75</v>
      </c>
      <c r="K1431" s="26">
        <f>SUMIF('data-from-invoicing'!D:D,eslam.data!AR1431,'data-from-invoicing'!F:F)</f>
        <v>11100376.271</v>
      </c>
      <c r="L1431" s="2">
        <f t="shared" si="179"/>
        <v>1100401.5209999997</v>
      </c>
      <c r="M1431" s="2"/>
      <c r="Q1431" s="23"/>
      <c r="R1431" s="2">
        <v>10933183.02020574</v>
      </c>
      <c r="S1431" s="1">
        <v>43585</v>
      </c>
      <c r="T1431" s="1">
        <v>43585</v>
      </c>
      <c r="U1431" s="1">
        <v>43593</v>
      </c>
      <c r="V1431">
        <v>34</v>
      </c>
      <c r="W1431" s="1">
        <v>43627</v>
      </c>
      <c r="X1431" s="1">
        <v>43608</v>
      </c>
      <c r="Y1431" s="2">
        <v>181538211.06598899</v>
      </c>
      <c r="Z1431" s="2">
        <v>16047073.022191999</v>
      </c>
      <c r="AF1431" s="2">
        <v>222365.69320000001</v>
      </c>
      <c r="AG1431" s="14">
        <f>SUMIF('consultant-gross'!D:D,eslam.data!AQ1431,'consultant-gross'!F:F)</f>
        <v>15549148.04855898</v>
      </c>
      <c r="AH1431" s="14">
        <f>SUMIF('consultant-gross'!D:D,eslam.data!AQ1431,'consultant-gross'!G:G)</f>
        <v>181538211.06598899</v>
      </c>
      <c r="AI1431" s="14">
        <f>SUMIF('consultant-net'!D:D,eslam.data!AQ1431,'consultant-net'!F:F)</f>
        <v>10933183.020205736</v>
      </c>
      <c r="AJ1431" s="2" t="str">
        <f>VLOOKUP(A1431,'eslam-to-invoicing'!A:B,2,0)</f>
        <v>Royal City</v>
      </c>
      <c r="AQ1431" s="2" t="str">
        <f t="shared" si="180"/>
        <v>Royal City19</v>
      </c>
      <c r="AR1431" s="2" t="str">
        <f t="shared" si="181"/>
        <v>Royal City19</v>
      </c>
    </row>
    <row r="1432" spans="1:44" hidden="1" x14ac:dyDescent="0.3">
      <c r="A1432" s="6" t="s">
        <v>9</v>
      </c>
      <c r="B1432" s="32">
        <f>VLOOKUP(A1432,operation!A:B,2,0)</f>
        <v>1</v>
      </c>
      <c r="C1432" s="6">
        <v>20</v>
      </c>
      <c r="D1432" s="25"/>
      <c r="E1432" s="2">
        <v>7876990.4814729989</v>
      </c>
      <c r="F1432" s="26">
        <f>_xlfn.MAXIFS('data-from-invoicing'!E:E,'data-from-invoicing'!D:D,eslam.data!AR1432)</f>
        <v>8557310.6999999993</v>
      </c>
      <c r="G1432" s="2">
        <f t="shared" si="178"/>
        <v>680320.2185270004</v>
      </c>
      <c r="H1432" s="2"/>
      <c r="I1432" s="23"/>
      <c r="J1432" s="2">
        <f>SUMIF('collection only'!D:D,eslam.data!AQ1432,'collection only'!E:E)</f>
        <v>5072118</v>
      </c>
      <c r="K1432" s="26">
        <f>SUMIF('data-from-invoicing'!D:D,eslam.data!AR1432,'data-from-invoicing'!F:F)</f>
        <v>6164410</v>
      </c>
      <c r="L1432" s="2">
        <f t="shared" si="179"/>
        <v>1092292</v>
      </c>
      <c r="M1432" s="2"/>
      <c r="Q1432" s="23"/>
      <c r="R1432" s="2">
        <v>5643448.8191035688</v>
      </c>
      <c r="S1432" s="1">
        <v>43616</v>
      </c>
      <c r="T1432" s="1">
        <v>43616</v>
      </c>
      <c r="U1432" s="1">
        <v>43617</v>
      </c>
      <c r="V1432">
        <v>34</v>
      </c>
      <c r="W1432" s="1">
        <v>43651</v>
      </c>
      <c r="X1432" s="1">
        <v>43642</v>
      </c>
      <c r="Y1432" s="2">
        <v>189415201.54746199</v>
      </c>
      <c r="Z1432" s="2">
        <v>15380569.128591999</v>
      </c>
      <c r="AF1432" s="2">
        <v>176894.18119999999</v>
      </c>
      <c r="AG1432" s="14">
        <f>SUMIF('consultant-gross'!D:D,eslam.data!AQ1432,'consultant-gross'!F:F)</f>
        <v>7876990.4814729989</v>
      </c>
      <c r="AH1432" s="14">
        <f>SUMIF('consultant-gross'!D:D,eslam.data!AQ1432,'consultant-gross'!G:G)</f>
        <v>189415201.54746199</v>
      </c>
      <c r="AI1432" s="14">
        <f>SUMIF('consultant-net'!D:D,eslam.data!AQ1432,'consultant-net'!F:F)</f>
        <v>5643448.8191035688</v>
      </c>
      <c r="AJ1432" s="2" t="str">
        <f>VLOOKUP(A1432,'eslam-to-invoicing'!A:B,2,0)</f>
        <v>Royal City</v>
      </c>
      <c r="AQ1432" s="2" t="str">
        <f t="shared" si="180"/>
        <v>Royal City20</v>
      </c>
      <c r="AR1432" s="2" t="str">
        <f t="shared" si="181"/>
        <v>Royal City20</v>
      </c>
    </row>
    <row r="1433" spans="1:44" hidden="1" x14ac:dyDescent="0.3">
      <c r="A1433" s="6" t="s">
        <v>9</v>
      </c>
      <c r="B1433" s="32">
        <f>VLOOKUP(A1433,operation!A:B,2,0)</f>
        <v>1</v>
      </c>
      <c r="C1433" s="6">
        <v>21</v>
      </c>
      <c r="D1433" s="25"/>
      <c r="E1433" s="2">
        <v>7532294.3264729977</v>
      </c>
      <c r="F1433" s="26">
        <f>_xlfn.MAXIFS('data-from-invoicing'!E:E,'data-from-invoicing'!D:D,eslam.data!AR1433)</f>
        <v>5449100.4699999997</v>
      </c>
      <c r="G1433" s="2">
        <f t="shared" si="178"/>
        <v>-2083193.8564729979</v>
      </c>
      <c r="H1433" s="2"/>
      <c r="I1433" s="23"/>
      <c r="J1433" s="2">
        <f>SUMIF('collection only'!D:D,eslam.data!AQ1433,'collection only'!E:E)</f>
        <v>5000000</v>
      </c>
      <c r="K1433" s="26">
        <f>SUMIF('data-from-invoicing'!D:D,eslam.data!AR1433,'data-from-invoicing'!F:F)</f>
        <v>7420122.4284999995</v>
      </c>
      <c r="L1433" s="2">
        <f t="shared" si="179"/>
        <v>2420122.4284999995</v>
      </c>
      <c r="M1433" s="2"/>
      <c r="Q1433" s="23"/>
      <c r="R1433" s="2">
        <v>5151160.3486572504</v>
      </c>
      <c r="S1433" s="1">
        <v>43646</v>
      </c>
      <c r="T1433" s="1">
        <v>43646</v>
      </c>
      <c r="U1433" s="1">
        <v>43654</v>
      </c>
      <c r="V1433">
        <v>34</v>
      </c>
      <c r="W1433" s="1">
        <v>43688</v>
      </c>
      <c r="X1433" s="1">
        <v>43664</v>
      </c>
      <c r="Y1433" s="2">
        <v>196947495.87393501</v>
      </c>
      <c r="Z1433" s="2">
        <v>17429947.312665999</v>
      </c>
      <c r="AF1433" s="2">
        <v>252279.45819999999</v>
      </c>
      <c r="AG1433" s="14">
        <f>SUMIF('consultant-gross'!D:D,eslam.data!AQ1433,'consultant-gross'!F:F)</f>
        <v>7532294.3264729977</v>
      </c>
      <c r="AH1433" s="14">
        <f>SUMIF('consultant-gross'!D:D,eslam.data!AQ1433,'consultant-gross'!G:G)</f>
        <v>196947495.87393498</v>
      </c>
      <c r="AI1433" s="14">
        <f>SUMIF('consultant-net'!D:D,eslam.data!AQ1433,'consultant-net'!F:F)</f>
        <v>5151160.3486572504</v>
      </c>
      <c r="AJ1433" s="2" t="str">
        <f>VLOOKUP(A1433,'eslam-to-invoicing'!A:B,2,0)</f>
        <v>Royal City</v>
      </c>
      <c r="AQ1433" s="2" t="str">
        <f t="shared" si="180"/>
        <v>Royal City21</v>
      </c>
      <c r="AR1433" s="2" t="str">
        <f t="shared" si="181"/>
        <v>Royal City21</v>
      </c>
    </row>
    <row r="1434" spans="1:44" hidden="1" x14ac:dyDescent="0.3">
      <c r="A1434" s="6" t="s">
        <v>9</v>
      </c>
      <c r="B1434" s="32">
        <f>VLOOKUP(A1434,operation!A:B,2,0)</f>
        <v>1</v>
      </c>
      <c r="C1434" s="6">
        <v>22</v>
      </c>
      <c r="D1434" s="25"/>
      <c r="E1434" s="2">
        <v>24265130.19590104</v>
      </c>
      <c r="F1434" s="26">
        <f>_xlfn.MAXIFS('data-from-invoicing'!E:E,'data-from-invoicing'!D:D,eslam.data!AR1434)</f>
        <v>18490927.23</v>
      </c>
      <c r="G1434" s="2">
        <f t="shared" si="178"/>
        <v>-5774202.9659010395</v>
      </c>
      <c r="H1434" s="2"/>
      <c r="I1434" s="23"/>
      <c r="J1434" s="2">
        <f>SUMIF('collection only'!D:D,eslam.data!AQ1434,'collection only'!E:E)</f>
        <v>36824453.700000003</v>
      </c>
      <c r="K1434" s="26">
        <f>SUMIF('data-from-invoicing'!D:D,eslam.data!AR1434,'data-from-invoicing'!F:F)</f>
        <v>20152080.925500002</v>
      </c>
      <c r="L1434" s="2">
        <f t="shared" si="179"/>
        <v>-16672372.774500001</v>
      </c>
      <c r="M1434" s="2"/>
      <c r="Q1434" s="23"/>
      <c r="R1434" s="2">
        <v>17540056.799040679</v>
      </c>
      <c r="S1434" s="1">
        <v>43677</v>
      </c>
      <c r="T1434" s="1">
        <v>43677</v>
      </c>
      <c r="U1434" s="1">
        <v>43682</v>
      </c>
      <c r="V1434">
        <v>34</v>
      </c>
      <c r="W1434" s="1">
        <v>43716</v>
      </c>
      <c r="X1434" s="1">
        <v>43710</v>
      </c>
      <c r="Y1434" s="2">
        <v>221212626.06983599</v>
      </c>
      <c r="Z1434" s="2">
        <v>24953179.740235999</v>
      </c>
      <c r="AF1434" s="2">
        <v>327502.32244000002</v>
      </c>
      <c r="AG1434" s="14">
        <f>SUMIF('consultant-gross'!D:D,eslam.data!AQ1434,'consultant-gross'!F:F)</f>
        <v>24265130.195901036</v>
      </c>
      <c r="AH1434" s="14">
        <f>SUMIF('consultant-gross'!D:D,eslam.data!AQ1434,'consultant-gross'!G:G)</f>
        <v>221212626.06983602</v>
      </c>
      <c r="AI1434" s="14">
        <f>SUMIF('consultant-net'!D:D,eslam.data!AQ1434,'consultant-net'!F:F)</f>
        <v>17540056.799040675</v>
      </c>
      <c r="AJ1434" s="2" t="str">
        <f>VLOOKUP(A1434,'eslam-to-invoicing'!A:B,2,0)</f>
        <v>Royal City</v>
      </c>
      <c r="AQ1434" s="2" t="str">
        <f t="shared" si="180"/>
        <v>Royal City22</v>
      </c>
      <c r="AR1434" s="2" t="str">
        <f t="shared" si="181"/>
        <v>Royal City22</v>
      </c>
    </row>
    <row r="1435" spans="1:44" hidden="1" x14ac:dyDescent="0.3">
      <c r="A1435" s="6" t="s">
        <v>9</v>
      </c>
      <c r="B1435" s="32">
        <f>VLOOKUP(A1435,operation!A:B,2,0)</f>
        <v>1</v>
      </c>
      <c r="C1435" s="6">
        <v>23</v>
      </c>
      <c r="D1435" s="25"/>
      <c r="E1435" s="2">
        <v>6268692.5562053919</v>
      </c>
      <c r="F1435" s="26">
        <f>_xlfn.MAXIFS('data-from-invoicing'!E:E,'data-from-invoicing'!D:D,eslam.data!AR1435)</f>
        <v>10826725.43</v>
      </c>
      <c r="G1435" s="2">
        <f t="shared" si="178"/>
        <v>4558032.8737946078</v>
      </c>
      <c r="H1435" s="2"/>
      <c r="I1435" s="23"/>
      <c r="J1435" s="2">
        <f>SUMIF('collection only'!D:D,eslam.data!AQ1435,'collection only'!E:E)</f>
        <v>6453450.5999999996</v>
      </c>
      <c r="K1435" s="26">
        <f>SUMIF('data-from-invoicing'!D:D,eslam.data!AR1435,'data-from-invoicing'!F:F)</f>
        <v>16168444.0197</v>
      </c>
      <c r="L1435" s="2">
        <f t="shared" si="179"/>
        <v>9714993.4197000004</v>
      </c>
      <c r="M1435" s="2"/>
      <c r="Q1435" s="23"/>
      <c r="R1435" s="2">
        <v>4319851.8787147403</v>
      </c>
      <c r="S1435" s="1">
        <v>43708</v>
      </c>
      <c r="T1435" s="1">
        <v>43708</v>
      </c>
      <c r="U1435" s="1">
        <v>43719</v>
      </c>
      <c r="W1435" s="1">
        <v>43756</v>
      </c>
      <c r="X1435" s="1">
        <v>43736</v>
      </c>
      <c r="Y1435" s="2">
        <v>227481318.62604141</v>
      </c>
      <c r="Z1435" s="2">
        <v>25361645.368076</v>
      </c>
      <c r="AF1435" s="2">
        <v>418117.17460500001</v>
      </c>
      <c r="AG1435" s="14">
        <f>SUMIF('consultant-gross'!D:D,eslam.data!AQ1435,'consultant-gross'!F:F)</f>
        <v>6268692.5562053919</v>
      </c>
      <c r="AH1435" s="14">
        <f>SUMIF('consultant-gross'!D:D,eslam.data!AQ1435,'consultant-gross'!G:G)</f>
        <v>227481318.62604141</v>
      </c>
      <c r="AI1435" s="14">
        <f>SUMIF('consultant-net'!D:D,eslam.data!AQ1435,'consultant-net'!F:F)</f>
        <v>4319851.8787147403</v>
      </c>
      <c r="AJ1435" s="2" t="str">
        <f>VLOOKUP(A1435,'eslam-to-invoicing'!A:B,2,0)</f>
        <v>Royal City</v>
      </c>
      <c r="AQ1435" s="2" t="str">
        <f t="shared" si="180"/>
        <v>Royal City23</v>
      </c>
      <c r="AR1435" s="2" t="str">
        <f t="shared" si="181"/>
        <v>Royal City23</v>
      </c>
    </row>
    <row r="1436" spans="1:44" hidden="1" x14ac:dyDescent="0.3">
      <c r="A1436" s="6" t="s">
        <v>9</v>
      </c>
      <c r="B1436" s="32">
        <f>VLOOKUP(A1436,operation!A:B,2,0)</f>
        <v>1</v>
      </c>
      <c r="C1436" s="6">
        <v>24</v>
      </c>
      <c r="D1436" s="25"/>
      <c r="E1436" s="2">
        <v>17799666.736012582</v>
      </c>
      <c r="F1436" s="26">
        <f>_xlfn.MAXIFS('data-from-invoicing'!E:E,'data-from-invoicing'!D:D,eslam.data!AR1436)</f>
        <v>15230773.26</v>
      </c>
      <c r="G1436" s="2">
        <f t="shared" si="178"/>
        <v>-2568893.476012582</v>
      </c>
      <c r="H1436" s="2"/>
      <c r="I1436" s="23"/>
      <c r="J1436" s="2">
        <f>SUMIF('collection only'!D:D,eslam.data!AQ1436,'collection only'!E:E)</f>
        <v>9088642.9000000004</v>
      </c>
      <c r="K1436" s="26">
        <f>SUMIF('data-from-invoicing'!D:D,eslam.data!AR1436,'data-from-invoicing'!F:F)</f>
        <v>9213642.9830000009</v>
      </c>
      <c r="L1436" s="2">
        <f t="shared" si="179"/>
        <v>125000.08300000057</v>
      </c>
      <c r="M1436" s="2"/>
      <c r="Q1436" s="23"/>
      <c r="R1436" s="2">
        <v>10214838.064484449</v>
      </c>
      <c r="S1436" s="1">
        <v>43738</v>
      </c>
      <c r="T1436" s="1">
        <v>43738</v>
      </c>
      <c r="U1436" s="1">
        <v>43747</v>
      </c>
      <c r="V1436">
        <v>34</v>
      </c>
      <c r="W1436" s="1">
        <v>43781</v>
      </c>
      <c r="X1436" s="1">
        <v>43762</v>
      </c>
      <c r="Y1436" s="2">
        <v>245280985.36205399</v>
      </c>
      <c r="Z1436" s="2">
        <v>23478699.103769999</v>
      </c>
      <c r="AF1436" s="2">
        <v>383536.56010443199</v>
      </c>
      <c r="AG1436" s="14">
        <f>SUMIF('consultant-gross'!D:D,eslam.data!AQ1436,'consultant-gross'!F:F)</f>
        <v>17799666.736012578</v>
      </c>
      <c r="AH1436" s="14">
        <f>SUMIF('consultant-gross'!D:D,eslam.data!AQ1436,'consultant-gross'!G:G)</f>
        <v>245280985.36205399</v>
      </c>
      <c r="AI1436" s="14">
        <f>SUMIF('consultant-net'!D:D,eslam.data!AQ1436,'consultant-net'!F:F)</f>
        <v>10214838.064484447</v>
      </c>
      <c r="AJ1436" s="2" t="str">
        <f>VLOOKUP(A1436,'eslam-to-invoicing'!A:B,2,0)</f>
        <v>Royal City</v>
      </c>
      <c r="AQ1436" s="2" t="str">
        <f t="shared" si="180"/>
        <v>Royal City24</v>
      </c>
      <c r="AR1436" s="2" t="str">
        <f t="shared" si="181"/>
        <v>Royal City24</v>
      </c>
    </row>
    <row r="1437" spans="1:44" hidden="1" x14ac:dyDescent="0.3">
      <c r="A1437" s="6" t="s">
        <v>9</v>
      </c>
      <c r="B1437" s="32">
        <f>VLOOKUP(A1437,operation!A:B,2,0)</f>
        <v>1</v>
      </c>
      <c r="C1437" s="6">
        <v>25</v>
      </c>
      <c r="D1437" s="25"/>
      <c r="E1437" s="2">
        <v>17503083.026774999</v>
      </c>
      <c r="F1437" s="26">
        <f>_xlfn.MAXIFS('data-from-invoicing'!E:E,'data-from-invoicing'!D:D,eslam.data!AR1437)</f>
        <v>17584623.170000002</v>
      </c>
      <c r="G1437" s="2">
        <f t="shared" si="178"/>
        <v>81540.143225003034</v>
      </c>
      <c r="H1437" s="2"/>
      <c r="I1437" s="23"/>
      <c r="J1437" s="2">
        <f>SUMIF('collection only'!D:D,eslam.data!AQ1437,'collection only'!E:E)</f>
        <v>9972683.9499999993</v>
      </c>
      <c r="K1437" s="26">
        <f>SUMIF('data-from-invoicing'!D:D,eslam.data!AR1437,'data-from-invoicing'!F:F)</f>
        <v>9972683.9684999995</v>
      </c>
      <c r="L1437" s="2">
        <f t="shared" si="179"/>
        <v>1.8500000238418579E-2</v>
      </c>
      <c r="M1437" s="2"/>
      <c r="Q1437" s="23"/>
      <c r="R1437" s="2">
        <v>12249365.623983679</v>
      </c>
      <c r="S1437" s="1">
        <v>43769</v>
      </c>
      <c r="T1437" s="1">
        <v>43769</v>
      </c>
      <c r="U1437" s="1">
        <v>43776</v>
      </c>
      <c r="V1437">
        <v>34</v>
      </c>
      <c r="W1437" s="1">
        <v>43810</v>
      </c>
      <c r="X1437" s="1">
        <v>43796</v>
      </c>
      <c r="Y1437" s="2">
        <v>262784068.38882899</v>
      </c>
      <c r="Z1437" s="2">
        <v>23043660.202303</v>
      </c>
      <c r="AF1437" s="2">
        <v>462163.64865604503</v>
      </c>
      <c r="AG1437" s="14">
        <f>SUMIF('consultant-gross'!D:D,eslam.data!AQ1437,'consultant-gross'!F:F)</f>
        <v>17503083.026775002</v>
      </c>
      <c r="AH1437" s="14">
        <f>SUMIF('consultant-gross'!D:D,eslam.data!AQ1437,'consultant-gross'!G:G)</f>
        <v>262784068.38882899</v>
      </c>
      <c r="AI1437" s="14">
        <f>SUMIF('consultant-net'!D:D,eslam.data!AQ1437,'consultant-net'!F:F)</f>
        <v>12249365.623983681</v>
      </c>
      <c r="AJ1437" s="2" t="str">
        <f>VLOOKUP(A1437,'eslam-to-invoicing'!A:B,2,0)</f>
        <v>Royal City</v>
      </c>
      <c r="AQ1437" s="2" t="str">
        <f t="shared" si="180"/>
        <v>Royal City25</v>
      </c>
      <c r="AR1437" s="2" t="str">
        <f t="shared" si="181"/>
        <v>Royal City25</v>
      </c>
    </row>
    <row r="1438" spans="1:44" hidden="1" x14ac:dyDescent="0.3">
      <c r="A1438" s="6" t="s">
        <v>9</v>
      </c>
      <c r="B1438" s="32">
        <f>VLOOKUP(A1438,operation!A:B,2,0)</f>
        <v>1</v>
      </c>
      <c r="C1438" s="6">
        <v>26</v>
      </c>
      <c r="D1438" s="25"/>
      <c r="E1438" s="2">
        <v>10595979.930119039</v>
      </c>
      <c r="F1438" s="26">
        <f>_xlfn.MAXIFS('data-from-invoicing'!E:E,'data-from-invoicing'!D:D,eslam.data!AR1438)</f>
        <v>0</v>
      </c>
      <c r="G1438" s="2">
        <f t="shared" si="178"/>
        <v>-10595979.930119039</v>
      </c>
      <c r="H1438" s="2"/>
      <c r="I1438" s="23"/>
      <c r="J1438" s="2">
        <f>SUMIF('collection only'!D:D,eslam.data!AQ1438,'collection only'!E:E)</f>
        <v>8025338.2999999998</v>
      </c>
      <c r="K1438" s="26">
        <f>SUMIF('data-from-invoicing'!D:D,eslam.data!AR1438,'data-from-invoicing'!F:F)</f>
        <v>0</v>
      </c>
      <c r="L1438" s="2">
        <f t="shared" si="179"/>
        <v>-8025338.2999999998</v>
      </c>
      <c r="M1438" s="2"/>
      <c r="Q1438" s="23"/>
      <c r="R1438" s="2">
        <v>7456675.636726141</v>
      </c>
      <c r="S1438" s="1">
        <v>43799</v>
      </c>
      <c r="T1438" s="1">
        <v>43799</v>
      </c>
      <c r="U1438" s="1">
        <v>43809</v>
      </c>
      <c r="V1438">
        <v>34</v>
      </c>
      <c r="W1438" s="1">
        <v>43843</v>
      </c>
      <c r="X1438" s="1">
        <v>43835</v>
      </c>
      <c r="Y1438" s="2">
        <v>273380048.31894797</v>
      </c>
      <c r="Z1438" s="2">
        <v>22399832.276028991</v>
      </c>
      <c r="AF1438" s="2">
        <v>481328.12829899997</v>
      </c>
      <c r="AG1438" s="14">
        <f>SUMIF('consultant-gross'!D:D,eslam.data!AQ1438,'consultant-gross'!F:F)</f>
        <v>10595979.930119038</v>
      </c>
      <c r="AH1438" s="14">
        <f>SUMIF('consultant-gross'!D:D,eslam.data!AQ1438,'consultant-gross'!G:G)</f>
        <v>273380048.31894803</v>
      </c>
      <c r="AI1438" s="14">
        <f>SUMIF('consultant-net'!D:D,eslam.data!AQ1438,'consultant-net'!F:F)</f>
        <v>7456675.636726141</v>
      </c>
      <c r="AJ1438" s="2" t="str">
        <f>VLOOKUP(A1438,'eslam-to-invoicing'!A:B,2,0)</f>
        <v>Royal City</v>
      </c>
      <c r="AQ1438" s="2" t="str">
        <f t="shared" si="180"/>
        <v>Royal City26</v>
      </c>
      <c r="AR1438" s="2" t="str">
        <f t="shared" si="181"/>
        <v>Royal City26</v>
      </c>
    </row>
    <row r="1439" spans="1:44" hidden="1" x14ac:dyDescent="0.3">
      <c r="A1439" s="6" t="s">
        <v>9</v>
      </c>
      <c r="B1439" s="32">
        <f>VLOOKUP(A1439,operation!A:B,2,0)</f>
        <v>1</v>
      </c>
      <c r="C1439" s="6">
        <v>27</v>
      </c>
      <c r="D1439" s="25"/>
      <c r="E1439" s="2">
        <v>20586377.63011777</v>
      </c>
      <c r="F1439" s="26">
        <f>_xlfn.MAXIFS('data-from-invoicing'!E:E,'data-from-invoicing'!D:D,eslam.data!AR1439)</f>
        <v>23615681.469999999</v>
      </c>
      <c r="G1439" s="2">
        <f t="shared" si="178"/>
        <v>3029303.8398822285</v>
      </c>
      <c r="H1439" s="2"/>
      <c r="I1439" s="23"/>
      <c r="J1439" s="2">
        <f>SUMIF('collection only'!D:D,eslam.data!AQ1439,'collection only'!E:E)</f>
        <v>11895943.699999999</v>
      </c>
      <c r="K1439" s="26">
        <f>SUMIF('data-from-invoicing'!D:D,eslam.data!AR1439,'data-from-invoicing'!F:F)</f>
        <v>11636419.899999999</v>
      </c>
      <c r="L1439" s="2">
        <f t="shared" si="179"/>
        <v>-259523.80000000075</v>
      </c>
      <c r="M1439" s="2"/>
      <c r="Q1439" s="23"/>
      <c r="R1439" s="2">
        <v>14587648.310611781</v>
      </c>
      <c r="S1439" s="1">
        <v>43830</v>
      </c>
      <c r="T1439" s="1">
        <v>43830</v>
      </c>
      <c r="U1439" s="1">
        <v>43843</v>
      </c>
      <c r="V1439">
        <v>34</v>
      </c>
      <c r="W1439" s="1">
        <v>43877</v>
      </c>
      <c r="X1439" s="1">
        <v>43871</v>
      </c>
      <c r="Y1439" s="2">
        <v>293966425.9490658</v>
      </c>
      <c r="Z1439" s="2">
        <v>19245051.8836748</v>
      </c>
      <c r="AF1439" s="2">
        <v>481881.62361900002</v>
      </c>
      <c r="AG1439" s="14">
        <f>SUMIF('consultant-gross'!D:D,eslam.data!AQ1439,'consultant-gross'!F:F)</f>
        <v>20586377.630117774</v>
      </c>
      <c r="AH1439" s="14">
        <f>SUMIF('consultant-gross'!D:D,eslam.data!AQ1439,'consultant-gross'!G:G)</f>
        <v>293966425.9490658</v>
      </c>
      <c r="AI1439" s="14">
        <f>SUMIF('consultant-net'!D:D,eslam.data!AQ1439,'consultant-net'!F:F)</f>
        <v>14587648.310611784</v>
      </c>
      <c r="AJ1439" s="2" t="str">
        <f>VLOOKUP(A1439,'eslam-to-invoicing'!A:B,2,0)</f>
        <v>Royal City</v>
      </c>
      <c r="AQ1439" s="2" t="str">
        <f t="shared" si="180"/>
        <v>Royal City27</v>
      </c>
      <c r="AR1439" s="2" t="str">
        <f t="shared" si="181"/>
        <v>Royal City27</v>
      </c>
    </row>
    <row r="1440" spans="1:44" hidden="1" x14ac:dyDescent="0.3">
      <c r="A1440" s="6" t="s">
        <v>9</v>
      </c>
      <c r="B1440" s="32">
        <f>VLOOKUP(A1440,operation!A:B,2,0)</f>
        <v>1</v>
      </c>
      <c r="C1440" s="6">
        <v>28</v>
      </c>
      <c r="D1440" s="25"/>
      <c r="E1440" s="2">
        <v>15640549.4851408</v>
      </c>
      <c r="F1440" s="26">
        <f>_xlfn.MAXIFS('data-from-invoicing'!E:E,'data-from-invoicing'!D:D,eslam.data!AR1440)</f>
        <v>18900076.140000001</v>
      </c>
      <c r="G1440" s="2">
        <f t="shared" si="178"/>
        <v>3259526.6548592001</v>
      </c>
      <c r="H1440" s="2"/>
      <c r="I1440" s="23"/>
      <c r="J1440" s="2">
        <f>SUMIF('collection only'!D:D,eslam.data!AQ1440,'collection only'!E:E)</f>
        <v>10500306.77</v>
      </c>
      <c r="K1440" s="26">
        <f>SUMIF('data-from-invoicing'!D:D,eslam.data!AR1440,'data-from-invoicing'!F:F)</f>
        <v>10500306.76</v>
      </c>
      <c r="L1440" s="2">
        <f t="shared" si="179"/>
        <v>-9.9999997764825821E-3</v>
      </c>
      <c r="M1440" s="2"/>
      <c r="Q1440" s="23"/>
      <c r="R1440" s="2">
        <v>10986396.555261049</v>
      </c>
      <c r="S1440" s="1">
        <v>43861</v>
      </c>
      <c r="T1440" s="1">
        <v>43861</v>
      </c>
      <c r="U1440" s="1">
        <v>43878</v>
      </c>
      <c r="V1440">
        <v>34</v>
      </c>
      <c r="W1440" s="1">
        <v>43912</v>
      </c>
      <c r="X1440" s="1">
        <v>43906</v>
      </c>
      <c r="Y1440" s="2">
        <v>309606975.4342066</v>
      </c>
      <c r="Z1440" s="2">
        <v>16026544.9250996</v>
      </c>
      <c r="AF1440" s="2">
        <v>606431.61426659999</v>
      </c>
      <c r="AG1440" s="14">
        <f>SUMIF('consultant-gross'!D:D,eslam.data!AQ1440,'consultant-gross'!F:F)</f>
        <v>15640549.4851408</v>
      </c>
      <c r="AH1440" s="14">
        <f>SUMIF('consultant-gross'!D:D,eslam.data!AQ1440,'consultant-gross'!G:G)</f>
        <v>309606975.4342066</v>
      </c>
      <c r="AI1440" s="14">
        <f>SUMIF('consultant-net'!D:D,eslam.data!AQ1440,'consultant-net'!F:F)</f>
        <v>10986396.555261046</v>
      </c>
      <c r="AJ1440" s="2" t="str">
        <f>VLOOKUP(A1440,'eslam-to-invoicing'!A:B,2,0)</f>
        <v>Royal City</v>
      </c>
      <c r="AQ1440" s="2" t="str">
        <f t="shared" si="180"/>
        <v>Royal City28</v>
      </c>
      <c r="AR1440" s="2" t="str">
        <f t="shared" si="181"/>
        <v>Royal City28</v>
      </c>
    </row>
    <row r="1441" spans="1:44" hidden="1" x14ac:dyDescent="0.3">
      <c r="A1441" s="6" t="s">
        <v>9</v>
      </c>
      <c r="B1441" s="32">
        <f>VLOOKUP(A1441,operation!A:B,2,0)</f>
        <v>1</v>
      </c>
      <c r="C1441" s="6">
        <v>29</v>
      </c>
      <c r="D1441" s="25"/>
      <c r="E1441" s="2">
        <v>18804604.79772228</v>
      </c>
      <c r="F1441" s="26">
        <f>_xlfn.MAXIFS('data-from-invoicing'!E:E,'data-from-invoicing'!D:D,eslam.data!AR1441)</f>
        <v>17649893.879999999</v>
      </c>
      <c r="G1441" s="2">
        <f t="shared" si="178"/>
        <v>-1154710.9177222811</v>
      </c>
      <c r="H1441" s="2"/>
      <c r="I1441" s="23"/>
      <c r="J1441" s="2">
        <f>SUMIF('collection only'!D:D,eslam.data!AQ1441,'collection only'!E:E)</f>
        <v>12838209.35</v>
      </c>
      <c r="K1441" s="26">
        <f>SUMIF('data-from-invoicing'!D:D,eslam.data!AR1441,'data-from-invoicing'!F:F)</f>
        <v>12838209.344000001</v>
      </c>
      <c r="L1441" s="2">
        <f t="shared" si="179"/>
        <v>-5.9999991208314896E-3</v>
      </c>
      <c r="M1441" s="2"/>
      <c r="Q1441" s="23"/>
      <c r="R1441" s="2">
        <v>13166441.52877116</v>
      </c>
      <c r="S1441" s="1">
        <v>43890</v>
      </c>
      <c r="T1441" s="1">
        <v>43890</v>
      </c>
      <c r="U1441" s="1">
        <v>43908</v>
      </c>
      <c r="V1441">
        <v>34</v>
      </c>
      <c r="W1441" s="1">
        <v>43942</v>
      </c>
      <c r="X1441" s="1">
        <v>43926</v>
      </c>
      <c r="Y1441" s="2">
        <v>328411580.23192888</v>
      </c>
      <c r="Z1441" s="2">
        <v>16972896.721928898</v>
      </c>
      <c r="AF1441" s="2">
        <v>637326.78139739996</v>
      </c>
      <c r="AG1441" s="14">
        <f>SUMIF('consultant-gross'!D:D,eslam.data!AQ1441,'consultant-gross'!F:F)</f>
        <v>18804604.79772228</v>
      </c>
      <c r="AH1441" s="14">
        <f>SUMIF('consultant-gross'!D:D,eslam.data!AQ1441,'consultant-gross'!G:G)</f>
        <v>328411580.23192888</v>
      </c>
      <c r="AI1441" s="14">
        <f>SUMIF('consultant-net'!D:D,eslam.data!AQ1441,'consultant-net'!F:F)</f>
        <v>13166441.528771162</v>
      </c>
      <c r="AJ1441" s="2" t="str">
        <f>VLOOKUP(A1441,'eslam-to-invoicing'!A:B,2,0)</f>
        <v>Royal City</v>
      </c>
      <c r="AQ1441" s="2" t="str">
        <f t="shared" si="180"/>
        <v>Royal City29</v>
      </c>
      <c r="AR1441" s="2" t="str">
        <f t="shared" si="181"/>
        <v>Royal City29</v>
      </c>
    </row>
    <row r="1442" spans="1:44" hidden="1" x14ac:dyDescent="0.3">
      <c r="A1442" s="6" t="s">
        <v>9</v>
      </c>
      <c r="B1442" s="32">
        <f>VLOOKUP(A1442,operation!A:B,2,0)</f>
        <v>1</v>
      </c>
      <c r="C1442" s="6">
        <v>30</v>
      </c>
      <c r="D1442" s="25"/>
      <c r="E1442" s="2">
        <v>13862319.01423466</v>
      </c>
      <c r="F1442" s="26">
        <f>_xlfn.MAXIFS('data-from-invoicing'!E:E,'data-from-invoicing'!D:D,eslam.data!AR1442)</f>
        <v>16056421.67</v>
      </c>
      <c r="G1442" s="2">
        <f t="shared" si="178"/>
        <v>2194102.6557653397</v>
      </c>
      <c r="H1442" s="2"/>
      <c r="I1442" s="23"/>
      <c r="J1442" s="2">
        <f>SUMIF('collection only'!D:D,eslam.data!AQ1442,'collection only'!E:E)</f>
        <v>9831952.1350388527</v>
      </c>
      <c r="K1442" s="26">
        <f>SUMIF('data-from-invoicing'!D:D,eslam.data!AR1442,'data-from-invoicing'!F:F)</f>
        <v>9421690.2835000008</v>
      </c>
      <c r="L1442" s="2">
        <f t="shared" si="179"/>
        <v>-410261.85153885186</v>
      </c>
      <c r="M1442" s="2"/>
      <c r="Q1442" s="23"/>
      <c r="R1442" s="2">
        <v>9831952.1350388527</v>
      </c>
      <c r="S1442" s="1">
        <v>43921</v>
      </c>
      <c r="T1442" s="1">
        <v>43921</v>
      </c>
      <c r="U1442" s="1">
        <v>43930</v>
      </c>
      <c r="V1442">
        <v>34</v>
      </c>
      <c r="W1442" s="1">
        <v>43964</v>
      </c>
      <c r="X1442" s="1">
        <v>43956</v>
      </c>
      <c r="Y1442" s="2">
        <v>342273899.24616349</v>
      </c>
      <c r="Z1442" s="2">
        <v>14581690.396163501</v>
      </c>
      <c r="AF1442" s="2">
        <v>637621.48179625603</v>
      </c>
      <c r="AG1442" s="14">
        <f>SUMIF('consultant-gross'!D:D,eslam.data!AQ1442,'consultant-gross'!F:F)</f>
        <v>13862319.014234662</v>
      </c>
      <c r="AH1442" s="14">
        <f>SUMIF('consultant-gross'!D:D,eslam.data!AQ1442,'consultant-gross'!G:G)</f>
        <v>342273899.24616355</v>
      </c>
      <c r="AI1442" s="14">
        <f>SUMIF('consultant-net'!D:D,eslam.data!AQ1442,'consultant-net'!F:F)</f>
        <v>9831952.1350388527</v>
      </c>
      <c r="AJ1442" s="2" t="str">
        <f>VLOOKUP(A1442,'eslam-to-invoicing'!A:B,2,0)</f>
        <v>Royal City</v>
      </c>
      <c r="AQ1442" s="2" t="str">
        <f t="shared" si="180"/>
        <v>Royal City30</v>
      </c>
      <c r="AR1442" s="2" t="str">
        <f t="shared" si="181"/>
        <v>Royal City30</v>
      </c>
    </row>
    <row r="1443" spans="1:44" hidden="1" x14ac:dyDescent="0.3">
      <c r="A1443" s="6" t="s">
        <v>9</v>
      </c>
      <c r="B1443" s="32">
        <f>VLOOKUP(A1443,operation!A:B,2,0)</f>
        <v>1</v>
      </c>
      <c r="C1443" s="6">
        <v>31</v>
      </c>
      <c r="D1443" s="25"/>
      <c r="E1443" s="2">
        <v>10234077.877596909</v>
      </c>
      <c r="F1443" s="26">
        <f>_xlfn.MAXIFS('data-from-invoicing'!E:E,'data-from-invoicing'!D:D,eslam.data!AR1443)</f>
        <v>12028045.18</v>
      </c>
      <c r="G1443" s="2">
        <f t="shared" si="178"/>
        <v>1793967.3024030905</v>
      </c>
      <c r="H1443" s="2"/>
      <c r="I1443" s="23"/>
      <c r="J1443" s="2">
        <f>SUMIF('collection only'!D:D,eslam.data!AQ1443,'collection only'!E:E)</f>
        <v>6475508.5800000001</v>
      </c>
      <c r="K1443" s="26">
        <f>SUMIF('data-from-invoicing'!D:D,eslam.data!AR1443,'data-from-invoicing'!F:F)</f>
        <v>6475509.7990000006</v>
      </c>
      <c r="L1443" s="2">
        <f t="shared" si="179"/>
        <v>1.2190000005066395</v>
      </c>
      <c r="M1443" s="2"/>
      <c r="Q1443" s="23"/>
      <c r="R1443" s="2">
        <v>7550426.1692397892</v>
      </c>
      <c r="S1443" s="1">
        <v>43951</v>
      </c>
      <c r="T1443" s="1">
        <v>43951</v>
      </c>
      <c r="U1443" s="1">
        <v>43965</v>
      </c>
      <c r="V1443">
        <v>34</v>
      </c>
      <c r="W1443" s="1">
        <v>43999</v>
      </c>
      <c r="X1443" s="1">
        <v>44014</v>
      </c>
      <c r="Y1443" s="2">
        <v>352507977.12376052</v>
      </c>
      <c r="Z1443" s="2">
        <v>12931292.243663499</v>
      </c>
      <c r="AF1443" s="2">
        <v>0</v>
      </c>
      <c r="AG1443" s="14">
        <f>SUMIF('consultant-gross'!D:D,eslam.data!AQ1443,'consultant-gross'!F:F)</f>
        <v>10234077.877596915</v>
      </c>
      <c r="AH1443" s="14">
        <f>SUMIF('consultant-gross'!D:D,eslam.data!AQ1443,'consultant-gross'!G:G)</f>
        <v>352507977.12376046</v>
      </c>
      <c r="AI1443" s="14">
        <f>SUMIF('consultant-net'!D:D,eslam.data!AQ1443,'consultant-net'!F:F)</f>
        <v>7550426.1692397892</v>
      </c>
      <c r="AJ1443" s="2" t="str">
        <f>VLOOKUP(A1443,'eslam-to-invoicing'!A:B,2,0)</f>
        <v>Royal City</v>
      </c>
      <c r="AQ1443" s="2" t="str">
        <f t="shared" si="180"/>
        <v>Royal City31</v>
      </c>
      <c r="AR1443" s="2" t="str">
        <f t="shared" si="181"/>
        <v>Royal City31</v>
      </c>
    </row>
    <row r="1444" spans="1:44" hidden="1" x14ac:dyDescent="0.3">
      <c r="A1444" s="6" t="s">
        <v>9</v>
      </c>
      <c r="B1444" s="32">
        <f>VLOOKUP(A1444,operation!A:B,2,0)</f>
        <v>1</v>
      </c>
      <c r="C1444" s="6">
        <v>32</v>
      </c>
      <c r="D1444" s="25"/>
      <c r="E1444" s="2">
        <v>3761397.602324069</v>
      </c>
      <c r="F1444" s="26">
        <f>_xlfn.MAXIFS('data-from-invoicing'!E:E,'data-from-invoicing'!D:D,eslam.data!AR1444)</f>
        <v>4150837.54</v>
      </c>
      <c r="G1444" s="2">
        <f t="shared" si="178"/>
        <v>389439.93767593103</v>
      </c>
      <c r="H1444" s="2"/>
      <c r="I1444" s="23"/>
      <c r="J1444" s="2">
        <f>SUMIF('collection only'!D:D,eslam.data!AQ1444,'collection only'!E:E)</f>
        <v>2151533.38</v>
      </c>
      <c r="K1444" s="26">
        <f>SUMIF('data-from-invoicing'!D:D,eslam.data!AR1444,'data-from-invoicing'!F:F)</f>
        <v>2151533.3670000001</v>
      </c>
      <c r="L1444" s="2">
        <f t="shared" si="179"/>
        <v>-1.2999999802559614E-2</v>
      </c>
      <c r="M1444" s="2"/>
      <c r="Q1444" s="23"/>
      <c r="R1444" s="2">
        <v>2648440.2255828981</v>
      </c>
      <c r="S1444" s="1">
        <v>43982</v>
      </c>
      <c r="T1444" s="1">
        <v>43982</v>
      </c>
      <c r="U1444" s="1">
        <v>43998</v>
      </c>
      <c r="V1444">
        <v>34</v>
      </c>
      <c r="W1444" s="1">
        <v>44032</v>
      </c>
      <c r="X1444" s="1">
        <v>44020</v>
      </c>
      <c r="Y1444" s="2">
        <v>356269374.72608447</v>
      </c>
      <c r="Z1444" s="2">
        <v>12829313.789251501</v>
      </c>
      <c r="AF1444" s="2">
        <v>0</v>
      </c>
      <c r="AG1444" s="14">
        <f>SUMIF('consultant-gross'!D:D,eslam.data!AQ1444,'consultant-gross'!F:F)</f>
        <v>3761397.6023240685</v>
      </c>
      <c r="AH1444" s="14">
        <f>SUMIF('consultant-gross'!D:D,eslam.data!AQ1444,'consultant-gross'!G:G)</f>
        <v>356269374.72608453</v>
      </c>
      <c r="AI1444" s="14">
        <f>SUMIF('consultant-net'!D:D,eslam.data!AQ1444,'consultant-net'!F:F)</f>
        <v>2648440.2255828977</v>
      </c>
      <c r="AJ1444" s="2" t="str">
        <f>VLOOKUP(A1444,'eslam-to-invoicing'!A:B,2,0)</f>
        <v>Royal City</v>
      </c>
      <c r="AQ1444" s="2" t="str">
        <f t="shared" si="180"/>
        <v>Royal City32</v>
      </c>
      <c r="AR1444" s="2" t="str">
        <f t="shared" si="181"/>
        <v>Royal City32</v>
      </c>
    </row>
    <row r="1445" spans="1:44" hidden="1" x14ac:dyDescent="0.3">
      <c r="A1445" s="6" t="s">
        <v>9</v>
      </c>
      <c r="B1445" s="32">
        <f>VLOOKUP(A1445,operation!A:B,2,0)</f>
        <v>1</v>
      </c>
      <c r="C1445" s="6">
        <v>33</v>
      </c>
      <c r="D1445" s="25"/>
      <c r="E1445" s="2">
        <v>13830917.43515176</v>
      </c>
      <c r="F1445" s="26">
        <f>_xlfn.MAXIFS('data-from-invoicing'!E:E,'data-from-invoicing'!D:D,eslam.data!AR1445)</f>
        <v>11787102.130000001</v>
      </c>
      <c r="G1445" s="2">
        <f t="shared" si="178"/>
        <v>-2043815.3051517587</v>
      </c>
      <c r="H1445" s="2"/>
      <c r="I1445" s="23"/>
      <c r="J1445" s="2">
        <f>SUMIF('collection only'!D:D,eslam.data!AQ1445,'collection only'!E:E)</f>
        <v>9101413.8170539141</v>
      </c>
      <c r="K1445" s="26">
        <f>SUMIF('data-from-invoicing'!D:D,eslam.data!AR1445,'data-from-invoicing'!F:F)</f>
        <v>8559155.6765000001</v>
      </c>
      <c r="L1445" s="2">
        <f t="shared" si="179"/>
        <v>-542258.14055391401</v>
      </c>
      <c r="M1445" s="2"/>
      <c r="Q1445" s="23"/>
      <c r="R1445" s="2">
        <v>9101413.8170539141</v>
      </c>
      <c r="S1445" s="1">
        <v>44012</v>
      </c>
      <c r="T1445" s="1">
        <v>44012</v>
      </c>
      <c r="U1445" s="1">
        <v>44032</v>
      </c>
      <c r="V1445">
        <v>34</v>
      </c>
      <c r="W1445" s="1">
        <v>44066</v>
      </c>
      <c r="X1445" s="1">
        <v>44055</v>
      </c>
      <c r="Y1445" s="2">
        <v>370100292.16123629</v>
      </c>
      <c r="Z1445" s="2">
        <v>14873462.084708299</v>
      </c>
      <c r="AF1445" s="2">
        <v>1198898.3783491401</v>
      </c>
      <c r="AG1445" s="14">
        <f>SUMIF('consultant-gross'!D:D,eslam.data!AQ1445,'consultant-gross'!F:F)</f>
        <v>13830917.435151756</v>
      </c>
      <c r="AH1445" s="14">
        <f>SUMIF('consultant-gross'!D:D,eslam.data!AQ1445,'consultant-gross'!G:G)</f>
        <v>370100292.16123629</v>
      </c>
      <c r="AI1445" s="14">
        <f>SUMIF('consultant-net'!D:D,eslam.data!AQ1445,'consultant-net'!F:F)</f>
        <v>9101413.8170539141</v>
      </c>
      <c r="AJ1445" s="2" t="str">
        <f>VLOOKUP(A1445,'eslam-to-invoicing'!A:B,2,0)</f>
        <v>Royal City</v>
      </c>
      <c r="AQ1445" s="2" t="str">
        <f t="shared" si="180"/>
        <v>Royal City33</v>
      </c>
      <c r="AR1445" s="2" t="str">
        <f t="shared" si="181"/>
        <v>Royal City33</v>
      </c>
    </row>
    <row r="1446" spans="1:44" hidden="1" x14ac:dyDescent="0.3">
      <c r="A1446" s="6" t="s">
        <v>9</v>
      </c>
      <c r="B1446" s="32">
        <f>VLOOKUP(A1446,operation!A:B,2,0)</f>
        <v>1</v>
      </c>
      <c r="C1446" s="6">
        <v>34</v>
      </c>
      <c r="D1446" s="25"/>
      <c r="E1446" s="2">
        <v>7811639.6921140552</v>
      </c>
      <c r="F1446" s="26">
        <f>_xlfn.MAXIFS('data-from-invoicing'!E:E,'data-from-invoicing'!D:D,eslam.data!AR1446)</f>
        <v>0</v>
      </c>
      <c r="G1446" s="2">
        <f t="shared" si="178"/>
        <v>-7811639.6921140552</v>
      </c>
      <c r="H1446" s="2"/>
      <c r="I1446" s="23"/>
      <c r="J1446" s="2">
        <f>SUMIF('collection only'!D:D,eslam.data!AQ1446,'collection only'!E:E)</f>
        <v>5373442.9261074662</v>
      </c>
      <c r="K1446" s="26">
        <f>SUMIF('data-from-invoicing'!D:D,eslam.data!AR1446,'data-from-invoicing'!F:F)</f>
        <v>0</v>
      </c>
      <c r="L1446" s="2">
        <f t="shared" si="179"/>
        <v>-5373442.9261074662</v>
      </c>
      <c r="M1446" s="2"/>
      <c r="Q1446" s="23"/>
      <c r="R1446" s="2">
        <v>5373442.9261074662</v>
      </c>
      <c r="S1446" s="1">
        <v>44043</v>
      </c>
      <c r="T1446" s="1">
        <v>44043</v>
      </c>
      <c r="U1446" s="1">
        <v>44059</v>
      </c>
      <c r="V1446">
        <v>34</v>
      </c>
      <c r="W1446" s="1">
        <v>44093</v>
      </c>
      <c r="X1446" s="1">
        <v>44088</v>
      </c>
      <c r="Y1446" s="2">
        <v>377911931.85335028</v>
      </c>
      <c r="Z1446" s="2">
        <v>13214988.456708301</v>
      </c>
      <c r="AF1446" s="2">
        <v>1376502.8421817401</v>
      </c>
      <c r="AG1446" s="14">
        <f>SUMIF('consultant-gross'!D:D,eslam.data!AQ1446,'consultant-gross'!F:F)</f>
        <v>7811639.6921140552</v>
      </c>
      <c r="AH1446" s="14">
        <f>SUMIF('consultant-gross'!D:D,eslam.data!AQ1446,'consultant-gross'!G:G)</f>
        <v>377911931.85335034</v>
      </c>
      <c r="AI1446" s="14">
        <f>SUMIF('consultant-net'!D:D,eslam.data!AQ1446,'consultant-net'!F:F)</f>
        <v>5373442.9261074662</v>
      </c>
      <c r="AJ1446" s="2" t="str">
        <f>VLOOKUP(A1446,'eslam-to-invoicing'!A:B,2,0)</f>
        <v>Royal City</v>
      </c>
      <c r="AQ1446" s="2" t="str">
        <f t="shared" si="180"/>
        <v>Royal City34</v>
      </c>
      <c r="AR1446" s="2" t="str">
        <f t="shared" si="181"/>
        <v>Royal City34</v>
      </c>
    </row>
    <row r="1447" spans="1:44" hidden="1" x14ac:dyDescent="0.3">
      <c r="A1447" s="6" t="s">
        <v>9</v>
      </c>
      <c r="B1447" s="32">
        <f>VLOOKUP(A1447,operation!A:B,2,0)</f>
        <v>1</v>
      </c>
      <c r="C1447" s="6">
        <v>35</v>
      </c>
      <c r="D1447" s="25"/>
      <c r="E1447" s="2">
        <v>3980750.522237957</v>
      </c>
      <c r="F1447" s="26">
        <f>_xlfn.MAXIFS('data-from-invoicing'!E:E,'data-from-invoicing'!D:D,eslam.data!AR1447)</f>
        <v>6572349.7400000002</v>
      </c>
      <c r="G1447" s="2">
        <f t="shared" si="178"/>
        <v>2591599.2177620432</v>
      </c>
      <c r="H1447" s="2"/>
      <c r="I1447" s="23"/>
      <c r="J1447" s="2">
        <f>SUMIF('collection only'!D:D,eslam.data!AQ1447,'collection only'!E:E)</f>
        <v>3237336.5862955451</v>
      </c>
      <c r="K1447" s="26">
        <f>SUMIF('data-from-invoicing'!D:D,eslam.data!AR1447,'data-from-invoicing'!F:F)</f>
        <v>2752213.4435999999</v>
      </c>
      <c r="L1447" s="2">
        <f t="shared" si="179"/>
        <v>-485123.14269554522</v>
      </c>
      <c r="M1447" s="2"/>
      <c r="Q1447" s="23"/>
      <c r="R1447" s="2">
        <v>3237336.5862955451</v>
      </c>
      <c r="S1447" s="1">
        <v>44074</v>
      </c>
      <c r="T1447" s="1">
        <v>44074</v>
      </c>
      <c r="U1447" s="1">
        <v>44090</v>
      </c>
      <c r="V1447">
        <v>34</v>
      </c>
      <c r="W1447" s="1">
        <v>44124</v>
      </c>
      <c r="X1447" s="1">
        <v>44109</v>
      </c>
      <c r="Y1447" s="2">
        <v>381892682.3755883</v>
      </c>
      <c r="Z1447" s="2">
        <v>10629015.992708299</v>
      </c>
      <c r="AF1447" s="2">
        <v>1052872.9373242401</v>
      </c>
      <c r="AG1447" s="14">
        <f>SUMIF('consultant-gross'!D:D,eslam.data!AQ1447,'consultant-gross'!F:F)</f>
        <v>3980750.5222379565</v>
      </c>
      <c r="AH1447" s="14">
        <f>SUMIF('consultant-gross'!D:D,eslam.data!AQ1447,'consultant-gross'!G:G)</f>
        <v>381892682.3755883</v>
      </c>
      <c r="AI1447" s="14">
        <f>SUMIF('consultant-net'!D:D,eslam.data!AQ1447,'consultant-net'!F:F)</f>
        <v>3237336.5862955451</v>
      </c>
      <c r="AJ1447" s="2" t="str">
        <f>VLOOKUP(A1447,'eslam-to-invoicing'!A:B,2,0)</f>
        <v>Royal City</v>
      </c>
      <c r="AQ1447" s="2" t="str">
        <f t="shared" si="180"/>
        <v>Royal City35</v>
      </c>
      <c r="AR1447" s="2" t="str">
        <f t="shared" si="181"/>
        <v>Royal City35</v>
      </c>
    </row>
    <row r="1448" spans="1:44" hidden="1" x14ac:dyDescent="0.3">
      <c r="A1448" s="6" t="s">
        <v>9</v>
      </c>
      <c r="B1448" s="32">
        <f>VLOOKUP(A1448,operation!A:B,2,0)</f>
        <v>1</v>
      </c>
      <c r="C1448" s="6">
        <v>36</v>
      </c>
      <c r="D1448" s="25"/>
      <c r="E1448" s="2">
        <v>8343396.9284319878</v>
      </c>
      <c r="F1448" s="26">
        <f>_xlfn.MAXIFS('data-from-invoicing'!E:E,'data-from-invoicing'!D:D,eslam.data!AR1448)</f>
        <v>8120768.3099999996</v>
      </c>
      <c r="G1448" s="2">
        <f t="shared" si="178"/>
        <v>-222628.61843198817</v>
      </c>
      <c r="H1448" s="2"/>
      <c r="I1448" s="23"/>
      <c r="J1448" s="2">
        <f>SUMIF('collection only'!D:D,eslam.data!AQ1448,'collection only'!E:E)</f>
        <v>5231425.1900000004</v>
      </c>
      <c r="K1448" s="26">
        <f>SUMIF('data-from-invoicing'!D:D,eslam.data!AR1448,'data-from-invoicing'!F:F)</f>
        <v>5231425.2055000002</v>
      </c>
      <c r="L1448" s="2">
        <f t="shared" si="179"/>
        <v>1.549999974668026E-2</v>
      </c>
      <c r="M1448" s="2"/>
      <c r="Q1448" s="23"/>
      <c r="R1448" s="2">
        <v>5231425.1900000004</v>
      </c>
      <c r="S1448" s="1">
        <v>44104</v>
      </c>
      <c r="T1448" s="1">
        <v>44104</v>
      </c>
      <c r="U1448" s="1">
        <v>44115</v>
      </c>
      <c r="V1448">
        <v>34</v>
      </c>
      <c r="W1448" s="1">
        <v>44149</v>
      </c>
      <c r="X1448" s="1">
        <v>44132</v>
      </c>
      <c r="Y1448" s="2">
        <v>390236079.30402029</v>
      </c>
      <c r="Z1448" s="2">
        <v>10856647.440408301</v>
      </c>
      <c r="AF1448" s="2">
        <v>1034872.93732424</v>
      </c>
      <c r="AG1448" s="14">
        <f>SUMIF('consultant-gross'!D:D,eslam.data!AQ1448,'consultant-gross'!F:F)</f>
        <v>8343396.9284319878</v>
      </c>
      <c r="AH1448" s="14">
        <f>SUMIF('consultant-gross'!D:D,eslam.data!AQ1448,'consultant-gross'!G:G)</f>
        <v>390236079.30402029</v>
      </c>
      <c r="AI1448" s="14">
        <f>SUMIF('consultant-net'!D:D,eslam.data!AQ1448,'consultant-net'!F:F)</f>
        <v>4982664.9587708712</v>
      </c>
      <c r="AJ1448" s="2" t="str">
        <f>VLOOKUP(A1448,'eslam-to-invoicing'!A:B,2,0)</f>
        <v>Royal City</v>
      </c>
      <c r="AQ1448" s="2" t="str">
        <f t="shared" si="180"/>
        <v>Royal City36</v>
      </c>
      <c r="AR1448" s="2" t="str">
        <f t="shared" si="181"/>
        <v>Royal City36</v>
      </c>
    </row>
    <row r="1449" spans="1:44" hidden="1" x14ac:dyDescent="0.3">
      <c r="A1449" s="6" t="s">
        <v>9</v>
      </c>
      <c r="B1449" s="32">
        <f>VLOOKUP(A1449,operation!A:B,2,0)</f>
        <v>1</v>
      </c>
      <c r="C1449" s="6">
        <v>37</v>
      </c>
      <c r="D1449" s="25"/>
      <c r="E1449" s="2">
        <v>5412454.8663220406</v>
      </c>
      <c r="F1449" s="26">
        <f>_xlfn.MAXIFS('data-from-invoicing'!E:E,'data-from-invoicing'!D:D,eslam.data!AR1449)</f>
        <v>8335559.0999999996</v>
      </c>
      <c r="G1449" s="2">
        <f t="shared" si="178"/>
        <v>2923104.2336779591</v>
      </c>
      <c r="H1449" s="2"/>
      <c r="I1449" s="23"/>
      <c r="J1449" s="2">
        <f>SUMIF('collection only'!D:D,eslam.data!AQ1449,'collection only'!E:E)</f>
        <v>3663343.67</v>
      </c>
      <c r="K1449" s="26">
        <f>SUMIF('data-from-invoicing'!D:D,eslam.data!AR1449,'data-from-invoicing'!F:F)</f>
        <v>3663301.6749999998</v>
      </c>
      <c r="L1449" s="2">
        <f t="shared" si="179"/>
        <v>-41.995000000111759</v>
      </c>
      <c r="M1449" s="2"/>
      <c r="Q1449" s="23"/>
      <c r="R1449" s="2">
        <v>5574033.5344054699</v>
      </c>
      <c r="S1449" s="1">
        <v>44135</v>
      </c>
      <c r="T1449" s="1">
        <v>44135</v>
      </c>
      <c r="U1449" s="1">
        <v>44142</v>
      </c>
      <c r="V1449">
        <v>34</v>
      </c>
      <c r="W1449" s="1">
        <v>44176</v>
      </c>
      <c r="X1449" s="1">
        <v>44161</v>
      </c>
      <c r="Y1449" s="2">
        <v>395648534.17034233</v>
      </c>
      <c r="Z1449" s="2">
        <v>7933674.7404082986</v>
      </c>
      <c r="AF1449" s="2">
        <v>998604.33532424096</v>
      </c>
      <c r="AG1449" s="14">
        <f>SUMIF('consultant-gross'!D:D,eslam.data!AQ1449,'consultant-gross'!F:F)</f>
        <v>5412454.8663220406</v>
      </c>
      <c r="AH1449" s="14">
        <f>SUMIF('consultant-gross'!D:D,eslam.data!AQ1449,'consultant-gross'!G:G)</f>
        <v>395648534.17034233</v>
      </c>
      <c r="AI1449" s="14">
        <f>SUMIF('consultant-net'!D:D,eslam.data!AQ1449,'consultant-net'!F:F)</f>
        <v>5574033.5344054699</v>
      </c>
      <c r="AJ1449" s="2" t="str">
        <f>VLOOKUP(A1449,'eslam-to-invoicing'!A:B,2,0)</f>
        <v>Royal City</v>
      </c>
      <c r="AQ1449" s="2" t="str">
        <f t="shared" si="180"/>
        <v>Royal City37</v>
      </c>
      <c r="AR1449" s="2" t="str">
        <f t="shared" si="181"/>
        <v>Royal City37</v>
      </c>
    </row>
    <row r="1450" spans="1:44" hidden="1" x14ac:dyDescent="0.3">
      <c r="A1450" s="6" t="s">
        <v>9</v>
      </c>
      <c r="B1450" s="32">
        <f>VLOOKUP(A1450,operation!A:B,2,0)</f>
        <v>1</v>
      </c>
      <c r="C1450" s="6">
        <v>38</v>
      </c>
      <c r="D1450" s="25"/>
      <c r="E1450" s="2">
        <v>3712322.3219479918</v>
      </c>
      <c r="F1450" s="26">
        <f>_xlfn.MAXIFS('data-from-invoicing'!E:E,'data-from-invoicing'!D:D,eslam.data!AR1450)</f>
        <v>4991557.6500000004</v>
      </c>
      <c r="G1450" s="2">
        <f t="shared" si="178"/>
        <v>1279235.3280520085</v>
      </c>
      <c r="H1450" s="2"/>
      <c r="I1450" s="23"/>
      <c r="J1450" s="2">
        <f>SUMIF('collection only'!D:D,eslam.data!AQ1450,'collection only'!E:E)</f>
        <v>2267127.8800000008</v>
      </c>
      <c r="K1450" s="26">
        <f>SUMIF('data-from-invoicing'!D:D,eslam.data!AR1450,'data-from-invoicing'!F:F)</f>
        <v>3951088.5024999999</v>
      </c>
      <c r="L1450" s="2">
        <f t="shared" si="179"/>
        <v>1683960.6224999991</v>
      </c>
      <c r="M1450" s="2"/>
      <c r="Q1450" s="23"/>
      <c r="R1450" s="2">
        <v>3838809.886497438</v>
      </c>
      <c r="S1450" s="1">
        <v>44165</v>
      </c>
      <c r="T1450" s="1">
        <v>44165</v>
      </c>
      <c r="U1450" s="1">
        <v>44179</v>
      </c>
      <c r="V1450">
        <v>34</v>
      </c>
      <c r="W1450" s="1">
        <v>44213</v>
      </c>
      <c r="X1450" s="1">
        <v>44201</v>
      </c>
      <c r="Y1450" s="2">
        <v>399360856.49229032</v>
      </c>
      <c r="Z1450" s="2">
        <v>6223962.4617082998</v>
      </c>
      <c r="AF1450" s="2">
        <v>944047.29820885602</v>
      </c>
      <c r="AG1450" s="14">
        <f>SUMIF('consultant-gross'!D:D,eslam.data!AQ1450,'consultant-gross'!F:F)</f>
        <v>3712322.3219479918</v>
      </c>
      <c r="AH1450" s="14">
        <f>SUMIF('consultant-gross'!D:D,eslam.data!AQ1450,'consultant-gross'!G:G)</f>
        <v>399360856.49229032</v>
      </c>
      <c r="AI1450" s="14">
        <f>SUMIF('consultant-net'!D:D,eslam.data!AQ1450,'consultant-net'!F:F)</f>
        <v>3838809.886497438</v>
      </c>
      <c r="AJ1450" s="2" t="str">
        <f>VLOOKUP(A1450,'eslam-to-invoicing'!A:B,2,0)</f>
        <v>Royal City</v>
      </c>
      <c r="AQ1450" s="2" t="str">
        <f t="shared" si="180"/>
        <v>Royal City38</v>
      </c>
      <c r="AR1450" s="2" t="str">
        <f t="shared" si="181"/>
        <v>Royal City38</v>
      </c>
    </row>
    <row r="1451" spans="1:44" hidden="1" x14ac:dyDescent="0.3">
      <c r="A1451" s="6" t="s">
        <v>9</v>
      </c>
      <c r="B1451" s="32">
        <f>VLOOKUP(A1451,operation!A:B,2,0)</f>
        <v>1</v>
      </c>
      <c r="C1451" s="6">
        <v>39</v>
      </c>
      <c r="D1451" s="25"/>
      <c r="E1451" s="2">
        <v>1174176.5076029899</v>
      </c>
      <c r="F1451" s="26">
        <f>_xlfn.MAXIFS('data-from-invoicing'!E:E,'data-from-invoicing'!D:D,eslam.data!AR1451)</f>
        <v>1409870.69</v>
      </c>
      <c r="G1451" s="2">
        <f t="shared" si="178"/>
        <v>235694.18239701004</v>
      </c>
      <c r="H1451" s="2"/>
      <c r="I1451" s="23"/>
      <c r="J1451" s="2">
        <f>SUMIF('collection only'!D:D,eslam.data!AQ1451,'collection only'!E:E)</f>
        <v>1002773.1925886869</v>
      </c>
      <c r="K1451" s="26">
        <f>SUMIF('data-from-invoicing'!D:D,eslam.data!AR1451,'data-from-invoicing'!F:F)</f>
        <v>872368.16450000007</v>
      </c>
      <c r="L1451" s="2">
        <f t="shared" si="179"/>
        <v>-130405.02808868687</v>
      </c>
      <c r="M1451" s="2"/>
      <c r="Q1451" s="23"/>
      <c r="R1451" s="2">
        <v>1002773.1925886869</v>
      </c>
      <c r="S1451" s="1">
        <v>44196</v>
      </c>
      <c r="T1451" s="1">
        <v>44196</v>
      </c>
      <c r="U1451" s="1">
        <v>44209</v>
      </c>
      <c r="V1451">
        <v>34</v>
      </c>
      <c r="W1451" s="1">
        <v>44243</v>
      </c>
      <c r="X1451" s="1">
        <v>44230</v>
      </c>
      <c r="Y1451" s="2">
        <v>400535032.99989331</v>
      </c>
      <c r="Z1451" s="2">
        <v>6288699.0447083004</v>
      </c>
      <c r="AF1451" s="2">
        <v>899047.29820885602</v>
      </c>
      <c r="AG1451" s="14">
        <f>SUMIF('consultant-gross'!D:D,eslam.data!AQ1451,'consultant-gross'!F:F)</f>
        <v>1174176.5076029897</v>
      </c>
      <c r="AH1451" s="14">
        <f>SUMIF('consultant-gross'!D:D,eslam.data!AQ1451,'consultant-gross'!G:G)</f>
        <v>400535032.99989331</v>
      </c>
      <c r="AI1451" s="14">
        <f>SUMIF('consultant-net'!D:D,eslam.data!AQ1451,'consultant-net'!F:F)</f>
        <v>1002773.1925886869</v>
      </c>
      <c r="AJ1451" s="2" t="str">
        <f>VLOOKUP(A1451,'eslam-to-invoicing'!A:B,2,0)</f>
        <v>Royal City</v>
      </c>
      <c r="AQ1451" s="2" t="str">
        <f t="shared" si="180"/>
        <v>Royal City39</v>
      </c>
      <c r="AR1451" s="2" t="str">
        <f t="shared" si="181"/>
        <v>Royal City39</v>
      </c>
    </row>
    <row r="1452" spans="1:44" hidden="1" x14ac:dyDescent="0.3">
      <c r="A1452" s="6" t="s">
        <v>9</v>
      </c>
      <c r="B1452" s="32">
        <f>VLOOKUP(A1452,operation!A:B,2,0)</f>
        <v>1</v>
      </c>
      <c r="C1452" s="6">
        <v>40</v>
      </c>
      <c r="D1452" s="25"/>
      <c r="E1452" s="2">
        <v>5847326.4556019902</v>
      </c>
      <c r="F1452" s="26">
        <f>_xlfn.MAXIFS('data-from-invoicing'!E:E,'data-from-invoicing'!D:D,eslam.data!AR1452)</f>
        <v>7356711.9800000004</v>
      </c>
      <c r="G1452" s="2">
        <f t="shared" si="178"/>
        <v>1509385.5243980102</v>
      </c>
      <c r="H1452" s="2"/>
      <c r="I1452" s="23"/>
      <c r="J1452" s="2">
        <f>SUMIF('collection only'!D:D,eslam.data!AQ1452,'collection only'!E:E)</f>
        <v>5979686.6699999999</v>
      </c>
      <c r="K1452" s="26">
        <f>SUMIF('data-from-invoicing'!D:D,eslam.data!AR1452,'data-from-invoicing'!F:F)</f>
        <v>5481051.5189999994</v>
      </c>
      <c r="L1452" s="2">
        <f t="shared" si="179"/>
        <v>-498635.15100000054</v>
      </c>
      <c r="M1452" s="2"/>
      <c r="Q1452" s="23"/>
      <c r="R1452" s="2">
        <v>5979686.671603322</v>
      </c>
      <c r="S1452" s="1">
        <v>44255</v>
      </c>
      <c r="T1452" s="1">
        <v>44255</v>
      </c>
      <c r="U1452" s="1">
        <v>44264</v>
      </c>
      <c r="V1452">
        <v>34</v>
      </c>
      <c r="W1452" s="1">
        <v>44298</v>
      </c>
      <c r="X1452" s="1">
        <v>44298</v>
      </c>
      <c r="Y1452" s="2">
        <v>406382359.4554953</v>
      </c>
      <c r="Z1452" s="2">
        <v>4784431.8697083006</v>
      </c>
      <c r="AF1452" s="2">
        <v>823521.45688135596</v>
      </c>
      <c r="AG1452" s="14">
        <f>SUMIF('consultant-gross'!D:D,eslam.data!AQ1452,'consultant-gross'!F:F)</f>
        <v>5847326.4556019902</v>
      </c>
      <c r="AH1452" s="14">
        <f>SUMIF('consultant-gross'!D:D,eslam.data!AQ1452,'consultant-gross'!G:G)</f>
        <v>406382359.4554953</v>
      </c>
      <c r="AI1452" s="14">
        <f>SUMIF('consultant-net'!D:D,eslam.data!AQ1452,'consultant-net'!F:F)</f>
        <v>5979686.671603322</v>
      </c>
      <c r="AJ1452" s="2" t="str">
        <f>VLOOKUP(A1452,'eslam-to-invoicing'!A:B,2,0)</f>
        <v>Royal City</v>
      </c>
      <c r="AQ1452" s="2" t="str">
        <f t="shared" si="180"/>
        <v>Royal City40</v>
      </c>
      <c r="AR1452" s="2" t="str">
        <f t="shared" si="181"/>
        <v>Royal City40</v>
      </c>
    </row>
    <row r="1453" spans="1:44" hidden="1" x14ac:dyDescent="0.3">
      <c r="A1453" s="6" t="s">
        <v>9</v>
      </c>
      <c r="B1453" s="32">
        <f>VLOOKUP(A1453,operation!A:B,2,0)</f>
        <v>1</v>
      </c>
      <c r="C1453" s="6">
        <v>41</v>
      </c>
      <c r="D1453" s="25"/>
      <c r="E1453" s="2">
        <v>5256684.0377396941</v>
      </c>
      <c r="F1453" s="26">
        <f>_xlfn.MAXIFS('data-from-invoicing'!E:E,'data-from-invoicing'!D:D,eslam.data!AR1453)</f>
        <v>6547385.9000000004</v>
      </c>
      <c r="G1453" s="2">
        <f t="shared" si="178"/>
        <v>1290701.8622603063</v>
      </c>
      <c r="H1453" s="2"/>
      <c r="I1453" s="23"/>
      <c r="J1453" s="2">
        <f>SUMIF('collection only'!D:D,eslam.data!AQ1453,'collection only'!E:E)</f>
        <v>5714023.3138359804</v>
      </c>
      <c r="K1453" s="26">
        <f>SUMIF('data-from-invoicing'!D:D,eslam.data!AR1453,'data-from-invoicing'!F:F)</f>
        <v>5167630.6449999996</v>
      </c>
      <c r="L1453" s="2">
        <f t="shared" si="179"/>
        <v>-546392.66883598082</v>
      </c>
      <c r="M1453" s="2"/>
      <c r="Q1453" s="23"/>
      <c r="R1453" s="2">
        <v>5714023.3138359794</v>
      </c>
      <c r="S1453" s="1">
        <v>44439</v>
      </c>
      <c r="T1453" s="1">
        <v>44440</v>
      </c>
      <c r="U1453" s="1">
        <v>44458</v>
      </c>
      <c r="V1453">
        <v>34</v>
      </c>
      <c r="W1453" s="1">
        <v>44492</v>
      </c>
      <c r="X1453" s="1">
        <v>44501</v>
      </c>
      <c r="Y1453" s="2">
        <v>411639043.49323499</v>
      </c>
      <c r="Z1453" s="2">
        <v>3493730</v>
      </c>
      <c r="AF1453" s="2">
        <v>414348.81069674098</v>
      </c>
      <c r="AG1453" s="14">
        <f>SUMIF('consultant-gross'!D:D,eslam.data!AQ1453,'consultant-gross'!F:F)</f>
        <v>5256684.0377396941</v>
      </c>
      <c r="AH1453" s="14">
        <f>SUMIF('consultant-gross'!D:D,eslam.data!AQ1453,'consultant-gross'!G:G)</f>
        <v>411639043.49323499</v>
      </c>
      <c r="AI1453" s="14">
        <f>SUMIF('consultant-net'!D:D,eslam.data!AQ1453,'consultant-net'!F:F)</f>
        <v>5714023.3138359785</v>
      </c>
      <c r="AJ1453" s="2" t="str">
        <f>VLOOKUP(A1453,'eslam-to-invoicing'!A:B,2,0)</f>
        <v>Royal City</v>
      </c>
      <c r="AQ1453" s="2" t="str">
        <f t="shared" si="180"/>
        <v>Royal City41</v>
      </c>
      <c r="AR1453" s="2" t="str">
        <f t="shared" si="181"/>
        <v>Royal City41</v>
      </c>
    </row>
    <row r="1454" spans="1:44" hidden="1" x14ac:dyDescent="0.3">
      <c r="A1454" s="6" t="s">
        <v>9</v>
      </c>
      <c r="B1454" s="32">
        <f>VLOOKUP(A1454,operation!A:B,2,0)</f>
        <v>1</v>
      </c>
      <c r="C1454" s="6">
        <v>42</v>
      </c>
      <c r="D1454" s="25"/>
      <c r="E1454" s="2">
        <v>7571387.8467649817</v>
      </c>
      <c r="F1454" s="26">
        <f>_xlfn.MAXIFS('data-from-invoicing'!E:E,'data-from-invoicing'!D:D,eslam.data!AR1454)</f>
        <v>10349949.340000002</v>
      </c>
      <c r="G1454" s="2">
        <f t="shared" si="178"/>
        <v>2778561.49323502</v>
      </c>
      <c r="H1454" s="2"/>
      <c r="I1454" s="23"/>
      <c r="J1454" s="2">
        <f>SUMIF('collection only'!D:D,eslam.data!AQ1454,'collection only'!E:E)</f>
        <v>35161782.799999997</v>
      </c>
      <c r="K1454" s="26">
        <f>SUMIF('data-from-invoicing'!D:D,eslam.data!AR1454,'data-from-invoicing'!F:F)</f>
        <v>20407465.358199999</v>
      </c>
      <c r="L1454" s="2">
        <f t="shared" si="179"/>
        <v>-14754317.441799998</v>
      </c>
      <c r="M1454" s="2"/>
      <c r="Q1454" s="23"/>
      <c r="R1454" s="2">
        <v>29397549.59</v>
      </c>
      <c r="S1454" s="1">
        <v>44926</v>
      </c>
      <c r="T1454" s="1">
        <v>44936</v>
      </c>
      <c r="U1454" s="1">
        <v>44968</v>
      </c>
      <c r="V1454">
        <v>34</v>
      </c>
      <c r="W1454" s="1">
        <v>45002</v>
      </c>
      <c r="X1454" s="1">
        <v>44970</v>
      </c>
      <c r="Y1454" s="2">
        <v>419210431.33999997</v>
      </c>
      <c r="Z1454" s="2">
        <v>715168.5</v>
      </c>
      <c r="AA1454" s="2">
        <v>18621503.120000001</v>
      </c>
      <c r="AC1454" s="2">
        <v>45928934.700000003</v>
      </c>
      <c r="AF1454" s="2">
        <v>225000</v>
      </c>
      <c r="AG1454" s="14">
        <f>SUMIF('consultant-gross'!D:D,eslam.data!AQ1454,'consultant-gross'!F:F)</f>
        <v>7571387.8467649817</v>
      </c>
      <c r="AH1454" s="14">
        <f>SUMIF('consultant-gross'!D:D,eslam.data!AQ1454,'consultant-gross'!G:G)</f>
        <v>419210431.33999997</v>
      </c>
      <c r="AI1454" s="14">
        <f>SUMIF('consultant-net'!D:D,eslam.data!AQ1454,'consultant-net'!F:F)</f>
        <v>29397549.59</v>
      </c>
      <c r="AJ1454" s="2" t="str">
        <f>VLOOKUP(A1454,'eslam-to-invoicing'!A:B,2,0)</f>
        <v>Royal City</v>
      </c>
      <c r="AQ1454" s="2" t="str">
        <f t="shared" si="180"/>
        <v>Royal City42</v>
      </c>
      <c r="AR1454" s="2" t="str">
        <f t="shared" si="181"/>
        <v>Royal City42</v>
      </c>
    </row>
    <row r="1455" spans="1:44" hidden="1" x14ac:dyDescent="0.3">
      <c r="A1455" s="6" t="s">
        <v>9</v>
      </c>
      <c r="B1455" s="32">
        <f>VLOOKUP(A1455,operation!A:B,2,0)</f>
        <v>1</v>
      </c>
      <c r="C1455" s="6">
        <v>43</v>
      </c>
      <c r="D1455" s="25"/>
      <c r="E1455" s="2">
        <v>13484961.26000005</v>
      </c>
      <c r="F1455" s="26">
        <f>_xlfn.MAXIFS('data-from-invoicing'!E:E,'data-from-invoicing'!D:D,eslam.data!AR1455)</f>
        <v>14387671.43</v>
      </c>
      <c r="G1455" s="2">
        <f t="shared" si="178"/>
        <v>902710.16999994963</v>
      </c>
      <c r="H1455" s="2"/>
      <c r="I1455" s="23"/>
      <c r="J1455" s="2">
        <f>SUMIF('collection only'!D:D,eslam.data!AQ1455,'collection only'!E:E)</f>
        <v>0</v>
      </c>
      <c r="K1455" s="26">
        <f>SUMIF('data-from-invoicing'!D:D,eslam.data!AR1455,'data-from-invoicing'!F:F)</f>
        <v>0</v>
      </c>
      <c r="L1455" s="2">
        <f t="shared" si="179"/>
        <v>0</v>
      </c>
      <c r="M1455" s="2"/>
      <c r="Q1455" s="23"/>
      <c r="R1455" s="2">
        <v>13488633.460000001</v>
      </c>
      <c r="S1455" s="1">
        <v>45138</v>
      </c>
      <c r="T1455" s="1">
        <v>45146</v>
      </c>
      <c r="U1455" s="1">
        <v>45158</v>
      </c>
      <c r="V1455">
        <v>34</v>
      </c>
      <c r="W1455" s="1">
        <v>45192</v>
      </c>
      <c r="X1455" s="1">
        <v>45173</v>
      </c>
      <c r="Y1455" s="2">
        <v>432695392.60000002</v>
      </c>
      <c r="AA1455" s="2">
        <v>18307280.079999998</v>
      </c>
      <c r="AC1455" s="2">
        <v>46946119.049999997</v>
      </c>
      <c r="AF1455" s="2">
        <v>225000</v>
      </c>
      <c r="AG1455" s="14">
        <f>SUMIF('consultant-gross'!D:D,eslam.data!AQ1455,'consultant-gross'!F:F)</f>
        <v>13484961.26000005</v>
      </c>
      <c r="AH1455" s="14">
        <f>SUMIF('consultant-gross'!D:D,eslam.data!AQ1455,'consultant-gross'!G:G)</f>
        <v>432695392.60000002</v>
      </c>
      <c r="AI1455" s="14">
        <f>SUMIF('consultant-net'!D:D,eslam.data!AQ1455,'consultant-net'!F:F)</f>
        <v>13488633.460000001</v>
      </c>
      <c r="AJ1455" s="2" t="str">
        <f>VLOOKUP(A1455,'eslam-to-invoicing'!A:B,2,0)</f>
        <v>Royal City</v>
      </c>
      <c r="AQ1455" s="2" t="str">
        <f t="shared" si="180"/>
        <v>Royal City43</v>
      </c>
      <c r="AR1455" s="2" t="str">
        <f t="shared" si="181"/>
        <v>Royal City43</v>
      </c>
    </row>
    <row r="1456" spans="1:44" hidden="1" x14ac:dyDescent="0.3">
      <c r="A1456" s="6" t="s">
        <v>43</v>
      </c>
      <c r="B1456" s="32">
        <f>VLOOKUP(A1456,operation!A:B,2,0)</f>
        <v>1</v>
      </c>
      <c r="C1456" s="6">
        <v>1</v>
      </c>
      <c r="D1456" s="25"/>
      <c r="F1456" s="26">
        <f>_xlfn.MAXIFS('data-from-invoicing'!E:E,'data-from-invoicing'!D:D,eslam.data!AR1456)</f>
        <v>3731890</v>
      </c>
      <c r="G1456" s="2">
        <f t="shared" si="178"/>
        <v>3731890</v>
      </c>
      <c r="H1456" s="2"/>
      <c r="I1456" s="23"/>
      <c r="J1456" s="2">
        <f>SUMIF('collection only'!D:D,eslam.data!AQ1456,'collection only'!E:E)</f>
        <v>1782000</v>
      </c>
      <c r="K1456" s="26">
        <f>SUMIF('data-from-invoicing'!D:D,eslam.data!AR1456,'data-from-invoicing'!F:F)</f>
        <v>7019124.6454999996</v>
      </c>
      <c r="L1456" s="2">
        <f t="shared" si="179"/>
        <v>5237124.6454999996</v>
      </c>
      <c r="M1456" s="2"/>
      <c r="Q1456" s="23"/>
      <c r="R1456" s="2">
        <v>1800000</v>
      </c>
      <c r="S1456" s="1">
        <v>43677</v>
      </c>
      <c r="T1456" s="1">
        <v>43677</v>
      </c>
      <c r="U1456" s="1">
        <v>43683</v>
      </c>
      <c r="V1456">
        <v>34</v>
      </c>
      <c r="W1456" s="1">
        <v>43717</v>
      </c>
      <c r="AF1456" s="2">
        <v>0</v>
      </c>
      <c r="AG1456" s="14">
        <f>SUMIF('consultant-gross'!D:D,eslam.data!AQ1456,'consultant-gross'!F:F)</f>
        <v>0</v>
      </c>
      <c r="AH1456" s="14">
        <f>SUMIF('consultant-gross'!D:D,eslam.data!AQ1456,'consultant-gross'!G:G)</f>
        <v>0</v>
      </c>
      <c r="AI1456" s="14">
        <f>SUMIF('consultant-net'!D:D,eslam.data!AQ1456,'consultant-net'!F:F)</f>
        <v>1800000</v>
      </c>
      <c r="AJ1456" s="2" t="str">
        <f>VLOOKUP(A1456,'eslam-to-invoicing'!A:B,2,0)</f>
        <v>Royal City</v>
      </c>
      <c r="AQ1456" s="2" t="str">
        <f t="shared" si="180"/>
        <v>Royal City - Landscape1</v>
      </c>
      <c r="AR1456" s="2" t="str">
        <f t="shared" si="181"/>
        <v>Royal City1</v>
      </c>
    </row>
    <row r="1457" spans="1:44" hidden="1" x14ac:dyDescent="0.3">
      <c r="A1457" s="6" t="s">
        <v>43</v>
      </c>
      <c r="B1457" s="32">
        <f>VLOOKUP(A1457,operation!A:B,2,0)</f>
        <v>1</v>
      </c>
      <c r="C1457" s="6">
        <v>2</v>
      </c>
      <c r="D1457" s="25"/>
      <c r="F1457" s="26">
        <f>_xlfn.MAXIFS('data-from-invoicing'!E:E,'data-from-invoicing'!D:D,eslam.data!AR1457)</f>
        <v>4721022</v>
      </c>
      <c r="G1457" s="2">
        <f t="shared" si="178"/>
        <v>4721022</v>
      </c>
      <c r="H1457" s="2"/>
      <c r="I1457" s="23"/>
      <c r="J1457" s="2">
        <f>SUMIF('collection only'!D:D,eslam.data!AQ1457,'collection only'!E:E)</f>
        <v>4014037.5</v>
      </c>
      <c r="K1457" s="26">
        <f>SUMIF('data-from-invoicing'!D:D,eslam.data!AR1457,'data-from-invoicing'!F:F)</f>
        <v>8900359.4055000003</v>
      </c>
      <c r="L1457" s="2">
        <f t="shared" si="179"/>
        <v>4886321.9055000003</v>
      </c>
      <c r="M1457" s="2"/>
      <c r="Q1457" s="23"/>
      <c r="R1457" s="2">
        <v>4032037.5</v>
      </c>
      <c r="S1457" s="1">
        <v>43708</v>
      </c>
      <c r="T1457" s="1">
        <v>43708</v>
      </c>
      <c r="U1457" s="1">
        <v>43719</v>
      </c>
      <c r="V1457">
        <v>34</v>
      </c>
      <c r="W1457" s="1">
        <v>43753</v>
      </c>
      <c r="X1457" s="1">
        <v>43733</v>
      </c>
      <c r="Z1457" s="2">
        <v>2976050</v>
      </c>
      <c r="AF1457" s="2">
        <v>0</v>
      </c>
      <c r="AG1457" s="14">
        <f>SUMIF('consultant-gross'!D:D,eslam.data!AQ1457,'consultant-gross'!F:F)</f>
        <v>0</v>
      </c>
      <c r="AH1457" s="14">
        <f>SUMIF('consultant-gross'!D:D,eslam.data!AQ1457,'consultant-gross'!G:G)</f>
        <v>0</v>
      </c>
      <c r="AI1457" s="14">
        <f>SUMIF('consultant-net'!D:D,eslam.data!AQ1457,'consultant-net'!F:F)</f>
        <v>4032037.5</v>
      </c>
      <c r="AJ1457" s="2" t="str">
        <f>VLOOKUP(A1457,'eslam-to-invoicing'!A:B,2,0)</f>
        <v>Royal City</v>
      </c>
      <c r="AQ1457" s="2" t="str">
        <f t="shared" si="180"/>
        <v>Royal City - Landscape2</v>
      </c>
      <c r="AR1457" s="2" t="str">
        <f t="shared" si="181"/>
        <v>Royal City2</v>
      </c>
    </row>
    <row r="1458" spans="1:44" hidden="1" x14ac:dyDescent="0.3">
      <c r="A1458" s="6" t="s">
        <v>43</v>
      </c>
      <c r="B1458" s="32">
        <f>VLOOKUP(A1458,operation!A:B,2,0)</f>
        <v>1</v>
      </c>
      <c r="C1458" s="6">
        <v>3</v>
      </c>
      <c r="D1458" s="25"/>
      <c r="E1458" s="2">
        <v>341000</v>
      </c>
      <c r="F1458" s="26">
        <f>_xlfn.MAXIFS('data-from-invoicing'!E:E,'data-from-invoicing'!D:D,eslam.data!AR1458)</f>
        <v>7725328</v>
      </c>
      <c r="G1458" s="2">
        <f t="shared" si="178"/>
        <v>7384328</v>
      </c>
      <c r="H1458" s="2"/>
      <c r="I1458" s="23"/>
      <c r="J1458" s="2">
        <f>SUMIF('collection only'!D:D,eslam.data!AQ1458,'collection only'!E:E)</f>
        <v>2421804.9</v>
      </c>
      <c r="K1458" s="26">
        <f>SUMIF('data-from-invoicing'!D:D,eslam.data!AR1458,'data-from-invoicing'!F:F)</f>
        <v>10347291.045499999</v>
      </c>
      <c r="L1458" s="2">
        <f t="shared" si="179"/>
        <v>7925486.1454999987</v>
      </c>
      <c r="M1458" s="2"/>
      <c r="Q1458" s="23"/>
      <c r="R1458" s="2">
        <v>2443214.8874999988</v>
      </c>
      <c r="S1458" s="1">
        <v>43738</v>
      </c>
      <c r="T1458" s="1">
        <v>43738</v>
      </c>
      <c r="U1458" s="1">
        <v>43747</v>
      </c>
      <c r="V1458">
        <v>34</v>
      </c>
      <c r="W1458" s="1">
        <v>43781</v>
      </c>
      <c r="X1458" s="1">
        <v>43761</v>
      </c>
      <c r="Y1458" s="2">
        <v>341000</v>
      </c>
      <c r="Z1458" s="2">
        <v>3475619.85</v>
      </c>
      <c r="AF1458" s="2">
        <v>0</v>
      </c>
      <c r="AG1458" s="14">
        <f>SUMIF('consultant-gross'!D:D,eslam.data!AQ1458,'consultant-gross'!F:F)</f>
        <v>341000</v>
      </c>
      <c r="AH1458" s="14">
        <f>SUMIF('consultant-gross'!D:D,eslam.data!AQ1458,'consultant-gross'!G:G)</f>
        <v>341000</v>
      </c>
      <c r="AI1458" s="14">
        <f>SUMIF('consultant-net'!D:D,eslam.data!AQ1458,'consultant-net'!F:F)</f>
        <v>2443214.8874999993</v>
      </c>
      <c r="AJ1458" s="2" t="str">
        <f>VLOOKUP(A1458,'eslam-to-invoicing'!A:B,2,0)</f>
        <v>Royal City</v>
      </c>
      <c r="AQ1458" s="2" t="str">
        <f t="shared" si="180"/>
        <v>Royal City - Landscape3</v>
      </c>
      <c r="AR1458" s="2" t="str">
        <f t="shared" si="181"/>
        <v>Royal City3</v>
      </c>
    </row>
    <row r="1459" spans="1:44" hidden="1" x14ac:dyDescent="0.3">
      <c r="A1459" s="6" t="s">
        <v>43</v>
      </c>
      <c r="B1459" s="32">
        <f>VLOOKUP(A1459,operation!A:B,2,0)</f>
        <v>1</v>
      </c>
      <c r="C1459" s="6">
        <v>4</v>
      </c>
      <c r="D1459" s="25"/>
      <c r="E1459" s="2">
        <v>2839877.788125</v>
      </c>
      <c r="F1459" s="26">
        <f>_xlfn.MAXIFS('data-from-invoicing'!E:E,'data-from-invoicing'!D:D,eslam.data!AR1459)</f>
        <v>4548914.9000000004</v>
      </c>
      <c r="G1459" s="2">
        <f t="shared" si="178"/>
        <v>1709037.1118750004</v>
      </c>
      <c r="H1459" s="2"/>
      <c r="I1459" s="23"/>
      <c r="J1459" s="2">
        <f>SUMIF('collection only'!D:D,eslam.data!AQ1459,'collection only'!E:E)</f>
        <v>4390934.75</v>
      </c>
      <c r="K1459" s="26">
        <f>SUMIF('data-from-invoicing'!D:D,eslam.data!AR1459,'data-from-invoicing'!F:F)</f>
        <v>4400341.915</v>
      </c>
      <c r="L1459" s="2">
        <f t="shared" si="179"/>
        <v>9407.1650000000373</v>
      </c>
      <c r="M1459" s="2"/>
      <c r="Q1459" s="23"/>
      <c r="R1459" s="2">
        <v>4441415.4420234365</v>
      </c>
      <c r="S1459" s="1">
        <v>43769</v>
      </c>
      <c r="T1459" s="1">
        <v>43768</v>
      </c>
      <c r="U1459" s="1">
        <v>43776</v>
      </c>
      <c r="V1459">
        <v>34</v>
      </c>
      <c r="W1459" s="1">
        <v>43810</v>
      </c>
      <c r="X1459" s="1">
        <v>43824</v>
      </c>
      <c r="Y1459" s="2">
        <v>3180877.788125</v>
      </c>
      <c r="Z1459" s="2">
        <v>4015635.4284999999</v>
      </c>
      <c r="AF1459" s="2">
        <v>0</v>
      </c>
      <c r="AG1459" s="14">
        <f>SUMIF('consultant-gross'!D:D,eslam.data!AQ1459,'consultant-gross'!F:F)</f>
        <v>2839877.7881250004</v>
      </c>
      <c r="AH1459" s="14">
        <f>SUMIF('consultant-gross'!D:D,eslam.data!AQ1459,'consultant-gross'!G:G)</f>
        <v>3180877.7881250004</v>
      </c>
      <c r="AI1459" s="14">
        <f>SUMIF('consultant-net'!D:D,eslam.data!AQ1459,'consultant-net'!F:F)</f>
        <v>4441415.4420234375</v>
      </c>
      <c r="AJ1459" s="2" t="str">
        <f>VLOOKUP(A1459,'eslam-to-invoicing'!A:B,2,0)</f>
        <v>Royal City</v>
      </c>
      <c r="AQ1459" s="2" t="str">
        <f t="shared" si="180"/>
        <v>Royal City - Landscape4</v>
      </c>
      <c r="AR1459" s="2" t="str">
        <f t="shared" si="181"/>
        <v>Royal City4</v>
      </c>
    </row>
    <row r="1460" spans="1:44" hidden="1" x14ac:dyDescent="0.3">
      <c r="A1460" s="6" t="s">
        <v>43</v>
      </c>
      <c r="B1460" s="32">
        <f>VLOOKUP(A1460,operation!A:B,2,0)</f>
        <v>1</v>
      </c>
      <c r="C1460" s="6">
        <v>5</v>
      </c>
      <c r="D1460" s="25"/>
      <c r="E1460" s="2">
        <v>5896802.2264564987</v>
      </c>
      <c r="F1460" s="26">
        <f>_xlfn.MAXIFS('data-from-invoicing'!E:E,'data-from-invoicing'!D:D,eslam.data!AR1460)</f>
        <v>9626900.5</v>
      </c>
      <c r="G1460" s="2">
        <f t="shared" si="178"/>
        <v>3730098.2735435013</v>
      </c>
      <c r="H1460" s="2"/>
      <c r="I1460" s="23"/>
      <c r="J1460" s="2">
        <f>SUMIF('collection only'!D:D,eslam.data!AQ1460,'collection only'!E:E)</f>
        <v>7060326.7999999998</v>
      </c>
      <c r="K1460" s="26">
        <f>SUMIF('data-from-invoicing'!D:D,eslam.data!AR1460,'data-from-invoicing'!F:F)</f>
        <v>7170078.2350000003</v>
      </c>
      <c r="L1460" s="2">
        <f t="shared" si="179"/>
        <v>109751.43500000052</v>
      </c>
      <c r="M1460" s="2"/>
      <c r="Q1460" s="23"/>
      <c r="R1460" s="2">
        <v>7147476.0332094952</v>
      </c>
      <c r="S1460" s="1">
        <v>43799</v>
      </c>
      <c r="T1460" s="1">
        <v>43799</v>
      </c>
      <c r="U1460" s="1">
        <v>43809</v>
      </c>
      <c r="V1460">
        <v>34</v>
      </c>
      <c r="W1460" s="1">
        <v>43843</v>
      </c>
      <c r="X1460" s="1">
        <v>43835</v>
      </c>
      <c r="Y1460" s="2">
        <v>9077680.0145814996</v>
      </c>
      <c r="Z1460" s="2">
        <v>4953961.1349999998</v>
      </c>
      <c r="AF1460" s="2">
        <v>0</v>
      </c>
      <c r="AG1460" s="14">
        <f>SUMIF('consultant-gross'!D:D,eslam.data!AQ1460,'consultant-gross'!F:F)</f>
        <v>5896802.2264564987</v>
      </c>
      <c r="AH1460" s="14">
        <f>SUMIF('consultant-gross'!D:D,eslam.data!AQ1460,'consultant-gross'!G:G)</f>
        <v>9077680.0145814996</v>
      </c>
      <c r="AI1460" s="14">
        <f>SUMIF('consultant-net'!D:D,eslam.data!AQ1460,'consultant-net'!F:F)</f>
        <v>7147476.0332094952</v>
      </c>
      <c r="AJ1460" s="2" t="str">
        <f>VLOOKUP(A1460,'eslam-to-invoicing'!A:B,2,0)</f>
        <v>Royal City</v>
      </c>
      <c r="AQ1460" s="2" t="str">
        <f t="shared" si="180"/>
        <v>Royal City - Landscape5</v>
      </c>
      <c r="AR1460" s="2" t="str">
        <f t="shared" si="181"/>
        <v>Royal City5</v>
      </c>
    </row>
    <row r="1461" spans="1:44" hidden="1" x14ac:dyDescent="0.3">
      <c r="A1461" s="6" t="s">
        <v>43</v>
      </c>
      <c r="B1461" s="32">
        <f>VLOOKUP(A1461,operation!A:B,2,0)</f>
        <v>1</v>
      </c>
      <c r="C1461" s="6">
        <v>6</v>
      </c>
      <c r="D1461" s="25"/>
      <c r="E1461" s="2">
        <v>12932194.615418499</v>
      </c>
      <c r="F1461" s="26">
        <f>_xlfn.MAXIFS('data-from-invoicing'!E:E,'data-from-invoicing'!D:D,eslam.data!AR1461)</f>
        <v>16468073.59</v>
      </c>
      <c r="G1461" s="2">
        <f t="shared" si="178"/>
        <v>3535878.9745815005</v>
      </c>
      <c r="H1461" s="2"/>
      <c r="I1461" s="23"/>
      <c r="J1461" s="2">
        <f>SUMIF('collection only'!D:D,eslam.data!AQ1461,'collection only'!E:E)</f>
        <v>9240902.25</v>
      </c>
      <c r="K1461" s="26">
        <f>SUMIF('data-from-invoicing'!D:D,eslam.data!AR1461,'data-from-invoicing'!F:F)</f>
        <v>21736703.649499997</v>
      </c>
      <c r="L1461" s="2">
        <f t="shared" si="179"/>
        <v>12495801.399499997</v>
      </c>
      <c r="M1461" s="2"/>
      <c r="Q1461" s="23"/>
      <c r="R1461" s="2">
        <v>9619287.6699999999</v>
      </c>
      <c r="S1461" s="1">
        <v>43830</v>
      </c>
      <c r="T1461" s="1">
        <v>43830</v>
      </c>
      <c r="U1461" s="1">
        <v>43843</v>
      </c>
      <c r="V1461">
        <v>34</v>
      </c>
      <c r="W1461" s="1">
        <v>43877</v>
      </c>
      <c r="X1461" s="1">
        <v>43871</v>
      </c>
      <c r="Y1461" s="2">
        <v>22009874.629999999</v>
      </c>
      <c r="Z1461" s="2">
        <v>4200873.67</v>
      </c>
      <c r="AF1461" s="2">
        <v>0</v>
      </c>
      <c r="AG1461" s="14">
        <f>SUMIF('consultant-gross'!D:D,eslam.data!AQ1461,'consultant-gross'!F:F)</f>
        <v>12932194.615418499</v>
      </c>
      <c r="AH1461" s="14">
        <f>SUMIF('consultant-gross'!D:D,eslam.data!AQ1461,'consultant-gross'!G:G)</f>
        <v>22009874.629999999</v>
      </c>
      <c r="AI1461" s="14">
        <f>SUMIF('consultant-net'!D:D,eslam.data!AQ1461,'consultant-net'!F:F)</f>
        <v>9619287.6699999999</v>
      </c>
      <c r="AJ1461" s="2" t="str">
        <f>VLOOKUP(A1461,'eslam-to-invoicing'!A:B,2,0)</f>
        <v>Royal City</v>
      </c>
      <c r="AQ1461" s="2" t="str">
        <f t="shared" si="180"/>
        <v>Royal City - Landscape6</v>
      </c>
      <c r="AR1461" s="2" t="str">
        <f t="shared" si="181"/>
        <v>Royal City6</v>
      </c>
    </row>
    <row r="1462" spans="1:44" hidden="1" x14ac:dyDescent="0.3">
      <c r="A1462" s="6" t="s">
        <v>43</v>
      </c>
      <c r="B1462" s="32">
        <f>VLOOKUP(A1462,operation!A:B,2,0)</f>
        <v>1</v>
      </c>
      <c r="C1462" s="6">
        <v>7</v>
      </c>
      <c r="D1462" s="25"/>
      <c r="E1462" s="2">
        <v>6479189.8548709489</v>
      </c>
      <c r="F1462" s="26">
        <f>_xlfn.MAXIFS('data-from-invoicing'!E:E,'data-from-invoicing'!D:D,eslam.data!AR1462)</f>
        <v>11315586.82</v>
      </c>
      <c r="G1462" s="2">
        <f t="shared" si="178"/>
        <v>4836396.9651290514</v>
      </c>
      <c r="H1462" s="2"/>
      <c r="I1462" s="23"/>
      <c r="J1462" s="2">
        <f>SUMIF('collection only'!D:D,eslam.data!AQ1462,'collection only'!E:E)</f>
        <v>6442723.3499999996</v>
      </c>
      <c r="K1462" s="26">
        <f>SUMIF('data-from-invoicing'!D:D,eslam.data!AR1462,'data-from-invoicing'!F:F)</f>
        <v>15145986.237</v>
      </c>
      <c r="L1462" s="2">
        <f t="shared" si="179"/>
        <v>8703262.8870000001</v>
      </c>
      <c r="M1462" s="2"/>
      <c r="Q1462" s="23"/>
      <c r="R1462" s="2">
        <v>6246175.7955358401</v>
      </c>
      <c r="S1462" s="1">
        <v>43861</v>
      </c>
      <c r="T1462" s="1">
        <v>43861</v>
      </c>
      <c r="U1462" s="1">
        <v>43872</v>
      </c>
      <c r="V1462">
        <v>34</v>
      </c>
      <c r="W1462" s="1">
        <v>43906</v>
      </c>
      <c r="X1462" s="1">
        <v>43906</v>
      </c>
      <c r="Y1462" s="2">
        <v>28489064.484870952</v>
      </c>
      <c r="Z1462" s="2">
        <v>5725958.7255000006</v>
      </c>
      <c r="AF1462" s="2">
        <v>0</v>
      </c>
      <c r="AG1462" s="14">
        <f>SUMIF('consultant-gross'!D:D,eslam.data!AQ1462,'consultant-gross'!F:F)</f>
        <v>6479189.8548709489</v>
      </c>
      <c r="AH1462" s="14">
        <f>SUMIF('consultant-gross'!D:D,eslam.data!AQ1462,'consultant-gross'!G:G)</f>
        <v>28489064.484870948</v>
      </c>
      <c r="AI1462" s="14">
        <f>SUMIF('consultant-net'!D:D,eslam.data!AQ1462,'consultant-net'!F:F)</f>
        <v>6246175.7955358401</v>
      </c>
      <c r="AJ1462" s="2" t="str">
        <f>VLOOKUP(A1462,'eslam-to-invoicing'!A:B,2,0)</f>
        <v>Royal City</v>
      </c>
      <c r="AQ1462" s="2" t="str">
        <f t="shared" si="180"/>
        <v>Royal City - Landscape7</v>
      </c>
      <c r="AR1462" s="2" t="str">
        <f t="shared" si="181"/>
        <v>Royal City7</v>
      </c>
    </row>
    <row r="1463" spans="1:44" hidden="1" x14ac:dyDescent="0.3">
      <c r="A1463" s="6" t="s">
        <v>43</v>
      </c>
      <c r="B1463" s="32">
        <f>VLOOKUP(A1463,operation!A:B,2,0)</f>
        <v>1</v>
      </c>
      <c r="C1463" s="6">
        <v>8</v>
      </c>
      <c r="D1463" s="25"/>
      <c r="E1463" s="2">
        <v>17137734.282245159</v>
      </c>
      <c r="F1463" s="26">
        <f>_xlfn.MAXIFS('data-from-invoicing'!E:E,'data-from-invoicing'!D:D,eslam.data!AR1463)</f>
        <v>17136692.170000002</v>
      </c>
      <c r="G1463" s="2">
        <f t="shared" si="178"/>
        <v>-1042.112245157361</v>
      </c>
      <c r="H1463" s="2"/>
      <c r="I1463" s="23"/>
      <c r="J1463" s="2">
        <f>SUMIF('collection only'!D:D,eslam.data!AQ1463,'collection only'!E:E)</f>
        <v>12356243.75</v>
      </c>
      <c r="K1463" s="26">
        <f>SUMIF('data-from-invoicing'!D:D,eslam.data!AR1463,'data-from-invoicing'!F:F)</f>
        <v>18753229.922499999</v>
      </c>
      <c r="L1463" s="2">
        <f t="shared" si="179"/>
        <v>6396986.1724999994</v>
      </c>
      <c r="M1463" s="2"/>
      <c r="Q1463" s="23"/>
      <c r="R1463" s="2">
        <v>12899186.07473056</v>
      </c>
      <c r="S1463" s="1">
        <v>43890</v>
      </c>
      <c r="T1463" s="1">
        <v>43890</v>
      </c>
      <c r="U1463" s="1">
        <v>43907</v>
      </c>
      <c r="V1463">
        <v>34</v>
      </c>
      <c r="W1463" s="1">
        <v>43941</v>
      </c>
      <c r="X1463" s="1">
        <v>43926</v>
      </c>
      <c r="Y1463" s="2">
        <v>45626798.767116107</v>
      </c>
      <c r="Z1463" s="2">
        <v>4930252.4954499993</v>
      </c>
      <c r="AF1463" s="2">
        <v>0</v>
      </c>
      <c r="AG1463" s="14">
        <f>SUMIF('consultant-gross'!D:D,eslam.data!AQ1463,'consultant-gross'!F:F)</f>
        <v>17137734.282245159</v>
      </c>
      <c r="AH1463" s="14">
        <f>SUMIF('consultant-gross'!D:D,eslam.data!AQ1463,'consultant-gross'!G:G)</f>
        <v>45626798.767116107</v>
      </c>
      <c r="AI1463" s="14">
        <f>SUMIF('consultant-net'!D:D,eslam.data!AQ1463,'consultant-net'!F:F)</f>
        <v>12899186.07473056</v>
      </c>
      <c r="AJ1463" s="2" t="str">
        <f>VLOOKUP(A1463,'eslam-to-invoicing'!A:B,2,0)</f>
        <v>Royal City</v>
      </c>
      <c r="AQ1463" s="2" t="str">
        <f t="shared" si="180"/>
        <v>Royal City - Landscape8</v>
      </c>
      <c r="AR1463" s="2" t="str">
        <f t="shared" si="181"/>
        <v>Royal City8</v>
      </c>
    </row>
    <row r="1464" spans="1:44" hidden="1" x14ac:dyDescent="0.3">
      <c r="A1464" s="6" t="s">
        <v>43</v>
      </c>
      <c r="B1464" s="32">
        <f>VLOOKUP(A1464,operation!A:B,2,0)</f>
        <v>1</v>
      </c>
      <c r="C1464" s="6">
        <v>9</v>
      </c>
      <c r="D1464" s="25"/>
      <c r="E1464" s="2">
        <v>6296234.5253016278</v>
      </c>
      <c r="F1464" s="26">
        <f>_xlfn.MAXIFS('data-from-invoicing'!E:E,'data-from-invoicing'!D:D,eslam.data!AR1464)</f>
        <v>7480024.2300000004</v>
      </c>
      <c r="G1464" s="2">
        <f t="shared" si="178"/>
        <v>1183789.7046983726</v>
      </c>
      <c r="H1464" s="2"/>
      <c r="I1464" s="23"/>
      <c r="J1464" s="2">
        <f>SUMIF('collection only'!D:D,eslam.data!AQ1464,'collection only'!E:E)</f>
        <v>4886117.91</v>
      </c>
      <c r="K1464" s="26">
        <f>SUMIF('data-from-invoicing'!D:D,eslam.data!AR1464,'data-from-invoicing'!F:F)</f>
        <v>13382223.523499999</v>
      </c>
      <c r="L1464" s="2">
        <f t="shared" si="179"/>
        <v>8496105.613499999</v>
      </c>
      <c r="M1464" s="2"/>
      <c r="Q1464" s="23"/>
      <c r="R1464" s="2">
        <v>4988413.7415875345</v>
      </c>
      <c r="S1464" s="1">
        <v>43921</v>
      </c>
      <c r="T1464" s="1">
        <v>43921</v>
      </c>
      <c r="U1464" s="1">
        <v>43930</v>
      </c>
      <c r="V1464">
        <v>34</v>
      </c>
      <c r="W1464" s="1">
        <v>43964</v>
      </c>
      <c r="X1464" s="1">
        <v>43956</v>
      </c>
      <c r="Y1464" s="2">
        <v>51923033.292417727</v>
      </c>
      <c r="Z1464" s="2">
        <v>4970424.5660000006</v>
      </c>
      <c r="AF1464" s="2">
        <v>0</v>
      </c>
      <c r="AG1464" s="14">
        <f>SUMIF('consultant-gross'!D:D,eslam.data!AQ1464,'consultant-gross'!F:F)</f>
        <v>6296234.5253016278</v>
      </c>
      <c r="AH1464" s="14">
        <f>SUMIF('consultant-gross'!D:D,eslam.data!AQ1464,'consultant-gross'!G:G)</f>
        <v>51923033.292417735</v>
      </c>
      <c r="AI1464" s="14">
        <f>SUMIF('consultant-net'!D:D,eslam.data!AQ1464,'consultant-net'!F:F)</f>
        <v>4988413.7415875345</v>
      </c>
      <c r="AJ1464" s="2" t="str">
        <f>VLOOKUP(A1464,'eslam-to-invoicing'!A:B,2,0)</f>
        <v>Royal City</v>
      </c>
      <c r="AQ1464" s="2" t="str">
        <f t="shared" si="180"/>
        <v>Royal City - Landscape9</v>
      </c>
      <c r="AR1464" s="2" t="str">
        <f t="shared" si="181"/>
        <v>Royal City9</v>
      </c>
    </row>
    <row r="1465" spans="1:44" hidden="1" x14ac:dyDescent="0.3">
      <c r="A1465" s="6" t="s">
        <v>43</v>
      </c>
      <c r="B1465" s="32">
        <f>VLOOKUP(A1465,operation!A:B,2,0)</f>
        <v>1</v>
      </c>
      <c r="C1465" s="6">
        <v>10</v>
      </c>
      <c r="D1465" s="25"/>
      <c r="E1465" s="2">
        <v>3937848.8970131581</v>
      </c>
      <c r="F1465" s="26">
        <f>_xlfn.MAXIFS('data-from-invoicing'!E:E,'data-from-invoicing'!D:D,eslam.data!AR1465)</f>
        <v>7808914.209999999</v>
      </c>
      <c r="G1465" s="2">
        <f t="shared" si="178"/>
        <v>3871065.312986841</v>
      </c>
      <c r="H1465" s="2"/>
      <c r="I1465" s="23"/>
      <c r="J1465" s="2">
        <f>SUMIF('collection only'!D:D,eslam.data!AQ1465,'collection only'!E:E)</f>
        <v>3061010.97</v>
      </c>
      <c r="K1465" s="26">
        <f>SUMIF('data-from-invoicing'!D:D,eslam.data!AR1465,'data-from-invoicing'!F:F)</f>
        <v>8903897.6715000011</v>
      </c>
      <c r="L1465" s="2">
        <f t="shared" si="179"/>
        <v>5842886.7015000004</v>
      </c>
      <c r="M1465" s="2"/>
      <c r="Q1465" s="23"/>
      <c r="R1465" s="2">
        <v>3101056.0063978578</v>
      </c>
      <c r="S1465" s="1">
        <v>43951</v>
      </c>
      <c r="T1465" s="1">
        <v>43951</v>
      </c>
      <c r="U1465" s="1">
        <v>43969</v>
      </c>
      <c r="V1465">
        <v>34</v>
      </c>
      <c r="W1465" s="1">
        <v>44003</v>
      </c>
      <c r="X1465" s="1">
        <v>44014</v>
      </c>
      <c r="Y1465" s="2">
        <v>55860882.189430892</v>
      </c>
      <c r="Z1465" s="2">
        <v>4970424.5660000006</v>
      </c>
      <c r="AF1465" s="2">
        <v>0</v>
      </c>
      <c r="AG1465" s="14">
        <f>SUMIF('consultant-gross'!D:D,eslam.data!AQ1465,'consultant-gross'!F:F)</f>
        <v>3937848.8970131576</v>
      </c>
      <c r="AH1465" s="14">
        <f>SUMIF('consultant-gross'!D:D,eslam.data!AQ1465,'consultant-gross'!G:G)</f>
        <v>55860882.189430892</v>
      </c>
      <c r="AI1465" s="14">
        <f>SUMIF('consultant-net'!D:D,eslam.data!AQ1465,'consultant-net'!F:F)</f>
        <v>3101056.0063978583</v>
      </c>
      <c r="AJ1465" s="2" t="str">
        <f>VLOOKUP(A1465,'eslam-to-invoicing'!A:B,2,0)</f>
        <v>Royal City</v>
      </c>
      <c r="AQ1465" s="2" t="str">
        <f t="shared" si="180"/>
        <v>Royal City - Landscape10</v>
      </c>
      <c r="AR1465" s="2" t="str">
        <f t="shared" si="181"/>
        <v>Royal City10</v>
      </c>
    </row>
    <row r="1466" spans="1:44" hidden="1" x14ac:dyDescent="0.3">
      <c r="A1466" s="6" t="s">
        <v>43</v>
      </c>
      <c r="B1466" s="32">
        <f>VLOOKUP(A1466,operation!A:B,2,0)</f>
        <v>1</v>
      </c>
      <c r="C1466" s="6">
        <v>11</v>
      </c>
      <c r="D1466" s="25"/>
      <c r="E1466" s="2">
        <v>5192701.4936671183</v>
      </c>
      <c r="F1466" s="26">
        <f>_xlfn.MAXIFS('data-from-invoicing'!E:E,'data-from-invoicing'!D:D,eslam.data!AR1466)</f>
        <v>5193730.04</v>
      </c>
      <c r="G1466" s="2">
        <f t="shared" si="178"/>
        <v>1028.5463328817859</v>
      </c>
      <c r="H1466" s="2"/>
      <c r="I1466" s="23"/>
      <c r="J1466" s="2">
        <f>SUMIF('collection only'!D:D,eslam.data!AQ1466,'collection only'!E:E)</f>
        <v>4947910.42</v>
      </c>
      <c r="K1466" s="26">
        <f>SUMIF('data-from-invoicing'!D:D,eslam.data!AR1466,'data-from-invoicing'!F:F)</f>
        <v>8393935.0869999994</v>
      </c>
      <c r="L1466" s="2">
        <f t="shared" si="179"/>
        <v>3446024.6669999994</v>
      </c>
      <c r="M1466" s="2"/>
      <c r="Q1466" s="23"/>
      <c r="R1466" s="2">
        <v>3973857.7360128462</v>
      </c>
      <c r="S1466" s="1">
        <v>43982</v>
      </c>
      <c r="T1466" s="1">
        <v>43982</v>
      </c>
      <c r="U1466" s="1">
        <v>43998</v>
      </c>
      <c r="V1466">
        <v>34</v>
      </c>
      <c r="W1466" s="1">
        <v>44032</v>
      </c>
      <c r="X1466" s="1">
        <v>44020</v>
      </c>
      <c r="Y1466" s="2">
        <v>61053583.683098011</v>
      </c>
      <c r="Z1466" s="2">
        <v>4816564.9790000003</v>
      </c>
      <c r="AF1466" s="2">
        <v>0</v>
      </c>
      <c r="AG1466" s="14">
        <f>SUMIF('consultant-gross'!D:D,eslam.data!AQ1466,'consultant-gross'!F:F)</f>
        <v>5192701.4936671183</v>
      </c>
      <c r="AH1466" s="14">
        <f>SUMIF('consultant-gross'!D:D,eslam.data!AQ1466,'consultant-gross'!G:G)</f>
        <v>61053583.683098011</v>
      </c>
      <c r="AI1466" s="14">
        <f>SUMIF('consultant-net'!D:D,eslam.data!AQ1466,'consultant-net'!F:F)</f>
        <v>3973857.7360128462</v>
      </c>
      <c r="AJ1466" s="2" t="str">
        <f>VLOOKUP(A1466,'eslam-to-invoicing'!A:B,2,0)</f>
        <v>Royal City</v>
      </c>
      <c r="AQ1466" s="2" t="str">
        <f t="shared" si="180"/>
        <v>Royal City - Landscape11</v>
      </c>
      <c r="AR1466" s="2" t="str">
        <f t="shared" si="181"/>
        <v>Royal City11</v>
      </c>
    </row>
    <row r="1467" spans="1:44" hidden="1" x14ac:dyDescent="0.3">
      <c r="A1467" s="6" t="s">
        <v>43</v>
      </c>
      <c r="B1467" s="32">
        <f>VLOOKUP(A1467,operation!A:B,2,0)</f>
        <v>1</v>
      </c>
      <c r="C1467" s="6">
        <v>12</v>
      </c>
      <c r="D1467" s="25"/>
      <c r="E1467" s="2">
        <v>8940402.3014472499</v>
      </c>
      <c r="F1467" s="26">
        <f>_xlfn.MAXIFS('data-from-invoicing'!E:E,'data-from-invoicing'!D:D,eslam.data!AR1467)</f>
        <v>12232818.51</v>
      </c>
      <c r="G1467" s="2">
        <f t="shared" si="178"/>
        <v>3292416.2085527498</v>
      </c>
      <c r="H1467" s="2"/>
      <c r="I1467" s="23"/>
      <c r="J1467" s="2">
        <f>SUMIF('collection only'!D:D,eslam.data!AQ1467,'collection only'!E:E)</f>
        <v>7029456.415514715</v>
      </c>
      <c r="K1467" s="26">
        <f>SUMIF('data-from-invoicing'!D:D,eslam.data!AR1467,'data-from-invoicing'!F:F)</f>
        <v>16099158.9745</v>
      </c>
      <c r="L1467" s="2">
        <f t="shared" si="179"/>
        <v>9069702.5589852855</v>
      </c>
      <c r="M1467" s="2"/>
      <c r="Q1467" s="23"/>
      <c r="R1467" s="2">
        <v>7029456.415514715</v>
      </c>
      <c r="S1467" s="1">
        <v>44012</v>
      </c>
      <c r="T1467" s="1">
        <v>44012</v>
      </c>
      <c r="U1467" s="1">
        <v>44031</v>
      </c>
      <c r="V1467">
        <v>34</v>
      </c>
      <c r="W1467" s="1">
        <v>44065</v>
      </c>
      <c r="X1467" s="1">
        <v>44055</v>
      </c>
      <c r="Y1467" s="2">
        <v>69993985.984545261</v>
      </c>
      <c r="Z1467" s="2">
        <v>6160052.1105000004</v>
      </c>
      <c r="AF1467" s="2">
        <v>0</v>
      </c>
      <c r="AG1467" s="14">
        <f>SUMIF('consultant-gross'!D:D,eslam.data!AQ1467,'consultant-gross'!F:F)</f>
        <v>8940402.3014472499</v>
      </c>
      <c r="AH1467" s="14">
        <f>SUMIF('consultant-gross'!D:D,eslam.data!AQ1467,'consultant-gross'!G:G)</f>
        <v>69993985.984545261</v>
      </c>
      <c r="AI1467" s="14">
        <f>SUMIF('consultant-net'!D:D,eslam.data!AQ1467,'consultant-net'!F:F)</f>
        <v>7029456.415514715</v>
      </c>
      <c r="AJ1467" s="2" t="str">
        <f>VLOOKUP(A1467,'eslam-to-invoicing'!A:B,2,0)</f>
        <v>Royal City</v>
      </c>
      <c r="AQ1467" s="2" t="str">
        <f t="shared" si="180"/>
        <v>Royal City - Landscape12</v>
      </c>
      <c r="AR1467" s="2" t="str">
        <f t="shared" si="181"/>
        <v>Royal City12</v>
      </c>
    </row>
    <row r="1468" spans="1:44" hidden="1" x14ac:dyDescent="0.3">
      <c r="A1468" s="6" t="s">
        <v>43</v>
      </c>
      <c r="B1468" s="32">
        <f>VLOOKUP(A1468,operation!A:B,2,0)</f>
        <v>1</v>
      </c>
      <c r="C1468" s="6">
        <v>13</v>
      </c>
      <c r="D1468" s="25"/>
      <c r="E1468" s="2">
        <v>3598777.117890581</v>
      </c>
      <c r="F1468" s="26">
        <f>_xlfn.MAXIFS('data-from-invoicing'!E:E,'data-from-invoicing'!D:D,eslam.data!AR1468)</f>
        <v>10776531.08</v>
      </c>
      <c r="G1468" s="2">
        <f t="shared" si="178"/>
        <v>7177753.9621094186</v>
      </c>
      <c r="H1468" s="2"/>
      <c r="I1468" s="23"/>
      <c r="J1468" s="2">
        <f>SUMIF('collection only'!D:D,eslam.data!AQ1468,'collection only'!E:E)</f>
        <v>2173267.6157138199</v>
      </c>
      <c r="K1468" s="26">
        <f>SUMIF('data-from-invoicing'!D:D,eslam.data!AR1468,'data-from-invoicing'!F:F)</f>
        <v>8476906.9292000011</v>
      </c>
      <c r="L1468" s="2">
        <f t="shared" si="179"/>
        <v>6303639.3134861812</v>
      </c>
      <c r="M1468" s="2"/>
      <c r="Q1468" s="23"/>
      <c r="R1468" s="2">
        <v>2173267.6157138199</v>
      </c>
      <c r="S1468" s="1">
        <v>44043</v>
      </c>
      <c r="T1468" s="1">
        <v>44043</v>
      </c>
      <c r="U1468" s="1">
        <v>44059</v>
      </c>
      <c r="V1468">
        <v>34</v>
      </c>
      <c r="W1468" s="1">
        <v>44093</v>
      </c>
      <c r="X1468" s="1">
        <v>44081</v>
      </c>
      <c r="Y1468" s="2">
        <v>73592763.102435842</v>
      </c>
      <c r="Z1468" s="2">
        <v>4428817.7409999995</v>
      </c>
      <c r="AF1468" s="2">
        <v>0</v>
      </c>
      <c r="AG1468" s="14">
        <f>SUMIF('consultant-gross'!D:D,eslam.data!AQ1468,'consultant-gross'!F:F)</f>
        <v>3598777.1178905815</v>
      </c>
      <c r="AH1468" s="14">
        <f>SUMIF('consultant-gross'!D:D,eslam.data!AQ1468,'consultant-gross'!G:G)</f>
        <v>73592763.102435842</v>
      </c>
      <c r="AI1468" s="14">
        <f>SUMIF('consultant-net'!D:D,eslam.data!AQ1468,'consultant-net'!F:F)</f>
        <v>2173267.6157138199</v>
      </c>
      <c r="AJ1468" s="2" t="str">
        <f>VLOOKUP(A1468,'eslam-to-invoicing'!A:B,2,0)</f>
        <v>Royal City</v>
      </c>
      <c r="AQ1468" s="2" t="str">
        <f t="shared" si="180"/>
        <v>Royal City - Landscape13</v>
      </c>
      <c r="AR1468" s="2" t="str">
        <f t="shared" si="181"/>
        <v>Royal City13</v>
      </c>
    </row>
    <row r="1469" spans="1:44" hidden="1" x14ac:dyDescent="0.3">
      <c r="A1469" s="6" t="s">
        <v>43</v>
      </c>
      <c r="B1469" s="32">
        <f>VLOOKUP(A1469,operation!A:B,2,0)</f>
        <v>1</v>
      </c>
      <c r="C1469" s="6">
        <v>14</v>
      </c>
      <c r="D1469" s="25"/>
      <c r="E1469" s="2">
        <v>2137131.0839797412</v>
      </c>
      <c r="F1469" s="26">
        <f>_xlfn.MAXIFS('data-from-invoicing'!E:E,'data-from-invoicing'!D:D,eslam.data!AR1469)</f>
        <v>6957536.9199999999</v>
      </c>
      <c r="G1469" s="2">
        <f t="shared" si="178"/>
        <v>4820405.8360202592</v>
      </c>
      <c r="H1469" s="2"/>
      <c r="I1469" s="23"/>
      <c r="J1469" s="2">
        <f>SUMIF('collection only'!D:D,eslam.data!AQ1469,'collection only'!E:E)</f>
        <v>1308214.7555090636</v>
      </c>
      <c r="K1469" s="26">
        <f>SUMIF('data-from-invoicing'!D:D,eslam.data!AR1469,'data-from-invoicing'!F:F)</f>
        <v>7268872.3764000004</v>
      </c>
      <c r="L1469" s="2">
        <f t="shared" si="179"/>
        <v>5960657.6208909368</v>
      </c>
      <c r="M1469" s="2"/>
      <c r="Q1469" s="23"/>
      <c r="R1469" s="2">
        <v>1308214.7555090641</v>
      </c>
      <c r="S1469" s="1">
        <v>44074</v>
      </c>
      <c r="T1469" s="1">
        <v>44074</v>
      </c>
      <c r="U1469" s="1">
        <v>44090</v>
      </c>
      <c r="V1469">
        <v>34</v>
      </c>
      <c r="W1469" s="1">
        <v>44124</v>
      </c>
      <c r="X1469" s="1">
        <v>44109</v>
      </c>
      <c r="Y1469" s="2">
        <v>75729894.186415583</v>
      </c>
      <c r="Z1469" s="2">
        <v>3929116.4434999991</v>
      </c>
      <c r="AF1469" s="2">
        <v>0</v>
      </c>
      <c r="AG1469" s="14">
        <f>SUMIF('consultant-gross'!D:D,eslam.data!AQ1469,'consultant-gross'!F:F)</f>
        <v>2137131.0839797407</v>
      </c>
      <c r="AH1469" s="14">
        <f>SUMIF('consultant-gross'!D:D,eslam.data!AQ1469,'consultant-gross'!G:G)</f>
        <v>75729894.186415583</v>
      </c>
      <c r="AI1469" s="14">
        <f>SUMIF('consultant-net'!D:D,eslam.data!AQ1469,'consultant-net'!F:F)</f>
        <v>1308214.7555090636</v>
      </c>
      <c r="AJ1469" s="2" t="str">
        <f>VLOOKUP(A1469,'eslam-to-invoicing'!A:B,2,0)</f>
        <v>Royal City</v>
      </c>
      <c r="AQ1469" s="2" t="str">
        <f t="shared" si="180"/>
        <v>Royal City - Landscape14</v>
      </c>
      <c r="AR1469" s="2" t="str">
        <f t="shared" si="181"/>
        <v>Royal City14</v>
      </c>
    </row>
    <row r="1470" spans="1:44" hidden="1" x14ac:dyDescent="0.3">
      <c r="A1470" s="6" t="s">
        <v>43</v>
      </c>
      <c r="B1470" s="32">
        <f>VLOOKUP(A1470,operation!A:B,2,0)</f>
        <v>1</v>
      </c>
      <c r="C1470" s="6">
        <v>15</v>
      </c>
      <c r="D1470" s="25"/>
      <c r="E1470" s="2">
        <v>3135305.5981386448</v>
      </c>
      <c r="F1470" s="26">
        <f>_xlfn.MAXIFS('data-from-invoicing'!E:E,'data-from-invoicing'!D:D,eslam.data!AR1470)</f>
        <v>8723893.0899999999</v>
      </c>
      <c r="G1470" s="2">
        <f t="shared" si="178"/>
        <v>5588587.4918613546</v>
      </c>
      <c r="H1470" s="2"/>
      <c r="I1470" s="23"/>
      <c r="J1470" s="2">
        <f>SUMIF('collection only'!D:D,eslam.data!AQ1470,'collection only'!E:E)</f>
        <v>2272705.37</v>
      </c>
      <c r="K1470" s="26">
        <f>SUMIF('data-from-invoicing'!D:D,eslam.data!AR1470,'data-from-invoicing'!F:F)</f>
        <v>8843457.1828000005</v>
      </c>
      <c r="L1470" s="2">
        <f t="shared" si="179"/>
        <v>6570751.8128000004</v>
      </c>
      <c r="M1470" s="2"/>
      <c r="Q1470" s="23"/>
      <c r="R1470" s="2">
        <v>2272705.37</v>
      </c>
      <c r="S1470" s="1">
        <v>44104</v>
      </c>
      <c r="T1470" s="1">
        <v>44104</v>
      </c>
      <c r="U1470" s="1">
        <v>44115</v>
      </c>
      <c r="V1470">
        <v>34</v>
      </c>
      <c r="W1470" s="1">
        <v>44149</v>
      </c>
      <c r="X1470" s="1">
        <v>44132</v>
      </c>
      <c r="Y1470" s="2">
        <v>78865199.784554228</v>
      </c>
      <c r="Z1470" s="2">
        <v>3708912.5587499989</v>
      </c>
      <c r="AF1470" s="2">
        <v>0</v>
      </c>
      <c r="AG1470" s="14">
        <f>SUMIF('consultant-gross'!D:D,eslam.data!AQ1470,'consultant-gross'!F:F)</f>
        <v>3135305.5981386453</v>
      </c>
      <c r="AH1470" s="14">
        <f>SUMIF('consultant-gross'!D:D,eslam.data!AQ1470,'consultant-gross'!G:G)</f>
        <v>78865199.784554228</v>
      </c>
      <c r="AI1470" s="14">
        <f>SUMIF('consultant-net'!D:D,eslam.data!AQ1470,'consultant-net'!F:F)</f>
        <v>2303900.2449716777</v>
      </c>
      <c r="AJ1470" s="2" t="str">
        <f>VLOOKUP(A1470,'eslam-to-invoicing'!A:B,2,0)</f>
        <v>Royal City</v>
      </c>
      <c r="AQ1470" s="2" t="str">
        <f t="shared" si="180"/>
        <v>Royal City - Landscape15</v>
      </c>
      <c r="AR1470" s="2" t="str">
        <f t="shared" si="181"/>
        <v>Royal City15</v>
      </c>
    </row>
    <row r="1471" spans="1:44" hidden="1" x14ac:dyDescent="0.3">
      <c r="A1471" s="6" t="s">
        <v>43</v>
      </c>
      <c r="B1471" s="32">
        <f>VLOOKUP(A1471,operation!A:B,2,0)</f>
        <v>1</v>
      </c>
      <c r="C1471" s="6">
        <v>16</v>
      </c>
      <c r="D1471" s="25"/>
      <c r="E1471" s="2">
        <v>1582061.262157053</v>
      </c>
      <c r="F1471" s="26">
        <f>_xlfn.MAXIFS('data-from-invoicing'!E:E,'data-from-invoicing'!D:D,eslam.data!AR1471)</f>
        <v>8643111</v>
      </c>
      <c r="G1471" s="2">
        <f t="shared" si="178"/>
        <v>7061049.7378429472</v>
      </c>
      <c r="H1471" s="2"/>
      <c r="I1471" s="23"/>
      <c r="J1471" s="2">
        <f>SUMIF('collection only'!D:D,eslam.data!AQ1471,'collection only'!E:E)</f>
        <v>650222.94326240104</v>
      </c>
      <c r="K1471" s="26">
        <f>SUMIF('data-from-invoicing'!D:D,eslam.data!AR1471,'data-from-invoicing'!F:F)</f>
        <v>8700605.8784999996</v>
      </c>
      <c r="L1471" s="2">
        <f t="shared" si="179"/>
        <v>8050382.9352375986</v>
      </c>
      <c r="M1471" s="2"/>
      <c r="Q1471" s="23"/>
      <c r="R1471" s="2">
        <v>853478.48</v>
      </c>
      <c r="S1471" s="1">
        <v>44135</v>
      </c>
      <c r="T1471" s="1">
        <v>44135</v>
      </c>
      <c r="U1471" s="1">
        <v>44144</v>
      </c>
      <c r="V1471">
        <v>34</v>
      </c>
      <c r="W1471" s="1">
        <v>44178</v>
      </c>
      <c r="X1471" s="1">
        <v>44161</v>
      </c>
      <c r="Y1471" s="2">
        <v>80447261.046711281</v>
      </c>
      <c r="Z1471" s="2">
        <v>3206907.7650000001</v>
      </c>
      <c r="AF1471" s="2">
        <v>0</v>
      </c>
      <c r="AG1471" s="14">
        <f>SUMIF('consultant-gross'!D:D,eslam.data!AQ1471,'consultant-gross'!F:F)</f>
        <v>1582061.2621570528</v>
      </c>
      <c r="AH1471" s="14">
        <f>SUMIF('consultant-gross'!D:D,eslam.data!AQ1471,'consultant-gross'!G:G)</f>
        <v>80447261.046711281</v>
      </c>
      <c r="AI1471" s="14">
        <f>SUMIF('consultant-net'!D:D,eslam.data!AQ1471,'consultant-net'!F:F)</f>
        <v>869369.64863617718</v>
      </c>
      <c r="AJ1471" s="2" t="str">
        <f>VLOOKUP(A1471,'eslam-to-invoicing'!A:B,2,0)</f>
        <v>Royal City</v>
      </c>
      <c r="AQ1471" s="2" t="str">
        <f t="shared" si="180"/>
        <v>Royal City - Landscape16</v>
      </c>
      <c r="AR1471" s="2" t="str">
        <f t="shared" si="181"/>
        <v>Royal City16</v>
      </c>
    </row>
    <row r="1472" spans="1:44" hidden="1" x14ac:dyDescent="0.3">
      <c r="A1472" s="6" t="s">
        <v>43</v>
      </c>
      <c r="B1472" s="32">
        <f>VLOOKUP(A1472,operation!A:B,2,0)</f>
        <v>1</v>
      </c>
      <c r="C1472" s="6">
        <v>17</v>
      </c>
      <c r="D1472" s="25"/>
      <c r="E1472" s="2">
        <v>3716309.826065049</v>
      </c>
      <c r="F1472" s="26">
        <f>_xlfn.MAXIFS('data-from-invoicing'!E:E,'data-from-invoicing'!D:D,eslam.data!AR1472)</f>
        <v>6172362.54</v>
      </c>
      <c r="G1472" s="2">
        <f t="shared" si="178"/>
        <v>2456052.713934951</v>
      </c>
      <c r="H1472" s="2"/>
      <c r="I1472" s="23"/>
      <c r="J1472" s="2">
        <f>SUMIF('collection only'!D:D,eslam.data!AQ1472,'collection only'!E:E)</f>
        <v>2820044.2305430733</v>
      </c>
      <c r="K1472" s="26">
        <f>SUMIF('data-from-invoicing'!D:D,eslam.data!AR1472,'data-from-invoicing'!F:F)</f>
        <v>7926704.1264999993</v>
      </c>
      <c r="L1472" s="2">
        <f t="shared" si="179"/>
        <v>5106659.895956926</v>
      </c>
      <c r="M1472" s="2"/>
      <c r="Q1472" s="23"/>
      <c r="R1472" s="2">
        <v>2058324.55</v>
      </c>
      <c r="S1472" s="1">
        <v>44165</v>
      </c>
      <c r="T1472" s="1">
        <v>44165</v>
      </c>
      <c r="U1472" s="1">
        <v>44179</v>
      </c>
      <c r="V1472">
        <v>34</v>
      </c>
      <c r="W1472" s="1">
        <v>44213</v>
      </c>
      <c r="X1472" s="1">
        <v>44201</v>
      </c>
      <c r="Y1472" s="2">
        <v>84163570.87277633</v>
      </c>
      <c r="Z1472" s="2">
        <v>1876563.0149999999</v>
      </c>
      <c r="AF1472" s="2">
        <v>45000</v>
      </c>
      <c r="AG1472" s="14">
        <f>SUMIF('consultant-gross'!D:D,eslam.data!AQ1472,'consultant-gross'!F:F)</f>
        <v>3716309.8260650486</v>
      </c>
      <c r="AH1472" s="14">
        <f>SUMIF('consultant-gross'!D:D,eslam.data!AQ1472,'consultant-gross'!G:G)</f>
        <v>84163570.87277633</v>
      </c>
      <c r="AI1472" s="14">
        <f>SUMIF('consultant-net'!D:D,eslam.data!AQ1472,'consultant-net'!F:F)</f>
        <v>1883835.4255262166</v>
      </c>
      <c r="AJ1472" s="2" t="str">
        <f>VLOOKUP(A1472,'eslam-to-invoicing'!A:B,2,0)</f>
        <v>Royal City</v>
      </c>
      <c r="AQ1472" s="2" t="str">
        <f t="shared" si="180"/>
        <v>Royal City - Landscape17</v>
      </c>
      <c r="AR1472" s="2" t="str">
        <f t="shared" si="181"/>
        <v>Royal City17</v>
      </c>
    </row>
    <row r="1473" spans="1:44" hidden="1" x14ac:dyDescent="0.3">
      <c r="A1473" s="6" t="s">
        <v>43</v>
      </c>
      <c r="B1473" s="32">
        <f>VLOOKUP(A1473,operation!A:B,2,0)</f>
        <v>1</v>
      </c>
      <c r="C1473" s="6">
        <v>18</v>
      </c>
      <c r="D1473" s="25"/>
      <c r="E1473" s="2">
        <v>1163660.873648867</v>
      </c>
      <c r="F1473" s="26">
        <f>_xlfn.MAXIFS('data-from-invoicing'!E:E,'data-from-invoicing'!D:D,eslam.data!AR1473)</f>
        <v>9398674.1999999993</v>
      </c>
      <c r="G1473" s="2">
        <f t="shared" si="178"/>
        <v>8235013.3263511322</v>
      </c>
      <c r="H1473" s="2"/>
      <c r="I1473" s="23"/>
      <c r="J1473" s="2">
        <f>SUMIF('collection only'!D:D,eslam.data!AQ1473,'collection only'!E:E)</f>
        <v>819297.08162349463</v>
      </c>
      <c r="K1473" s="26">
        <f>SUMIF('data-from-invoicing'!D:D,eslam.data!AR1473,'data-from-invoicing'!F:F)</f>
        <v>5608968.3914999999</v>
      </c>
      <c r="L1473" s="2">
        <f t="shared" si="179"/>
        <v>4789671.3098765053</v>
      </c>
      <c r="M1473" s="2"/>
      <c r="Q1473" s="23"/>
      <c r="R1473" s="2">
        <v>819297.08162349463</v>
      </c>
      <c r="S1473" s="1">
        <v>44196</v>
      </c>
      <c r="T1473" s="1">
        <v>44196</v>
      </c>
      <c r="U1473" s="1">
        <v>44209</v>
      </c>
      <c r="V1473">
        <v>34</v>
      </c>
      <c r="W1473" s="1">
        <v>44243</v>
      </c>
      <c r="X1473" s="1">
        <v>44230</v>
      </c>
      <c r="Y1473" s="2">
        <v>85327231.746425197</v>
      </c>
      <c r="Z1473" s="2">
        <v>1969454.449</v>
      </c>
      <c r="AF1473" s="2">
        <v>0</v>
      </c>
      <c r="AG1473" s="14">
        <f>SUMIF('consultant-gross'!D:D,eslam.data!AQ1473,'consultant-gross'!F:F)</f>
        <v>1163660.873648867</v>
      </c>
      <c r="AH1473" s="14">
        <f>SUMIF('consultant-gross'!D:D,eslam.data!AQ1473,'consultant-gross'!G:G)</f>
        <v>85327231.746425197</v>
      </c>
      <c r="AI1473" s="14">
        <f>SUMIF('consultant-net'!D:D,eslam.data!AQ1473,'consultant-net'!F:F)</f>
        <v>819297.08162349463</v>
      </c>
      <c r="AJ1473" s="2" t="str">
        <f>VLOOKUP(A1473,'eslam-to-invoicing'!A:B,2,0)</f>
        <v>Royal City</v>
      </c>
      <c r="AQ1473" s="2" t="str">
        <f t="shared" si="180"/>
        <v>Royal City - Landscape18</v>
      </c>
      <c r="AR1473" s="2" t="str">
        <f t="shared" si="181"/>
        <v>Royal City18</v>
      </c>
    </row>
    <row r="1474" spans="1:44" hidden="1" x14ac:dyDescent="0.3">
      <c r="A1474" s="6" t="s">
        <v>43</v>
      </c>
      <c r="B1474" s="32">
        <f>VLOOKUP(A1474,operation!A:B,2,0)</f>
        <v>1</v>
      </c>
      <c r="C1474" s="6">
        <v>19</v>
      </c>
      <c r="D1474" s="25"/>
      <c r="E1474" s="2">
        <v>2029657.833751664</v>
      </c>
      <c r="F1474" s="26">
        <f>_xlfn.MAXIFS('data-from-invoicing'!E:E,'data-from-invoicing'!D:D,eslam.data!AR1474)</f>
        <v>13865958.08</v>
      </c>
      <c r="G1474" s="2">
        <f t="shared" si="178"/>
        <v>11836300.246248337</v>
      </c>
      <c r="H1474" s="2"/>
      <c r="I1474" s="23"/>
      <c r="J1474" s="2">
        <f>SUMIF('collection only'!D:D,eslam.data!AQ1474,'collection only'!E:E)</f>
        <v>1116339.8934675306</v>
      </c>
      <c r="K1474" s="26">
        <f>SUMIF('data-from-invoicing'!D:D,eslam.data!AR1474,'data-from-invoicing'!F:F)</f>
        <v>11100376.271</v>
      </c>
      <c r="L1474" s="2">
        <f t="shared" si="179"/>
        <v>9984036.3775324691</v>
      </c>
      <c r="M1474" s="2"/>
      <c r="Q1474" s="23"/>
      <c r="R1474" s="2">
        <v>1116339.8934675311</v>
      </c>
      <c r="S1474" s="1">
        <v>44227</v>
      </c>
      <c r="T1474" s="1">
        <v>44227</v>
      </c>
      <c r="U1474" s="1">
        <v>44236</v>
      </c>
      <c r="V1474">
        <v>34</v>
      </c>
      <c r="W1474" s="1">
        <v>44270</v>
      </c>
      <c r="X1474" s="1">
        <v>44257</v>
      </c>
      <c r="Y1474" s="2">
        <v>87356889.58017686</v>
      </c>
      <c r="Z1474" s="2">
        <v>1814848.0079999999</v>
      </c>
      <c r="AF1474" s="2">
        <v>60000</v>
      </c>
      <c r="AG1474" s="14">
        <f>SUMIF('consultant-gross'!D:D,eslam.data!AQ1474,'consultant-gross'!F:F)</f>
        <v>2029657.8337516636</v>
      </c>
      <c r="AH1474" s="14">
        <f>SUMIF('consultant-gross'!D:D,eslam.data!AQ1474,'consultant-gross'!G:G)</f>
        <v>87356889.58017686</v>
      </c>
      <c r="AI1474" s="14">
        <f>SUMIF('consultant-net'!D:D,eslam.data!AQ1474,'consultant-net'!F:F)</f>
        <v>1116339.8934675306</v>
      </c>
      <c r="AJ1474" s="2" t="str">
        <f>VLOOKUP(A1474,'eslam-to-invoicing'!A:B,2,0)</f>
        <v>Royal City</v>
      </c>
      <c r="AQ1474" s="2" t="str">
        <f t="shared" si="180"/>
        <v>Royal City - Landscape19</v>
      </c>
      <c r="AR1474" s="2" t="str">
        <f t="shared" si="181"/>
        <v>Royal City19</v>
      </c>
    </row>
    <row r="1475" spans="1:44" hidden="1" x14ac:dyDescent="0.3">
      <c r="A1475" s="6" t="s">
        <v>43</v>
      </c>
      <c r="B1475" s="32">
        <f>VLOOKUP(A1475,operation!A:B,2,0)</f>
        <v>1</v>
      </c>
      <c r="C1475" s="6">
        <v>20</v>
      </c>
      <c r="D1475" s="25"/>
      <c r="E1475" s="2">
        <v>1366613.9628688251</v>
      </c>
      <c r="F1475" s="26">
        <f>_xlfn.MAXIFS('data-from-invoicing'!E:E,'data-from-invoicing'!D:D,eslam.data!AR1475)</f>
        <v>8557310.6999999993</v>
      </c>
      <c r="G1475" s="2">
        <f t="shared" si="178"/>
        <v>7190696.7371311747</v>
      </c>
      <c r="H1475" s="2"/>
      <c r="I1475" s="23"/>
      <c r="J1475" s="2">
        <f>SUMIF('collection only'!D:D,eslam.data!AQ1475,'collection only'!E:E)</f>
        <v>1105876.6944467127</v>
      </c>
      <c r="K1475" s="26">
        <f>SUMIF('data-from-invoicing'!D:D,eslam.data!AR1475,'data-from-invoicing'!F:F)</f>
        <v>6164410</v>
      </c>
      <c r="L1475" s="2">
        <f t="shared" si="179"/>
        <v>5058533.3055532873</v>
      </c>
      <c r="M1475" s="2"/>
      <c r="Q1475" s="23"/>
      <c r="R1475" s="2">
        <v>1105876.694446713</v>
      </c>
      <c r="S1475" s="1">
        <v>44255</v>
      </c>
      <c r="T1475" s="1">
        <v>44255</v>
      </c>
      <c r="U1475" s="1">
        <v>44264</v>
      </c>
      <c r="V1475">
        <v>34</v>
      </c>
      <c r="W1475" s="1">
        <v>44298</v>
      </c>
      <c r="X1475" s="1">
        <v>44298</v>
      </c>
      <c r="Y1475" s="2">
        <v>88723503.543045685</v>
      </c>
      <c r="Z1475" s="2">
        <v>1854405.60625</v>
      </c>
      <c r="AF1475" s="2">
        <v>60000</v>
      </c>
      <c r="AG1475" s="14">
        <f>SUMIF('consultant-gross'!D:D,eslam.data!AQ1475,'consultant-gross'!F:F)</f>
        <v>1366613.9628688246</v>
      </c>
      <c r="AH1475" s="14">
        <f>SUMIF('consultant-gross'!D:D,eslam.data!AQ1475,'consultant-gross'!G:G)</f>
        <v>88723503.543045685</v>
      </c>
      <c r="AI1475" s="14">
        <f>SUMIF('consultant-net'!D:D,eslam.data!AQ1475,'consultant-net'!F:F)</f>
        <v>1105876.6944467127</v>
      </c>
      <c r="AJ1475" s="2" t="str">
        <f>VLOOKUP(A1475,'eslam-to-invoicing'!A:B,2,0)</f>
        <v>Royal City</v>
      </c>
      <c r="AQ1475" s="2" t="str">
        <f t="shared" si="180"/>
        <v>Royal City - Landscape20</v>
      </c>
      <c r="AR1475" s="2" t="str">
        <f t="shared" si="181"/>
        <v>Royal City20</v>
      </c>
    </row>
    <row r="1476" spans="1:44" hidden="1" x14ac:dyDescent="0.3">
      <c r="A1476" s="6" t="s">
        <v>43</v>
      </c>
      <c r="B1476" s="32">
        <f>VLOOKUP(A1476,operation!A:B,2,0)</f>
        <v>1</v>
      </c>
      <c r="C1476" s="6">
        <v>21</v>
      </c>
      <c r="D1476" s="25"/>
      <c r="E1476" s="2">
        <v>4112536.4569543148</v>
      </c>
      <c r="F1476" s="26">
        <f>_xlfn.MAXIFS('data-from-invoicing'!E:E,'data-from-invoicing'!D:D,eslam.data!AR1476)</f>
        <v>5449100.4699999997</v>
      </c>
      <c r="G1476" s="2">
        <f t="shared" si="178"/>
        <v>1336564.0130456849</v>
      </c>
      <c r="H1476" s="2"/>
      <c r="I1476" s="23"/>
      <c r="J1476" s="2">
        <f>SUMIF('collection only'!D:D,eslam.data!AQ1476,'collection only'!E:E)</f>
        <v>2806313.4040375948</v>
      </c>
      <c r="K1476" s="26">
        <f>SUMIF('data-from-invoicing'!D:D,eslam.data!AR1476,'data-from-invoicing'!F:F)</f>
        <v>7420122.4284999995</v>
      </c>
      <c r="L1476" s="2">
        <f t="shared" si="179"/>
        <v>4613809.0244624047</v>
      </c>
      <c r="M1476" s="2"/>
      <c r="Q1476" s="23"/>
      <c r="R1476" s="2">
        <v>3011690.98</v>
      </c>
      <c r="S1476" s="1">
        <v>44347</v>
      </c>
      <c r="T1476" s="1">
        <v>44347</v>
      </c>
      <c r="U1476" s="1">
        <v>44360</v>
      </c>
      <c r="V1476">
        <v>34</v>
      </c>
      <c r="W1476" s="1">
        <v>44394</v>
      </c>
      <c r="X1476" s="1">
        <v>44390</v>
      </c>
      <c r="Y1476" s="2">
        <v>92836040</v>
      </c>
      <c r="Z1476" s="2">
        <v>1631829.9950000001</v>
      </c>
      <c r="AF1476" s="2">
        <v>120000</v>
      </c>
      <c r="AG1476" s="14">
        <f>SUMIF('consultant-gross'!D:D,eslam.data!AQ1476,'consultant-gross'!F:F)</f>
        <v>4112536.4569543153</v>
      </c>
      <c r="AH1476" s="14">
        <f>SUMIF('consultant-gross'!D:D,eslam.data!AQ1476,'consultant-gross'!G:G)</f>
        <v>92836040</v>
      </c>
      <c r="AI1476" s="14">
        <f>SUMIF('consultant-net'!D:D,eslam.data!AQ1476,'consultant-net'!F:F)</f>
        <v>3011690.98</v>
      </c>
      <c r="AJ1476" s="2" t="str">
        <f>VLOOKUP(A1476,'eslam-to-invoicing'!A:B,2,0)</f>
        <v>Royal City</v>
      </c>
      <c r="AQ1476" s="2" t="str">
        <f t="shared" si="180"/>
        <v>Royal City - Landscape21</v>
      </c>
      <c r="AR1476" s="2" t="str">
        <f t="shared" si="181"/>
        <v>Royal City21</v>
      </c>
    </row>
    <row r="1477" spans="1:44" hidden="1" x14ac:dyDescent="0.3">
      <c r="A1477" s="6" t="s">
        <v>43</v>
      </c>
      <c r="B1477" s="32">
        <f>VLOOKUP(A1477,operation!A:B,2,0)</f>
        <v>1</v>
      </c>
      <c r="C1477" s="6">
        <v>22</v>
      </c>
      <c r="D1477" s="25"/>
      <c r="E1477" s="2">
        <v>3299640.799999997</v>
      </c>
      <c r="F1477" s="26">
        <f>_xlfn.MAXIFS('data-from-invoicing'!E:E,'data-from-invoicing'!D:D,eslam.data!AR1477)</f>
        <v>18490927.23</v>
      </c>
      <c r="G1477" s="2">
        <f t="shared" si="178"/>
        <v>15191286.430000003</v>
      </c>
      <c r="H1477" s="2"/>
      <c r="I1477" s="23"/>
      <c r="J1477" s="2">
        <f>SUMIF('collection only'!D:D,eslam.data!AQ1477,'collection only'!E:E)</f>
        <v>1838217.1999999993</v>
      </c>
      <c r="K1477" s="26">
        <f>SUMIF('data-from-invoicing'!D:D,eslam.data!AR1477,'data-from-invoicing'!F:F)</f>
        <v>20152080.925500002</v>
      </c>
      <c r="L1477" s="2">
        <f t="shared" si="179"/>
        <v>18313863.725500003</v>
      </c>
      <c r="M1477" s="2"/>
      <c r="Q1477" s="23"/>
      <c r="R1477" s="2">
        <v>2526109.9</v>
      </c>
      <c r="S1477" s="1">
        <v>44439</v>
      </c>
      <c r="T1477" s="1">
        <v>44440</v>
      </c>
      <c r="U1477" s="1">
        <v>44453</v>
      </c>
      <c r="V1477">
        <v>34</v>
      </c>
      <c r="W1477" s="1">
        <v>44487</v>
      </c>
      <c r="X1477" s="1">
        <v>44501</v>
      </c>
      <c r="Y1477" s="2">
        <v>96135680.799999997</v>
      </c>
      <c r="Z1477" s="2">
        <v>1159231.18</v>
      </c>
      <c r="AF1477" s="2">
        <v>165000</v>
      </c>
      <c r="AG1477" s="14">
        <f>SUMIF('consultant-gross'!D:D,eslam.data!AQ1477,'consultant-gross'!F:F)</f>
        <v>3299640.799999997</v>
      </c>
      <c r="AH1477" s="14">
        <f>SUMIF('consultant-gross'!D:D,eslam.data!AQ1477,'consultant-gross'!G:G)</f>
        <v>96135680.799999997</v>
      </c>
      <c r="AI1477" s="14">
        <f>SUMIF('consultant-net'!D:D,eslam.data!AQ1477,'consultant-net'!F:F)</f>
        <v>2526109.9</v>
      </c>
      <c r="AJ1477" s="2" t="str">
        <f>VLOOKUP(A1477,'eslam-to-invoicing'!A:B,2,0)</f>
        <v>Royal City</v>
      </c>
      <c r="AQ1477" s="2" t="str">
        <f t="shared" si="180"/>
        <v>Royal City - Landscape22</v>
      </c>
      <c r="AR1477" s="2" t="str">
        <f t="shared" si="181"/>
        <v>Royal City22</v>
      </c>
    </row>
    <row r="1478" spans="1:44" hidden="1" x14ac:dyDescent="0.3">
      <c r="A1478" s="6" t="s">
        <v>43</v>
      </c>
      <c r="B1478" s="32">
        <f>VLOOKUP(A1478,operation!A:B,2,0)</f>
        <v>1</v>
      </c>
      <c r="C1478" s="6">
        <v>23</v>
      </c>
      <c r="D1478" s="25"/>
      <c r="E1478" s="2">
        <v>10826725.430000011</v>
      </c>
      <c r="F1478" s="26">
        <f>_xlfn.MAXIFS('data-from-invoicing'!E:E,'data-from-invoicing'!D:D,eslam.data!AR1478)</f>
        <v>10826725.43</v>
      </c>
      <c r="G1478" s="2">
        <f t="shared" si="178"/>
        <v>0</v>
      </c>
      <c r="H1478" s="2"/>
      <c r="I1478" s="23"/>
      <c r="J1478" s="2">
        <f>SUMIF('collection only'!D:D,eslam.data!AQ1478,'collection only'!E:E)</f>
        <v>13000000</v>
      </c>
      <c r="K1478" s="26">
        <f>SUMIF('data-from-invoicing'!D:D,eslam.data!AR1478,'data-from-invoicing'!F:F)</f>
        <v>16168444.0197</v>
      </c>
      <c r="L1478" s="2">
        <f t="shared" si="179"/>
        <v>3168444.0197000001</v>
      </c>
      <c r="M1478" s="2"/>
      <c r="Q1478" s="23"/>
      <c r="R1478" s="2">
        <v>15313915.32</v>
      </c>
      <c r="S1478" s="1">
        <v>44926</v>
      </c>
      <c r="T1478" s="1">
        <v>44936</v>
      </c>
      <c r="U1478" s="1">
        <v>44968</v>
      </c>
      <c r="V1478">
        <v>34</v>
      </c>
      <c r="W1478" s="1">
        <v>45002</v>
      </c>
      <c r="X1478" s="1">
        <v>44970</v>
      </c>
      <c r="Y1478" s="2">
        <v>106962406.23</v>
      </c>
      <c r="AF1478" s="2">
        <v>165000</v>
      </c>
      <c r="AG1478" s="14">
        <f>SUMIF('consultant-gross'!D:D,eslam.data!AQ1478,'consultant-gross'!F:F)</f>
        <v>10826725.430000007</v>
      </c>
      <c r="AH1478" s="14">
        <f>SUMIF('consultant-gross'!D:D,eslam.data!AQ1478,'consultant-gross'!G:G)</f>
        <v>106962406.23</v>
      </c>
      <c r="AI1478" s="14">
        <f>SUMIF('consultant-net'!D:D,eslam.data!AQ1478,'consultant-net'!F:F)</f>
        <v>15313915.32</v>
      </c>
      <c r="AJ1478" s="2" t="str">
        <f>VLOOKUP(A1478,'eslam-to-invoicing'!A:B,2,0)</f>
        <v>Royal City</v>
      </c>
      <c r="AQ1478" s="2" t="str">
        <f t="shared" si="180"/>
        <v>Royal City - Landscape23</v>
      </c>
      <c r="AR1478" s="2" t="str">
        <f t="shared" si="181"/>
        <v>Royal City23</v>
      </c>
    </row>
    <row r="1479" spans="1:44" hidden="1" x14ac:dyDescent="0.3">
      <c r="A1479" s="6" t="s">
        <v>43</v>
      </c>
      <c r="B1479" s="32">
        <f>VLOOKUP(A1479,operation!A:B,2,0)</f>
        <v>1</v>
      </c>
      <c r="C1479" s="6">
        <v>24</v>
      </c>
      <c r="D1479" s="25"/>
      <c r="E1479" s="2">
        <v>3256136.0799999982</v>
      </c>
      <c r="F1479" s="26">
        <f>_xlfn.MAXIFS('data-from-invoicing'!E:E,'data-from-invoicing'!D:D,eslam.data!AR1479)</f>
        <v>15230773.26</v>
      </c>
      <c r="G1479" s="2">
        <f t="shared" si="178"/>
        <v>11974637.180000002</v>
      </c>
      <c r="H1479" s="2"/>
      <c r="I1479" s="23"/>
      <c r="J1479" s="2">
        <f>SUMIF('collection only'!D:D,eslam.data!AQ1479,'collection only'!E:E)</f>
        <v>0</v>
      </c>
      <c r="K1479" s="26">
        <f>SUMIF('data-from-invoicing'!D:D,eslam.data!AR1479,'data-from-invoicing'!F:F)</f>
        <v>9213642.9830000009</v>
      </c>
      <c r="L1479" s="2">
        <f t="shared" si="179"/>
        <v>9213642.9830000009</v>
      </c>
      <c r="M1479" s="2"/>
      <c r="Q1479" s="23"/>
      <c r="R1479" s="2">
        <v>3247942.88</v>
      </c>
      <c r="S1479" s="1">
        <v>45107</v>
      </c>
      <c r="T1479" s="1">
        <v>45118</v>
      </c>
      <c r="U1479" s="1">
        <v>45158</v>
      </c>
      <c r="V1479">
        <v>34</v>
      </c>
      <c r="W1479" s="1">
        <v>45192</v>
      </c>
      <c r="X1479" s="1">
        <v>45173</v>
      </c>
      <c r="Y1479" s="2">
        <v>110218542.31</v>
      </c>
      <c r="AF1479" s="2">
        <v>0</v>
      </c>
      <c r="AG1479" s="14">
        <f>SUMIF('consultant-gross'!D:D,eslam.data!AQ1479,'consultant-gross'!F:F)</f>
        <v>3256136.0799999982</v>
      </c>
      <c r="AH1479" s="14">
        <f>SUMIF('consultant-gross'!D:D,eslam.data!AQ1479,'consultant-gross'!G:G)</f>
        <v>110218542.31</v>
      </c>
      <c r="AI1479" s="14">
        <f>SUMIF('consultant-net'!D:D,eslam.data!AQ1479,'consultant-net'!F:F)</f>
        <v>3247942.88</v>
      </c>
      <c r="AJ1479" s="2" t="str">
        <f>VLOOKUP(A1479,'eslam-to-invoicing'!A:B,2,0)</f>
        <v>Royal City</v>
      </c>
      <c r="AQ1479" s="2" t="str">
        <f t="shared" si="180"/>
        <v>Royal City - Landscape24</v>
      </c>
      <c r="AR1479" s="2" t="str">
        <f t="shared" si="181"/>
        <v>Royal City24</v>
      </c>
    </row>
    <row r="1480" spans="1:44" hidden="1" x14ac:dyDescent="0.3">
      <c r="A1480" s="6" t="s">
        <v>149</v>
      </c>
      <c r="B1480" s="6">
        <f>VLOOKUP(A1480,operation!A:B,2,0)</f>
        <v>1</v>
      </c>
      <c r="C1480" s="6">
        <v>1</v>
      </c>
      <c r="D1480" s="25"/>
      <c r="F1480" s="26">
        <f>_xlfn.MAXIFS('data-from-invoicing'!E:E,'data-from-invoicing'!D:D,eslam.data!AR1480)</f>
        <v>0</v>
      </c>
      <c r="G1480" s="2">
        <f t="shared" si="178"/>
        <v>0</v>
      </c>
      <c r="H1480" s="2"/>
      <c r="I1480" s="23"/>
      <c r="J1480" s="2">
        <f>SUMIF('collection only'!D:D,eslam.data!AQ1480,'collection only'!E:E)</f>
        <v>0</v>
      </c>
      <c r="K1480" s="26">
        <f>SUMIF('data-from-invoicing'!D:D,eslam.data!AR1480,'data-from-invoicing'!F:F)</f>
        <v>0</v>
      </c>
      <c r="L1480" s="2">
        <f t="shared" si="179"/>
        <v>0</v>
      </c>
      <c r="M1480" s="2"/>
      <c r="Q1480" s="23"/>
      <c r="S1480" s="1">
        <v>45565</v>
      </c>
      <c r="T1480" s="1">
        <v>45560</v>
      </c>
      <c r="U1480" s="1">
        <v>45560</v>
      </c>
      <c r="V1480">
        <v>28</v>
      </c>
      <c r="W1480" s="1">
        <v>45588</v>
      </c>
      <c r="AF1480" s="2">
        <v>0</v>
      </c>
      <c r="AG1480" s="14">
        <f>SUMIF('consultant-gross'!D:D,eslam.data!AQ1480,'consultant-gross'!F:F)</f>
        <v>0</v>
      </c>
      <c r="AH1480" s="14">
        <f>SUMIF('consultant-gross'!D:D,eslam.data!AQ1480,'consultant-gross'!G:G)</f>
        <v>0</v>
      </c>
      <c r="AI1480" s="14">
        <f>SUMIF('consultant-net'!D:D,eslam.data!AQ1480,'consultant-net'!F:F)</f>
        <v>0</v>
      </c>
      <c r="AJ1480" s="2">
        <f>VLOOKUP(A1480,'eslam-to-invoicing'!A:B,2,0)</f>
        <v>0</v>
      </c>
      <c r="AQ1480" s="2" t="str">
        <f t="shared" si="180"/>
        <v>Saint Gobain Factory - DP1</v>
      </c>
      <c r="AR1480" s="2" t="str">
        <f t="shared" si="181"/>
        <v>01</v>
      </c>
    </row>
    <row r="1481" spans="1:44" hidden="1" x14ac:dyDescent="0.3">
      <c r="A1481" s="6" t="s">
        <v>14</v>
      </c>
      <c r="B1481" s="6">
        <f>VLOOKUP(A1481,operation!A:B,2,0)</f>
        <v>1</v>
      </c>
      <c r="C1481" s="6">
        <v>1</v>
      </c>
      <c r="D1481" s="25"/>
      <c r="F1481" s="26">
        <f>_xlfn.MAXIFS('data-from-invoicing'!E:E,'data-from-invoicing'!D:D,eslam.data!AR1481)</f>
        <v>0</v>
      </c>
      <c r="G1481" s="2">
        <f t="shared" si="178"/>
        <v>0</v>
      </c>
      <c r="H1481" s="2"/>
      <c r="I1481" s="23"/>
      <c r="J1481" s="2">
        <f>SUMIF('collection only'!D:D,eslam.data!AQ1481,'collection only'!E:E)</f>
        <v>93300000</v>
      </c>
      <c r="K1481" s="26">
        <f>SUMIF('data-from-invoicing'!D:D,eslam.data!AR1481,'data-from-invoicing'!F:F)</f>
        <v>0</v>
      </c>
      <c r="L1481" s="2">
        <f t="shared" si="179"/>
        <v>-93300000</v>
      </c>
      <c r="M1481" s="2"/>
      <c r="Q1481" s="23"/>
      <c r="R1481" s="2">
        <v>93300000</v>
      </c>
      <c r="S1481" s="1">
        <v>43069</v>
      </c>
      <c r="T1481" s="1">
        <v>43069</v>
      </c>
      <c r="U1481" s="1">
        <v>43068</v>
      </c>
      <c r="V1481">
        <v>45</v>
      </c>
      <c r="W1481" s="1">
        <v>43113</v>
      </c>
      <c r="X1481" s="1">
        <v>43075</v>
      </c>
      <c r="AF1481" s="2">
        <v>0</v>
      </c>
      <c r="AG1481" s="14">
        <f>SUMIF('consultant-gross'!D:D,eslam.data!AQ1481,'consultant-gross'!F:F)</f>
        <v>0</v>
      </c>
      <c r="AH1481" s="14">
        <f>SUMIF('consultant-gross'!D:D,eslam.data!AQ1481,'consultant-gross'!G:G)</f>
        <v>0</v>
      </c>
      <c r="AI1481" s="14">
        <f>SUMIF('consultant-net'!D:D,eslam.data!AQ1481,'consultant-net'!F:F)</f>
        <v>0</v>
      </c>
      <c r="AJ1481" s="2">
        <f>VLOOKUP(A1481,'eslam-to-invoicing'!A:B,2,0)</f>
        <v>0</v>
      </c>
      <c r="AQ1481" s="2" t="str">
        <f t="shared" si="180"/>
        <v>SIEMENS - Sokhna1</v>
      </c>
      <c r="AR1481" s="2" t="str">
        <f t="shared" si="181"/>
        <v>01</v>
      </c>
    </row>
    <row r="1482" spans="1:44" hidden="1" x14ac:dyDescent="0.3">
      <c r="A1482" s="6" t="s">
        <v>14</v>
      </c>
      <c r="B1482" s="32">
        <f>VLOOKUP(A1482,operation!A:B,2,0)</f>
        <v>1</v>
      </c>
      <c r="C1482" s="6">
        <v>2</v>
      </c>
      <c r="D1482" s="25"/>
      <c r="E1482" s="2">
        <v>4401847.0999999996</v>
      </c>
      <c r="F1482" s="26">
        <f>_xlfn.MAXIFS('data-from-invoicing'!E:E,'data-from-invoicing'!D:D,eslam.data!AR1482)</f>
        <v>0</v>
      </c>
      <c r="G1482" s="2">
        <f t="shared" si="178"/>
        <v>-4401847.0999999996</v>
      </c>
      <c r="H1482" s="2"/>
      <c r="I1482" s="23"/>
      <c r="J1482" s="2">
        <f>SUMIF('collection only'!D:D,eslam.data!AQ1482,'collection only'!E:E)</f>
        <v>3059283.73</v>
      </c>
      <c r="K1482" s="26">
        <f>SUMIF('data-from-invoicing'!D:D,eslam.data!AR1482,'data-from-invoicing'!F:F)</f>
        <v>0</v>
      </c>
      <c r="L1482" s="2">
        <f t="shared" si="179"/>
        <v>-3059283.73</v>
      </c>
      <c r="M1482" s="2"/>
      <c r="Q1482" s="23"/>
      <c r="R1482" s="2">
        <v>3059283.73</v>
      </c>
      <c r="S1482" s="1">
        <v>43100</v>
      </c>
      <c r="T1482" s="1">
        <v>43094</v>
      </c>
      <c r="U1482" s="1">
        <v>43116</v>
      </c>
      <c r="V1482">
        <v>45</v>
      </c>
      <c r="W1482" s="1">
        <v>43161</v>
      </c>
      <c r="X1482" s="1">
        <v>43116</v>
      </c>
      <c r="Y1482" s="2">
        <v>4401847.0999999996</v>
      </c>
      <c r="Z1482" s="2">
        <v>0</v>
      </c>
      <c r="AF1482" s="2">
        <v>0</v>
      </c>
      <c r="AG1482" s="14">
        <f>SUMIF('consultant-gross'!D:D,eslam.data!AQ1482,'consultant-gross'!F:F)</f>
        <v>4401847.0999999996</v>
      </c>
      <c r="AH1482" s="14">
        <f>SUMIF('consultant-gross'!D:D,eslam.data!AQ1482,'consultant-gross'!G:G)</f>
        <v>4401847.0999999996</v>
      </c>
      <c r="AI1482" s="14">
        <f>SUMIF('consultant-net'!D:D,eslam.data!AQ1482,'consultant-net'!F:F)</f>
        <v>3059283.73</v>
      </c>
      <c r="AJ1482" s="2">
        <f>VLOOKUP(A1482,'eslam-to-invoicing'!A:B,2,0)</f>
        <v>0</v>
      </c>
      <c r="AQ1482" s="2" t="str">
        <f t="shared" si="180"/>
        <v>SIEMENS - Sokhna2</v>
      </c>
      <c r="AR1482" s="2" t="str">
        <f t="shared" si="181"/>
        <v>02</v>
      </c>
    </row>
    <row r="1483" spans="1:44" hidden="1" x14ac:dyDescent="0.3">
      <c r="A1483" s="6" t="s">
        <v>14</v>
      </c>
      <c r="B1483" s="32">
        <f>VLOOKUP(A1483,operation!A:B,2,0)</f>
        <v>1</v>
      </c>
      <c r="C1483" s="6">
        <v>3</v>
      </c>
      <c r="D1483" s="25"/>
      <c r="E1483" s="2">
        <v>10401972.73</v>
      </c>
      <c r="F1483" s="26">
        <f>_xlfn.MAXIFS('data-from-invoicing'!E:E,'data-from-invoicing'!D:D,eslam.data!AR1483)</f>
        <v>0</v>
      </c>
      <c r="G1483" s="2">
        <f t="shared" si="178"/>
        <v>-10401972.73</v>
      </c>
      <c r="H1483" s="2"/>
      <c r="I1483" s="23"/>
      <c r="J1483" s="2">
        <f>SUMIF('collection only'!D:D,eslam.data!AQ1483,'collection only'!E:E)</f>
        <v>7201577.0499999998</v>
      </c>
      <c r="K1483" s="26">
        <f>SUMIF('data-from-invoicing'!D:D,eslam.data!AR1483,'data-from-invoicing'!F:F)</f>
        <v>0</v>
      </c>
      <c r="L1483" s="2">
        <f t="shared" si="179"/>
        <v>-7201577.0499999998</v>
      </c>
      <c r="M1483" s="2"/>
      <c r="Q1483" s="23"/>
      <c r="R1483" s="2">
        <v>7201577.0499999998</v>
      </c>
      <c r="S1483" s="1">
        <v>43131</v>
      </c>
      <c r="T1483" s="1">
        <v>43134</v>
      </c>
      <c r="U1483" s="1">
        <v>43136</v>
      </c>
      <c r="V1483">
        <v>45</v>
      </c>
      <c r="W1483" s="1">
        <v>43181</v>
      </c>
      <c r="X1483" s="1">
        <v>43136</v>
      </c>
      <c r="Y1483" s="2">
        <v>14803819.83</v>
      </c>
      <c r="Z1483" s="2">
        <v>0</v>
      </c>
      <c r="AF1483" s="2">
        <v>27794</v>
      </c>
      <c r="AG1483" s="14">
        <f>SUMIF('consultant-gross'!D:D,eslam.data!AQ1483,'consultant-gross'!F:F)</f>
        <v>10401972.73</v>
      </c>
      <c r="AH1483" s="14">
        <f>SUMIF('consultant-gross'!D:D,eslam.data!AQ1483,'consultant-gross'!G:G)</f>
        <v>14803819.83</v>
      </c>
      <c r="AI1483" s="14">
        <f>SUMIF('consultant-net'!D:D,eslam.data!AQ1483,'consultant-net'!F:F)</f>
        <v>7201577.0499999998</v>
      </c>
      <c r="AJ1483" s="2">
        <f>VLOOKUP(A1483,'eslam-to-invoicing'!A:B,2,0)</f>
        <v>0</v>
      </c>
      <c r="AQ1483" s="2" t="str">
        <f t="shared" si="180"/>
        <v>SIEMENS - Sokhna3</v>
      </c>
      <c r="AR1483" s="2" t="str">
        <f t="shared" si="181"/>
        <v>03</v>
      </c>
    </row>
    <row r="1484" spans="1:44" hidden="1" x14ac:dyDescent="0.3">
      <c r="A1484" s="6" t="s">
        <v>14</v>
      </c>
      <c r="B1484" s="32">
        <f>VLOOKUP(A1484,operation!A:B,2,0)</f>
        <v>1</v>
      </c>
      <c r="C1484" s="6">
        <v>4</v>
      </c>
      <c r="D1484" s="25"/>
      <c r="E1484" s="2">
        <v>15960664.310000001</v>
      </c>
      <c r="F1484" s="26">
        <f>_xlfn.MAXIFS('data-from-invoicing'!E:E,'data-from-invoicing'!D:D,eslam.data!AR1484)</f>
        <v>0</v>
      </c>
      <c r="G1484" s="2">
        <f t="shared" si="178"/>
        <v>-15960664.310000001</v>
      </c>
      <c r="H1484" s="2"/>
      <c r="I1484" s="23"/>
      <c r="J1484" s="2">
        <f>SUMIF('collection only'!D:D,eslam.data!AQ1484,'collection only'!E:E)</f>
        <v>11065687.699999999</v>
      </c>
      <c r="K1484" s="26">
        <f>SUMIF('data-from-invoicing'!D:D,eslam.data!AR1484,'data-from-invoicing'!F:F)</f>
        <v>0</v>
      </c>
      <c r="L1484" s="2">
        <f t="shared" si="179"/>
        <v>-11065687.699999999</v>
      </c>
      <c r="M1484" s="2"/>
      <c r="Q1484" s="23"/>
      <c r="R1484" s="2">
        <v>11065687.699999999</v>
      </c>
      <c r="S1484" s="1">
        <v>43159</v>
      </c>
      <c r="T1484" s="1">
        <v>43163</v>
      </c>
      <c r="U1484" s="1">
        <v>43164</v>
      </c>
      <c r="V1484">
        <v>45</v>
      </c>
      <c r="W1484" s="1">
        <v>43209</v>
      </c>
      <c r="X1484" s="1">
        <v>43173</v>
      </c>
      <c r="Y1484" s="2">
        <v>30764484.140000001</v>
      </c>
      <c r="Z1484" s="2">
        <v>0</v>
      </c>
      <c r="AF1484" s="2">
        <v>54768</v>
      </c>
      <c r="AG1484" s="14">
        <f>SUMIF('consultant-gross'!D:D,eslam.data!AQ1484,'consultant-gross'!F:F)</f>
        <v>15960664.310000001</v>
      </c>
      <c r="AH1484" s="14">
        <f>SUMIF('consultant-gross'!D:D,eslam.data!AQ1484,'consultant-gross'!G:G)</f>
        <v>30764484.140000001</v>
      </c>
      <c r="AI1484" s="14">
        <f>SUMIF('consultant-net'!D:D,eslam.data!AQ1484,'consultant-net'!F:F)</f>
        <v>11065687.699999999</v>
      </c>
      <c r="AJ1484" s="2">
        <f>VLOOKUP(A1484,'eslam-to-invoicing'!A:B,2,0)</f>
        <v>0</v>
      </c>
      <c r="AQ1484" s="2" t="str">
        <f t="shared" si="180"/>
        <v>SIEMENS - Sokhna4</v>
      </c>
      <c r="AR1484" s="2" t="str">
        <f t="shared" si="181"/>
        <v>04</v>
      </c>
    </row>
    <row r="1485" spans="1:44" hidden="1" x14ac:dyDescent="0.3">
      <c r="A1485" s="6" t="s">
        <v>14</v>
      </c>
      <c r="B1485" s="32">
        <f>VLOOKUP(A1485,operation!A:B,2,0)</f>
        <v>1</v>
      </c>
      <c r="C1485" s="6">
        <v>5</v>
      </c>
      <c r="D1485" s="25"/>
      <c r="E1485" s="2">
        <v>19051976.329999998</v>
      </c>
      <c r="F1485" s="26">
        <f>_xlfn.MAXIFS('data-from-invoicing'!E:E,'data-from-invoicing'!D:D,eslam.data!AR1485)</f>
        <v>0</v>
      </c>
      <c r="G1485" s="2">
        <f t="shared" si="178"/>
        <v>-19051976.329999998</v>
      </c>
      <c r="H1485" s="2"/>
      <c r="I1485" s="23"/>
      <c r="J1485" s="2">
        <f>SUMIF('collection only'!D:D,eslam.data!AQ1485,'collection only'!E:E)</f>
        <v>13218163.560000001</v>
      </c>
      <c r="K1485" s="26">
        <f>SUMIF('data-from-invoicing'!D:D,eslam.data!AR1485,'data-from-invoicing'!F:F)</f>
        <v>0</v>
      </c>
      <c r="L1485" s="2">
        <f t="shared" si="179"/>
        <v>-13218163.560000001</v>
      </c>
      <c r="M1485" s="2"/>
      <c r="Q1485" s="23"/>
      <c r="R1485" s="2">
        <v>13218163.550000001</v>
      </c>
      <c r="S1485" s="1">
        <v>43190</v>
      </c>
      <c r="T1485" s="1">
        <v>43198</v>
      </c>
      <c r="U1485" s="1">
        <v>43200</v>
      </c>
      <c r="V1485">
        <v>45</v>
      </c>
      <c r="W1485" s="1">
        <v>43245</v>
      </c>
      <c r="X1485" s="1">
        <v>43205</v>
      </c>
      <c r="Y1485" s="2">
        <v>49816460.469999999</v>
      </c>
      <c r="Z1485" s="2">
        <v>0</v>
      </c>
      <c r="AF1485" s="2">
        <v>77728</v>
      </c>
      <c r="AG1485" s="14">
        <f>SUMIF('consultant-gross'!D:D,eslam.data!AQ1485,'consultant-gross'!F:F)</f>
        <v>19051976.329999998</v>
      </c>
      <c r="AH1485" s="14">
        <f>SUMIF('consultant-gross'!D:D,eslam.data!AQ1485,'consultant-gross'!G:G)</f>
        <v>49816460.469999999</v>
      </c>
      <c r="AI1485" s="14">
        <f>SUMIF('consultant-net'!D:D,eslam.data!AQ1485,'consultant-net'!F:F)</f>
        <v>13218163.550000001</v>
      </c>
      <c r="AJ1485" s="2">
        <f>VLOOKUP(A1485,'eslam-to-invoicing'!A:B,2,0)</f>
        <v>0</v>
      </c>
      <c r="AQ1485" s="2" t="str">
        <f t="shared" si="180"/>
        <v>SIEMENS - Sokhna5</v>
      </c>
      <c r="AR1485" s="2" t="str">
        <f t="shared" si="181"/>
        <v>05</v>
      </c>
    </row>
    <row r="1486" spans="1:44" hidden="1" x14ac:dyDescent="0.3">
      <c r="A1486" s="6" t="s">
        <v>14</v>
      </c>
      <c r="B1486" s="32">
        <f>VLOOKUP(A1486,operation!A:B,2,0)</f>
        <v>1</v>
      </c>
      <c r="C1486" s="6">
        <v>6</v>
      </c>
      <c r="D1486" s="25"/>
      <c r="E1486" s="2">
        <v>10481549.512756109</v>
      </c>
      <c r="F1486" s="26">
        <f>_xlfn.MAXIFS('data-from-invoicing'!E:E,'data-from-invoicing'!D:D,eslam.data!AR1486)</f>
        <v>0</v>
      </c>
      <c r="G1486" s="2">
        <f t="shared" si="178"/>
        <v>-10481549.512756109</v>
      </c>
      <c r="H1486" s="2"/>
      <c r="I1486" s="23"/>
      <c r="J1486" s="2">
        <f>SUMIF('collection only'!D:D,eslam.data!AQ1486,'collection only'!E:E)</f>
        <v>7060448.9080144614</v>
      </c>
      <c r="K1486" s="26">
        <f>SUMIF('data-from-invoicing'!D:D,eslam.data!AR1486,'data-from-invoicing'!F:F)</f>
        <v>0</v>
      </c>
      <c r="L1486" s="2">
        <f t="shared" si="179"/>
        <v>-7060448.9080144614</v>
      </c>
      <c r="M1486" s="2"/>
      <c r="Q1486" s="23"/>
      <c r="R1486" s="2">
        <v>7060448.9080144614</v>
      </c>
      <c r="S1486" s="1">
        <v>43220</v>
      </c>
      <c r="T1486" s="1">
        <v>43223</v>
      </c>
      <c r="U1486" s="1">
        <v>43227</v>
      </c>
      <c r="V1486">
        <v>45</v>
      </c>
      <c r="W1486" s="1">
        <v>43272</v>
      </c>
      <c r="X1486" s="1">
        <v>43240</v>
      </c>
      <c r="Y1486" s="2">
        <v>60298009.982756108</v>
      </c>
      <c r="Z1486" s="2">
        <v>0</v>
      </c>
      <c r="AF1486" s="2">
        <v>301956</v>
      </c>
      <c r="AG1486" s="14">
        <f>SUMIF('consultant-gross'!D:D,eslam.data!AQ1486,'consultant-gross'!F:F)</f>
        <v>10481549.512756109</v>
      </c>
      <c r="AH1486" s="14">
        <f>SUMIF('consultant-gross'!D:D,eslam.data!AQ1486,'consultant-gross'!G:G)</f>
        <v>60298009.982756108</v>
      </c>
      <c r="AI1486" s="14">
        <f>SUMIF('consultant-net'!D:D,eslam.data!AQ1486,'consultant-net'!F:F)</f>
        <v>7060448.9080144614</v>
      </c>
      <c r="AJ1486" s="2">
        <f>VLOOKUP(A1486,'eslam-to-invoicing'!A:B,2,0)</f>
        <v>0</v>
      </c>
      <c r="AQ1486" s="2" t="str">
        <f t="shared" si="180"/>
        <v>SIEMENS - Sokhna6</v>
      </c>
      <c r="AR1486" s="2" t="str">
        <f t="shared" si="181"/>
        <v>06</v>
      </c>
    </row>
    <row r="1487" spans="1:44" hidden="1" x14ac:dyDescent="0.3">
      <c r="A1487" s="6" t="s">
        <v>14</v>
      </c>
      <c r="B1487" s="32">
        <f>VLOOKUP(A1487,operation!A:B,2,0)</f>
        <v>1</v>
      </c>
      <c r="C1487" s="6">
        <v>7</v>
      </c>
      <c r="D1487" s="25"/>
      <c r="E1487" s="2">
        <v>12587450.09724389</v>
      </c>
      <c r="F1487" s="26">
        <f>_xlfn.MAXIFS('data-from-invoicing'!E:E,'data-from-invoicing'!D:D,eslam.data!AR1487)</f>
        <v>0</v>
      </c>
      <c r="G1487" s="2">
        <f t="shared" si="178"/>
        <v>-12587450.09724389</v>
      </c>
      <c r="H1487" s="2"/>
      <c r="I1487" s="23"/>
      <c r="J1487" s="2">
        <f>SUMIF('collection only'!D:D,eslam.data!AQ1487,'collection only'!E:E)</f>
        <v>8833159.8200000003</v>
      </c>
      <c r="K1487" s="26">
        <f>SUMIF('data-from-invoicing'!D:D,eslam.data!AR1487,'data-from-invoicing'!F:F)</f>
        <v>0</v>
      </c>
      <c r="L1487" s="2">
        <f t="shared" si="179"/>
        <v>-8833159.8200000003</v>
      </c>
      <c r="M1487" s="2"/>
      <c r="Q1487" s="23"/>
      <c r="R1487" s="2">
        <v>8833159.8200000003</v>
      </c>
      <c r="S1487" s="1">
        <v>43251</v>
      </c>
      <c r="T1487" s="1">
        <v>43257</v>
      </c>
      <c r="U1487" s="1">
        <v>43265</v>
      </c>
      <c r="V1487">
        <v>45</v>
      </c>
      <c r="W1487" s="1">
        <v>43310</v>
      </c>
      <c r="X1487" s="1">
        <v>43285</v>
      </c>
      <c r="Y1487" s="2">
        <v>72885460.079999998</v>
      </c>
      <c r="Z1487" s="2">
        <v>0</v>
      </c>
      <c r="AF1487" s="2">
        <v>217074</v>
      </c>
      <c r="AG1487" s="14">
        <f>SUMIF('consultant-gross'!D:D,eslam.data!AQ1487,'consultant-gross'!F:F)</f>
        <v>12587450.09724389</v>
      </c>
      <c r="AH1487" s="14">
        <f>SUMIF('consultant-gross'!D:D,eslam.data!AQ1487,'consultant-gross'!G:G)</f>
        <v>72885460.079999998</v>
      </c>
      <c r="AI1487" s="14">
        <f>SUMIF('consultant-net'!D:D,eslam.data!AQ1487,'consultant-net'!F:F)</f>
        <v>8833159.8200000003</v>
      </c>
      <c r="AJ1487" s="2">
        <f>VLOOKUP(A1487,'eslam-to-invoicing'!A:B,2,0)</f>
        <v>0</v>
      </c>
      <c r="AQ1487" s="2" t="str">
        <f t="shared" si="180"/>
        <v>SIEMENS - Sokhna7</v>
      </c>
      <c r="AR1487" s="2" t="str">
        <f t="shared" si="181"/>
        <v>07</v>
      </c>
    </row>
    <row r="1488" spans="1:44" hidden="1" x14ac:dyDescent="0.3">
      <c r="A1488" s="6" t="s">
        <v>14</v>
      </c>
      <c r="B1488" s="32">
        <f>VLOOKUP(A1488,operation!A:B,2,0)</f>
        <v>1</v>
      </c>
      <c r="C1488" s="6">
        <v>8</v>
      </c>
      <c r="D1488" s="25"/>
      <c r="E1488" s="2">
        <v>18208993.379999999</v>
      </c>
      <c r="F1488" s="26">
        <f>_xlfn.MAXIFS('data-from-invoicing'!E:E,'data-from-invoicing'!D:D,eslam.data!AR1488)</f>
        <v>0</v>
      </c>
      <c r="G1488" s="2">
        <f t="shared" si="178"/>
        <v>-18208993.379999999</v>
      </c>
      <c r="H1488" s="2"/>
      <c r="I1488" s="23"/>
      <c r="J1488" s="2">
        <f>SUMIF('collection only'!D:D,eslam.data!AQ1488,'collection only'!E:E)</f>
        <v>12641621.4</v>
      </c>
      <c r="K1488" s="26">
        <f>SUMIF('data-from-invoicing'!D:D,eslam.data!AR1488,'data-from-invoicing'!F:F)</f>
        <v>0</v>
      </c>
      <c r="L1488" s="2">
        <f t="shared" si="179"/>
        <v>-12641621.4</v>
      </c>
      <c r="M1488" s="2"/>
      <c r="Q1488" s="23"/>
      <c r="R1488" s="2">
        <v>12641621.4</v>
      </c>
      <c r="S1488" s="1">
        <v>43281</v>
      </c>
      <c r="T1488" s="1">
        <v>43286</v>
      </c>
      <c r="U1488" s="1">
        <v>43279</v>
      </c>
      <c r="V1488">
        <v>45</v>
      </c>
      <c r="W1488" s="1">
        <v>43324</v>
      </c>
      <c r="X1488" s="1">
        <v>43300</v>
      </c>
      <c r="Y1488" s="2">
        <v>91094453.459999993</v>
      </c>
      <c r="Z1488" s="2">
        <v>0</v>
      </c>
      <c r="AF1488" s="2">
        <v>230703</v>
      </c>
      <c r="AG1488" s="14">
        <f>SUMIF('consultant-gross'!D:D,eslam.data!AQ1488,'consultant-gross'!F:F)</f>
        <v>18208993.379999995</v>
      </c>
      <c r="AH1488" s="14">
        <f>SUMIF('consultant-gross'!D:D,eslam.data!AQ1488,'consultant-gross'!G:G)</f>
        <v>91094453.459999993</v>
      </c>
      <c r="AI1488" s="14">
        <f>SUMIF('consultant-net'!D:D,eslam.data!AQ1488,'consultant-net'!F:F)</f>
        <v>12641621.4</v>
      </c>
      <c r="AJ1488" s="2">
        <f>VLOOKUP(A1488,'eslam-to-invoicing'!A:B,2,0)</f>
        <v>0</v>
      </c>
      <c r="AQ1488" s="2" t="str">
        <f t="shared" si="180"/>
        <v>SIEMENS - Sokhna8</v>
      </c>
      <c r="AR1488" s="2" t="str">
        <f t="shared" si="181"/>
        <v>08</v>
      </c>
    </row>
    <row r="1489" spans="1:44" hidden="1" x14ac:dyDescent="0.3">
      <c r="A1489" s="6" t="s">
        <v>14</v>
      </c>
      <c r="B1489" s="32">
        <f>VLOOKUP(A1489,operation!A:B,2,0)</f>
        <v>1</v>
      </c>
      <c r="C1489" s="6">
        <v>9</v>
      </c>
      <c r="D1489" s="25"/>
      <c r="E1489" s="2">
        <v>19922320.609999999</v>
      </c>
      <c r="F1489" s="26">
        <f>_xlfn.MAXIFS('data-from-invoicing'!E:E,'data-from-invoicing'!D:D,eslam.data!AR1489)</f>
        <v>0</v>
      </c>
      <c r="G1489" s="2">
        <f t="shared" ref="G1489:G1552" si="182">F1489-E1489</f>
        <v>-19922320.609999999</v>
      </c>
      <c r="H1489" s="2"/>
      <c r="I1489" s="23"/>
      <c r="J1489" s="2">
        <f>SUMIF('collection only'!D:D,eslam.data!AQ1489,'collection only'!E:E)</f>
        <v>13673026.82</v>
      </c>
      <c r="K1489" s="26">
        <f>SUMIF('data-from-invoicing'!D:D,eslam.data!AR1489,'data-from-invoicing'!F:F)</f>
        <v>0</v>
      </c>
      <c r="L1489" s="2">
        <f t="shared" ref="L1489:L1552" si="183">K1489-J1489</f>
        <v>-13673026.82</v>
      </c>
      <c r="M1489" s="2"/>
      <c r="Q1489" s="23"/>
      <c r="R1489" s="2">
        <v>13673026.82</v>
      </c>
      <c r="S1489" s="1">
        <v>43312</v>
      </c>
      <c r="T1489" s="1">
        <v>43313</v>
      </c>
      <c r="U1489" s="1">
        <v>43317</v>
      </c>
      <c r="V1489">
        <v>45</v>
      </c>
      <c r="W1489" s="1">
        <v>43362</v>
      </c>
      <c r="X1489" s="1">
        <v>43346</v>
      </c>
      <c r="Y1489" s="2">
        <v>111016774.06999999</v>
      </c>
      <c r="Z1489" s="2">
        <v>0</v>
      </c>
      <c r="AF1489" s="2">
        <v>403689</v>
      </c>
      <c r="AG1489" s="14">
        <f>SUMIF('consultant-gross'!D:D,eslam.data!AQ1489,'consultant-gross'!F:F)</f>
        <v>19922320.609999999</v>
      </c>
      <c r="AH1489" s="14">
        <f>SUMIF('consultant-gross'!D:D,eslam.data!AQ1489,'consultant-gross'!G:G)</f>
        <v>111016774.06999999</v>
      </c>
      <c r="AI1489" s="14">
        <f>SUMIF('consultant-net'!D:D,eslam.data!AQ1489,'consultant-net'!F:F)</f>
        <v>13673026.82</v>
      </c>
      <c r="AJ1489" s="2">
        <f>VLOOKUP(A1489,'eslam-to-invoicing'!A:B,2,0)</f>
        <v>0</v>
      </c>
      <c r="AQ1489" s="2" t="str">
        <f t="shared" ref="AQ1489:AQ1552" si="184">A1489&amp;C1489</f>
        <v>SIEMENS - Sokhna9</v>
      </c>
      <c r="AR1489" s="2" t="str">
        <f t="shared" ref="AR1489:AR1552" si="185">AJ1489&amp;C1489</f>
        <v>09</v>
      </c>
    </row>
    <row r="1490" spans="1:44" hidden="1" x14ac:dyDescent="0.3">
      <c r="A1490" s="6" t="s">
        <v>14</v>
      </c>
      <c r="B1490" s="32">
        <f>VLOOKUP(A1490,operation!A:B,2,0)</f>
        <v>1</v>
      </c>
      <c r="C1490" s="6">
        <v>10</v>
      </c>
      <c r="D1490" s="25"/>
      <c r="E1490" s="2">
        <v>9128690.3200000077</v>
      </c>
      <c r="F1490" s="26">
        <f>_xlfn.MAXIFS('data-from-invoicing'!E:E,'data-from-invoicing'!D:D,eslam.data!AR1490)</f>
        <v>0</v>
      </c>
      <c r="G1490" s="2">
        <f t="shared" si="182"/>
        <v>-9128690.3200000077</v>
      </c>
      <c r="H1490" s="2"/>
      <c r="I1490" s="23"/>
      <c r="J1490" s="2">
        <f>SUMIF('collection only'!D:D,eslam.data!AQ1490,'collection only'!E:E)</f>
        <v>6271528.3300000001</v>
      </c>
      <c r="K1490" s="26">
        <f>SUMIF('data-from-invoicing'!D:D,eslam.data!AR1490,'data-from-invoicing'!F:F)</f>
        <v>0</v>
      </c>
      <c r="L1490" s="2">
        <f t="shared" si="183"/>
        <v>-6271528.3300000001</v>
      </c>
      <c r="M1490" s="2"/>
      <c r="Q1490" s="23"/>
      <c r="R1490" s="2">
        <v>6271528.3300000001</v>
      </c>
      <c r="S1490" s="1">
        <v>43343</v>
      </c>
      <c r="T1490" s="1">
        <v>43349</v>
      </c>
      <c r="U1490" s="1">
        <v>43360</v>
      </c>
      <c r="V1490">
        <v>45</v>
      </c>
      <c r="W1490" s="1">
        <v>43405</v>
      </c>
      <c r="X1490" s="1">
        <v>43368</v>
      </c>
      <c r="Y1490" s="2">
        <v>120145464.39</v>
      </c>
      <c r="Z1490" s="2">
        <v>0</v>
      </c>
      <c r="AF1490" s="2">
        <v>430957</v>
      </c>
      <c r="AG1490" s="14">
        <f>SUMIF('consultant-gross'!D:D,eslam.data!AQ1490,'consultant-gross'!F:F)</f>
        <v>9128690.3200000077</v>
      </c>
      <c r="AH1490" s="14">
        <f>SUMIF('consultant-gross'!D:D,eslam.data!AQ1490,'consultant-gross'!G:G)</f>
        <v>120145464.39</v>
      </c>
      <c r="AI1490" s="14">
        <f>SUMIF('consultant-net'!D:D,eslam.data!AQ1490,'consultant-net'!F:F)</f>
        <v>6271528.3300000001</v>
      </c>
      <c r="AJ1490" s="2">
        <f>VLOOKUP(A1490,'eslam-to-invoicing'!A:B,2,0)</f>
        <v>0</v>
      </c>
      <c r="AQ1490" s="2" t="str">
        <f t="shared" si="184"/>
        <v>SIEMENS - Sokhna10</v>
      </c>
      <c r="AR1490" s="2" t="str">
        <f t="shared" si="185"/>
        <v>010</v>
      </c>
    </row>
    <row r="1491" spans="1:44" hidden="1" x14ac:dyDescent="0.3">
      <c r="A1491" s="6" t="s">
        <v>14</v>
      </c>
      <c r="B1491" s="32">
        <f>VLOOKUP(A1491,operation!A:B,2,0)</f>
        <v>1</v>
      </c>
      <c r="C1491" s="6">
        <v>11</v>
      </c>
      <c r="D1491" s="25"/>
      <c r="E1491" s="2">
        <v>7601906.7600000054</v>
      </c>
      <c r="F1491" s="26">
        <f>_xlfn.MAXIFS('data-from-invoicing'!E:E,'data-from-invoicing'!D:D,eslam.data!AR1491)</f>
        <v>0</v>
      </c>
      <c r="G1491" s="2">
        <f t="shared" si="182"/>
        <v>-7601906.7600000054</v>
      </c>
      <c r="H1491" s="2"/>
      <c r="I1491" s="23"/>
      <c r="J1491" s="2">
        <f>SUMIF('collection only'!D:D,eslam.data!AQ1491,'collection only'!E:E)</f>
        <v>5230123.67</v>
      </c>
      <c r="K1491" s="26">
        <f>SUMIF('data-from-invoicing'!D:D,eslam.data!AR1491,'data-from-invoicing'!F:F)</f>
        <v>0</v>
      </c>
      <c r="L1491" s="2">
        <f t="shared" si="183"/>
        <v>-5230123.67</v>
      </c>
      <c r="M1491" s="2"/>
      <c r="Q1491" s="23"/>
      <c r="R1491" s="2">
        <v>5230123.66</v>
      </c>
      <c r="S1491" s="1">
        <v>43373</v>
      </c>
      <c r="T1491" s="1">
        <v>43373</v>
      </c>
      <c r="U1491" s="1">
        <v>43374</v>
      </c>
      <c r="V1491">
        <v>45</v>
      </c>
      <c r="W1491" s="1">
        <v>43419</v>
      </c>
      <c r="X1491" s="1">
        <v>43409</v>
      </c>
      <c r="Y1491" s="2">
        <v>127747371.15000001</v>
      </c>
      <c r="Z1491" s="2">
        <v>0</v>
      </c>
      <c r="AF1491" s="2">
        <v>446149</v>
      </c>
      <c r="AG1491" s="14">
        <f>SUMIF('consultant-gross'!D:D,eslam.data!AQ1491,'consultant-gross'!F:F)</f>
        <v>7601906.7600000054</v>
      </c>
      <c r="AH1491" s="14">
        <f>SUMIF('consultant-gross'!D:D,eslam.data!AQ1491,'consultant-gross'!G:G)</f>
        <v>127747371.15000001</v>
      </c>
      <c r="AI1491" s="14">
        <f>SUMIF('consultant-net'!D:D,eslam.data!AQ1491,'consultant-net'!F:F)</f>
        <v>5230123.66</v>
      </c>
      <c r="AJ1491" s="2">
        <f>VLOOKUP(A1491,'eslam-to-invoicing'!A:B,2,0)</f>
        <v>0</v>
      </c>
      <c r="AQ1491" s="2" t="str">
        <f t="shared" si="184"/>
        <v>SIEMENS - Sokhna11</v>
      </c>
      <c r="AR1491" s="2" t="str">
        <f t="shared" si="185"/>
        <v>011</v>
      </c>
    </row>
    <row r="1492" spans="1:44" hidden="1" x14ac:dyDescent="0.3">
      <c r="A1492" s="6" t="s">
        <v>14</v>
      </c>
      <c r="B1492" s="32">
        <f>VLOOKUP(A1492,operation!A:B,2,0)</f>
        <v>1</v>
      </c>
      <c r="C1492" s="6">
        <v>12</v>
      </c>
      <c r="D1492" s="25"/>
      <c r="E1492" s="2">
        <v>28930012.40000001</v>
      </c>
      <c r="F1492" s="26">
        <f>_xlfn.MAXIFS('data-from-invoicing'!E:E,'data-from-invoicing'!D:D,eslam.data!AR1492)</f>
        <v>0</v>
      </c>
      <c r="G1492" s="2">
        <f t="shared" si="182"/>
        <v>-28930012.40000001</v>
      </c>
      <c r="H1492" s="2"/>
      <c r="I1492" s="23"/>
      <c r="J1492" s="2">
        <f>SUMIF('collection only'!D:D,eslam.data!AQ1492,'collection only'!E:E)</f>
        <v>20041232.559999999</v>
      </c>
      <c r="K1492" s="26">
        <f>SUMIF('data-from-invoicing'!D:D,eslam.data!AR1492,'data-from-invoicing'!F:F)</f>
        <v>0</v>
      </c>
      <c r="L1492" s="2">
        <f t="shared" si="183"/>
        <v>-20041232.559999999</v>
      </c>
      <c r="M1492" s="2"/>
      <c r="Q1492" s="23"/>
      <c r="R1492" s="2">
        <v>20041232.559999999</v>
      </c>
      <c r="S1492" s="1">
        <v>43404</v>
      </c>
      <c r="T1492" s="1">
        <v>43401</v>
      </c>
      <c r="U1492" s="1">
        <v>43401</v>
      </c>
      <c r="V1492">
        <v>45</v>
      </c>
      <c r="W1492" s="1">
        <v>43446</v>
      </c>
      <c r="X1492" s="1">
        <v>43411</v>
      </c>
      <c r="Y1492" s="2">
        <v>156677383.55000001</v>
      </c>
      <c r="AF1492" s="2">
        <v>366625</v>
      </c>
      <c r="AG1492" s="14">
        <f>SUMIF('consultant-gross'!D:D,eslam.data!AQ1492,'consultant-gross'!F:F)</f>
        <v>0</v>
      </c>
      <c r="AH1492" s="14">
        <f>SUMIF('consultant-gross'!D:D,eslam.data!AQ1492,'consultant-gross'!G:G)</f>
        <v>0</v>
      </c>
      <c r="AI1492" s="14">
        <f>SUMIF('consultant-net'!D:D,eslam.data!AQ1492,'consultant-net'!F:F)</f>
        <v>0</v>
      </c>
      <c r="AJ1492" s="2">
        <f>VLOOKUP(A1492,'eslam-to-invoicing'!A:B,2,0)</f>
        <v>0</v>
      </c>
      <c r="AQ1492" s="2" t="str">
        <f t="shared" si="184"/>
        <v>SIEMENS - Sokhna12</v>
      </c>
      <c r="AR1492" s="2" t="str">
        <f t="shared" si="185"/>
        <v>012</v>
      </c>
    </row>
    <row r="1493" spans="1:44" hidden="1" x14ac:dyDescent="0.3">
      <c r="A1493" s="6" t="s">
        <v>14</v>
      </c>
      <c r="B1493" s="32">
        <f>VLOOKUP(A1493,operation!A:B,2,0)</f>
        <v>1</v>
      </c>
      <c r="C1493" s="6">
        <v>13</v>
      </c>
      <c r="D1493" s="25"/>
      <c r="E1493" s="2">
        <v>25830140.069999989</v>
      </c>
      <c r="F1493" s="26">
        <f>_xlfn.MAXIFS('data-from-invoicing'!E:E,'data-from-invoicing'!D:D,eslam.data!AR1493)</f>
        <v>0</v>
      </c>
      <c r="G1493" s="2">
        <f t="shared" si="182"/>
        <v>-25830140.069999989</v>
      </c>
      <c r="H1493" s="2"/>
      <c r="I1493" s="23"/>
      <c r="J1493" s="2">
        <f>SUMIF('collection only'!D:D,eslam.data!AQ1493,'collection only'!E:E)</f>
        <v>17822796.649999999</v>
      </c>
      <c r="K1493" s="26">
        <f>SUMIF('data-from-invoicing'!D:D,eslam.data!AR1493,'data-from-invoicing'!F:F)</f>
        <v>0</v>
      </c>
      <c r="L1493" s="2">
        <f t="shared" si="183"/>
        <v>-17822796.649999999</v>
      </c>
      <c r="M1493" s="2"/>
      <c r="Q1493" s="23"/>
      <c r="R1493" s="2">
        <v>17822796.649999999</v>
      </c>
      <c r="S1493" s="1">
        <v>43434</v>
      </c>
      <c r="T1493" s="1">
        <v>43426</v>
      </c>
      <c r="U1493" s="1">
        <v>43426</v>
      </c>
      <c r="V1493">
        <v>45</v>
      </c>
      <c r="W1493" s="1">
        <v>43471</v>
      </c>
      <c r="X1493" s="1">
        <v>43431</v>
      </c>
      <c r="Y1493" s="2">
        <v>182507523.62</v>
      </c>
      <c r="AF1493" s="2">
        <v>366625</v>
      </c>
      <c r="AG1493" s="14">
        <f>SUMIF('consultant-gross'!D:D,eslam.data!AQ1493,'consultant-gross'!F:F)</f>
        <v>0</v>
      </c>
      <c r="AH1493" s="14">
        <f>SUMIF('consultant-gross'!D:D,eslam.data!AQ1493,'consultant-gross'!G:G)</f>
        <v>0</v>
      </c>
      <c r="AI1493" s="14">
        <f>SUMIF('consultant-net'!D:D,eslam.data!AQ1493,'consultant-net'!F:F)</f>
        <v>0</v>
      </c>
      <c r="AJ1493" s="2">
        <f>VLOOKUP(A1493,'eslam-to-invoicing'!A:B,2,0)</f>
        <v>0</v>
      </c>
      <c r="AQ1493" s="2" t="str">
        <f t="shared" si="184"/>
        <v>SIEMENS - Sokhna13</v>
      </c>
      <c r="AR1493" s="2" t="str">
        <f t="shared" si="185"/>
        <v>013</v>
      </c>
    </row>
    <row r="1494" spans="1:44" hidden="1" x14ac:dyDescent="0.3">
      <c r="A1494" s="6" t="s">
        <v>14</v>
      </c>
      <c r="B1494" s="32">
        <f>VLOOKUP(A1494,operation!A:B,2,0)</f>
        <v>1</v>
      </c>
      <c r="C1494" s="6">
        <v>14</v>
      </c>
      <c r="D1494" s="25"/>
      <c r="E1494" s="2">
        <v>28983532</v>
      </c>
      <c r="F1494" s="26">
        <f>_xlfn.MAXIFS('data-from-invoicing'!E:E,'data-from-invoicing'!D:D,eslam.data!AR1494)</f>
        <v>0</v>
      </c>
      <c r="G1494" s="2">
        <f t="shared" si="182"/>
        <v>-28983532</v>
      </c>
      <c r="H1494" s="2"/>
      <c r="I1494" s="23"/>
      <c r="J1494" s="2">
        <f>SUMIF('collection only'!D:D,eslam.data!AQ1494,'collection only'!E:E)</f>
        <v>20002003.079999998</v>
      </c>
      <c r="K1494" s="26">
        <f>SUMIF('data-from-invoicing'!D:D,eslam.data!AR1494,'data-from-invoicing'!F:F)</f>
        <v>0</v>
      </c>
      <c r="L1494" s="2">
        <f t="shared" si="183"/>
        <v>-20002003.079999998</v>
      </c>
      <c r="M1494" s="2"/>
      <c r="Q1494" s="23"/>
      <c r="R1494" s="2">
        <v>20002003.079999998</v>
      </c>
      <c r="S1494" s="1">
        <v>43465</v>
      </c>
      <c r="T1494" s="1">
        <v>43443</v>
      </c>
      <c r="U1494" s="1">
        <v>43453</v>
      </c>
      <c r="V1494">
        <v>45</v>
      </c>
      <c r="W1494" s="1">
        <v>43498</v>
      </c>
      <c r="X1494" s="1">
        <v>43501</v>
      </c>
      <c r="Y1494" s="2">
        <v>211491055.62</v>
      </c>
      <c r="AF1494" s="2">
        <v>363259</v>
      </c>
      <c r="AG1494" s="14">
        <f>SUMIF('consultant-gross'!D:D,eslam.data!AQ1494,'consultant-gross'!F:F)</f>
        <v>0</v>
      </c>
      <c r="AH1494" s="14">
        <f>SUMIF('consultant-gross'!D:D,eslam.data!AQ1494,'consultant-gross'!G:G)</f>
        <v>0</v>
      </c>
      <c r="AI1494" s="14">
        <f>SUMIF('consultant-net'!D:D,eslam.data!AQ1494,'consultant-net'!F:F)</f>
        <v>0</v>
      </c>
      <c r="AJ1494" s="2">
        <f>VLOOKUP(A1494,'eslam-to-invoicing'!A:B,2,0)</f>
        <v>0</v>
      </c>
      <c r="AQ1494" s="2" t="str">
        <f t="shared" si="184"/>
        <v>SIEMENS - Sokhna14</v>
      </c>
      <c r="AR1494" s="2" t="str">
        <f t="shared" si="185"/>
        <v>014</v>
      </c>
    </row>
    <row r="1495" spans="1:44" hidden="1" x14ac:dyDescent="0.3">
      <c r="A1495" s="6" t="s">
        <v>14</v>
      </c>
      <c r="B1495" s="32">
        <f>VLOOKUP(A1495,operation!A:B,2,0)</f>
        <v>1</v>
      </c>
      <c r="C1495" s="6">
        <v>15</v>
      </c>
      <c r="D1495" s="25"/>
      <c r="E1495" s="2">
        <v>10573229.889999989</v>
      </c>
      <c r="F1495" s="26">
        <f>_xlfn.MAXIFS('data-from-invoicing'!E:E,'data-from-invoicing'!D:D,eslam.data!AR1495)</f>
        <v>0</v>
      </c>
      <c r="G1495" s="2">
        <f t="shared" si="182"/>
        <v>-10573229.889999989</v>
      </c>
      <c r="H1495" s="2"/>
      <c r="I1495" s="23"/>
      <c r="J1495" s="2">
        <f>SUMIF('collection only'!D:D,eslam.data!AQ1495,'collection only'!E:E)</f>
        <v>2699428.63</v>
      </c>
      <c r="K1495" s="26">
        <f>SUMIF('data-from-invoicing'!D:D,eslam.data!AR1495,'data-from-invoicing'!F:F)</f>
        <v>0</v>
      </c>
      <c r="L1495" s="2">
        <f t="shared" si="183"/>
        <v>-2699428.63</v>
      </c>
      <c r="M1495" s="2"/>
      <c r="Q1495" s="23"/>
      <c r="R1495" s="2">
        <v>2699428.63</v>
      </c>
      <c r="S1495" s="1">
        <v>43465</v>
      </c>
      <c r="T1495" s="1">
        <v>43461</v>
      </c>
      <c r="U1495" s="1">
        <v>43470</v>
      </c>
      <c r="V1495">
        <v>45</v>
      </c>
      <c r="W1495" s="1">
        <v>43515</v>
      </c>
      <c r="X1495" s="1">
        <v>43501</v>
      </c>
      <c r="Y1495" s="2">
        <v>222064285.50999999</v>
      </c>
      <c r="AF1495" s="2">
        <v>4959359</v>
      </c>
      <c r="AG1495" s="14">
        <f>SUMIF('consultant-gross'!D:D,eslam.data!AQ1495,'consultant-gross'!F:F)</f>
        <v>0</v>
      </c>
      <c r="AH1495" s="14">
        <f>SUMIF('consultant-gross'!D:D,eslam.data!AQ1495,'consultant-gross'!G:G)</f>
        <v>0</v>
      </c>
      <c r="AI1495" s="14">
        <f>SUMIF('consultant-net'!D:D,eslam.data!AQ1495,'consultant-net'!F:F)</f>
        <v>0</v>
      </c>
      <c r="AJ1495" s="2">
        <f>VLOOKUP(A1495,'eslam-to-invoicing'!A:B,2,0)</f>
        <v>0</v>
      </c>
      <c r="AQ1495" s="2" t="str">
        <f t="shared" si="184"/>
        <v>SIEMENS - Sokhna15</v>
      </c>
      <c r="AR1495" s="2" t="str">
        <f t="shared" si="185"/>
        <v>015</v>
      </c>
    </row>
    <row r="1496" spans="1:44" hidden="1" x14ac:dyDescent="0.3">
      <c r="A1496" s="6" t="s">
        <v>14</v>
      </c>
      <c r="B1496" s="32">
        <f>VLOOKUP(A1496,operation!A:B,2,0)</f>
        <v>1</v>
      </c>
      <c r="C1496" s="6">
        <v>16</v>
      </c>
      <c r="D1496" s="25"/>
      <c r="E1496" s="2">
        <v>32022484.92000002</v>
      </c>
      <c r="F1496" s="26">
        <f>_xlfn.MAXIFS('data-from-invoicing'!E:E,'data-from-invoicing'!D:D,eslam.data!AR1496)</f>
        <v>0</v>
      </c>
      <c r="G1496" s="2">
        <f t="shared" si="182"/>
        <v>-32022484.92000002</v>
      </c>
      <c r="H1496" s="2"/>
      <c r="I1496" s="23"/>
      <c r="J1496" s="2">
        <f>SUMIF('collection only'!D:D,eslam.data!AQ1496,'collection only'!E:E)</f>
        <v>25271545.73</v>
      </c>
      <c r="K1496" s="26">
        <f>SUMIF('data-from-invoicing'!D:D,eslam.data!AR1496,'data-from-invoicing'!F:F)</f>
        <v>0</v>
      </c>
      <c r="L1496" s="2">
        <f t="shared" si="183"/>
        <v>-25271545.73</v>
      </c>
      <c r="M1496" s="2"/>
      <c r="Q1496" s="23"/>
      <c r="R1496" s="2">
        <v>25271545.73</v>
      </c>
      <c r="S1496" s="1">
        <v>43465</v>
      </c>
      <c r="T1496" s="1">
        <v>43464</v>
      </c>
      <c r="U1496" s="1">
        <v>43480</v>
      </c>
      <c r="V1496">
        <v>45</v>
      </c>
      <c r="W1496" s="1">
        <v>43525</v>
      </c>
      <c r="X1496" s="1">
        <v>43488</v>
      </c>
      <c r="Y1496" s="2">
        <v>254086770.43000001</v>
      </c>
      <c r="AF1496" s="2">
        <v>4959359</v>
      </c>
      <c r="AG1496" s="14">
        <f>SUMIF('consultant-gross'!D:D,eslam.data!AQ1496,'consultant-gross'!F:F)</f>
        <v>32022484.920000017</v>
      </c>
      <c r="AH1496" s="14">
        <f>SUMIF('consultant-gross'!D:D,eslam.data!AQ1496,'consultant-gross'!G:G)</f>
        <v>254086770.43000001</v>
      </c>
      <c r="AI1496" s="14">
        <f>SUMIF('consultant-net'!D:D,eslam.data!AQ1496,'consultant-net'!F:F)</f>
        <v>25271545.73</v>
      </c>
      <c r="AJ1496" s="2">
        <f>VLOOKUP(A1496,'eslam-to-invoicing'!A:B,2,0)</f>
        <v>0</v>
      </c>
      <c r="AQ1496" s="2" t="str">
        <f t="shared" si="184"/>
        <v>SIEMENS - Sokhna16</v>
      </c>
      <c r="AR1496" s="2" t="str">
        <f t="shared" si="185"/>
        <v>016</v>
      </c>
    </row>
    <row r="1497" spans="1:44" hidden="1" x14ac:dyDescent="0.3">
      <c r="A1497" s="6" t="s">
        <v>14</v>
      </c>
      <c r="B1497" s="32">
        <f>VLOOKUP(A1497,operation!A:B,2,0)</f>
        <v>1</v>
      </c>
      <c r="C1497" s="6">
        <v>17</v>
      </c>
      <c r="D1497" s="25"/>
      <c r="E1497" s="2">
        <v>57817326.869999997</v>
      </c>
      <c r="F1497" s="26">
        <f>_xlfn.MAXIFS('data-from-invoicing'!E:E,'data-from-invoicing'!D:D,eslam.data!AR1497)</f>
        <v>0</v>
      </c>
      <c r="G1497" s="2">
        <f t="shared" si="182"/>
        <v>-57817326.869999997</v>
      </c>
      <c r="H1497" s="2"/>
      <c r="I1497" s="23"/>
      <c r="J1497" s="2">
        <f>SUMIF('collection only'!D:D,eslam.data!AQ1497,'collection only'!E:E)</f>
        <v>20418831.59</v>
      </c>
      <c r="K1497" s="26">
        <f>SUMIF('data-from-invoicing'!D:D,eslam.data!AR1497,'data-from-invoicing'!F:F)</f>
        <v>0</v>
      </c>
      <c r="L1497" s="2">
        <f t="shared" si="183"/>
        <v>-20418831.59</v>
      </c>
      <c r="M1497" s="2"/>
      <c r="Q1497" s="23"/>
      <c r="R1497" s="2">
        <v>20418831.59</v>
      </c>
      <c r="S1497" s="1">
        <v>43524</v>
      </c>
      <c r="T1497" s="1">
        <v>43517</v>
      </c>
      <c r="U1497" s="1">
        <v>43496</v>
      </c>
      <c r="V1497">
        <v>45</v>
      </c>
      <c r="W1497" s="1">
        <v>43541</v>
      </c>
      <c r="X1497" s="1">
        <v>43577</v>
      </c>
      <c r="Y1497" s="2">
        <v>311904097.30000001</v>
      </c>
      <c r="AF1497" s="2">
        <v>26029681</v>
      </c>
      <c r="AG1497" s="14">
        <f>SUMIF('consultant-gross'!D:D,eslam.data!AQ1497,'consultant-gross'!F:F)</f>
        <v>57817326.870000005</v>
      </c>
      <c r="AH1497" s="14">
        <f>SUMIF('consultant-gross'!D:D,eslam.data!AQ1497,'consultant-gross'!G:G)</f>
        <v>311904097.30000001</v>
      </c>
      <c r="AI1497" s="14">
        <f>SUMIF('consultant-net'!D:D,eslam.data!AQ1497,'consultant-net'!F:F)</f>
        <v>20418831.59</v>
      </c>
      <c r="AJ1497" s="2">
        <f>VLOOKUP(A1497,'eslam-to-invoicing'!A:B,2,0)</f>
        <v>0</v>
      </c>
      <c r="AQ1497" s="2" t="str">
        <f t="shared" si="184"/>
        <v>SIEMENS - Sokhna17</v>
      </c>
      <c r="AR1497" s="2" t="str">
        <f t="shared" si="185"/>
        <v>017</v>
      </c>
    </row>
    <row r="1498" spans="1:44" hidden="1" x14ac:dyDescent="0.3">
      <c r="A1498" s="6" t="s">
        <v>14</v>
      </c>
      <c r="B1498" s="32">
        <f>VLOOKUP(A1498,operation!A:B,2,0)</f>
        <v>1</v>
      </c>
      <c r="C1498" s="6">
        <v>18</v>
      </c>
      <c r="D1498" s="25"/>
      <c r="E1498" s="2">
        <v>11495973.019999981</v>
      </c>
      <c r="F1498" s="26">
        <f>_xlfn.MAXIFS('data-from-invoicing'!E:E,'data-from-invoicing'!D:D,eslam.data!AR1498)</f>
        <v>0</v>
      </c>
      <c r="G1498" s="2">
        <f t="shared" si="182"/>
        <v>-11495973.019999981</v>
      </c>
      <c r="H1498" s="2"/>
      <c r="I1498" s="23"/>
      <c r="J1498" s="2">
        <f>SUMIF('collection only'!D:D,eslam.data!AQ1498,'collection only'!E:E)</f>
        <v>12124718</v>
      </c>
      <c r="K1498" s="26">
        <f>SUMIF('data-from-invoicing'!D:D,eslam.data!AR1498,'data-from-invoicing'!F:F)</f>
        <v>0</v>
      </c>
      <c r="L1498" s="2">
        <f t="shared" si="183"/>
        <v>-12124718</v>
      </c>
      <c r="M1498" s="2"/>
      <c r="Q1498" s="23"/>
      <c r="R1498" s="2">
        <v>12124718</v>
      </c>
      <c r="S1498" s="1">
        <v>43677</v>
      </c>
      <c r="T1498" s="1">
        <v>43684</v>
      </c>
      <c r="U1498" s="1">
        <v>43697</v>
      </c>
      <c r="V1498">
        <v>45</v>
      </c>
      <c r="W1498" s="1">
        <v>43742</v>
      </c>
      <c r="X1498" s="1">
        <v>43740</v>
      </c>
      <c r="Y1498" s="2">
        <v>323400070.31999999</v>
      </c>
      <c r="AF1498" s="2">
        <v>20785977</v>
      </c>
      <c r="AG1498" s="14">
        <f>SUMIF('consultant-gross'!D:D,eslam.data!AQ1498,'consultant-gross'!F:F)</f>
        <v>0</v>
      </c>
      <c r="AH1498" s="14">
        <f>SUMIF('consultant-gross'!D:D,eslam.data!AQ1498,'consultant-gross'!G:G)</f>
        <v>0</v>
      </c>
      <c r="AI1498" s="14">
        <f>SUMIF('consultant-net'!D:D,eslam.data!AQ1498,'consultant-net'!F:F)</f>
        <v>15000000</v>
      </c>
      <c r="AJ1498" s="2">
        <f>VLOOKUP(A1498,'eslam-to-invoicing'!A:B,2,0)</f>
        <v>0</v>
      </c>
      <c r="AQ1498" s="2" t="str">
        <f t="shared" si="184"/>
        <v>SIEMENS - Sokhna18</v>
      </c>
      <c r="AR1498" s="2" t="str">
        <f t="shared" si="185"/>
        <v>018</v>
      </c>
    </row>
    <row r="1499" spans="1:44" hidden="1" x14ac:dyDescent="0.3">
      <c r="A1499" s="6" t="s">
        <v>14</v>
      </c>
      <c r="B1499" s="6">
        <f>VLOOKUP(A1499,operation!A:B,2,0)</f>
        <v>1</v>
      </c>
      <c r="C1499" s="6">
        <v>19</v>
      </c>
      <c r="D1499" s="25"/>
      <c r="F1499" s="26">
        <f>_xlfn.MAXIFS('data-from-invoicing'!E:E,'data-from-invoicing'!D:D,eslam.data!AR1499)</f>
        <v>0</v>
      </c>
      <c r="G1499" s="2">
        <f t="shared" si="182"/>
        <v>0</v>
      </c>
      <c r="H1499" s="2"/>
      <c r="I1499" s="23"/>
      <c r="J1499" s="2">
        <f>SUMIF('collection only'!D:D,eslam.data!AQ1499,'collection only'!E:E)</f>
        <v>25672200.91</v>
      </c>
      <c r="K1499" s="26">
        <f>SUMIF('data-from-invoicing'!D:D,eslam.data!AR1499,'data-from-invoicing'!F:F)</f>
        <v>0</v>
      </c>
      <c r="L1499" s="2">
        <f t="shared" si="183"/>
        <v>-25672200.91</v>
      </c>
      <c r="M1499" s="2"/>
      <c r="Q1499" s="23"/>
      <c r="S1499" s="1">
        <v>43769</v>
      </c>
      <c r="T1499" s="1">
        <v>43768</v>
      </c>
      <c r="U1499" s="1">
        <v>43846</v>
      </c>
      <c r="V1499">
        <v>45</v>
      </c>
      <c r="W1499" s="1">
        <v>43891</v>
      </c>
      <c r="AF1499" s="2">
        <v>0</v>
      </c>
      <c r="AG1499" s="14">
        <f>SUMIF('consultant-gross'!D:D,eslam.data!AQ1499,'consultant-gross'!F:F)</f>
        <v>0</v>
      </c>
      <c r="AH1499" s="14">
        <f>SUMIF('consultant-gross'!D:D,eslam.data!AQ1499,'consultant-gross'!G:G)</f>
        <v>0</v>
      </c>
      <c r="AI1499" s="14">
        <f>SUMIF('consultant-net'!D:D,eslam.data!AQ1499,'consultant-net'!F:F)</f>
        <v>0</v>
      </c>
      <c r="AJ1499" s="2">
        <f>VLOOKUP(A1499,'eslam-to-invoicing'!A:B,2,0)</f>
        <v>0</v>
      </c>
      <c r="AQ1499" s="2" t="str">
        <f t="shared" si="184"/>
        <v>SIEMENS - Sokhna19</v>
      </c>
      <c r="AR1499" s="2" t="str">
        <f t="shared" si="185"/>
        <v>019</v>
      </c>
    </row>
    <row r="1500" spans="1:44" hidden="1" x14ac:dyDescent="0.3">
      <c r="A1500" s="6" t="s">
        <v>14</v>
      </c>
      <c r="B1500" s="6">
        <f>VLOOKUP(A1500,operation!A:B,2,0)</f>
        <v>1</v>
      </c>
      <c r="C1500" s="6">
        <v>20</v>
      </c>
      <c r="D1500" s="25"/>
      <c r="F1500" s="26">
        <f>_xlfn.MAXIFS('data-from-invoicing'!E:E,'data-from-invoicing'!D:D,eslam.data!AR1500)</f>
        <v>0</v>
      </c>
      <c r="G1500" s="2">
        <f t="shared" si="182"/>
        <v>0</v>
      </c>
      <c r="H1500" s="2"/>
      <c r="I1500" s="23"/>
      <c r="J1500" s="2">
        <f>SUMIF('collection only'!D:D,eslam.data!AQ1500,'collection only'!E:E)</f>
        <v>15319191.73</v>
      </c>
      <c r="K1500" s="26">
        <f>SUMIF('data-from-invoicing'!D:D,eslam.data!AR1500,'data-from-invoicing'!F:F)</f>
        <v>0</v>
      </c>
      <c r="L1500" s="2">
        <f t="shared" si="183"/>
        <v>-15319191.73</v>
      </c>
      <c r="M1500" s="2"/>
      <c r="Q1500" s="23"/>
      <c r="S1500" s="1">
        <v>43769</v>
      </c>
      <c r="T1500" s="1">
        <v>43768</v>
      </c>
      <c r="U1500" s="1">
        <v>43846</v>
      </c>
      <c r="V1500">
        <v>45</v>
      </c>
      <c r="W1500" s="1">
        <v>43891</v>
      </c>
      <c r="X1500" s="1">
        <v>45224</v>
      </c>
      <c r="AF1500" s="2">
        <v>0</v>
      </c>
      <c r="AG1500" s="14">
        <f>SUMIF('consultant-gross'!D:D,eslam.data!AQ1500,'consultant-gross'!F:F)</f>
        <v>0</v>
      </c>
      <c r="AH1500" s="14">
        <f>SUMIF('consultant-gross'!D:D,eslam.data!AQ1500,'consultant-gross'!G:G)</f>
        <v>0</v>
      </c>
      <c r="AI1500" s="14">
        <f>SUMIF('consultant-net'!D:D,eslam.data!AQ1500,'consultant-net'!F:F)</f>
        <v>0</v>
      </c>
      <c r="AJ1500" s="2">
        <f>VLOOKUP(A1500,'eslam-to-invoicing'!A:B,2,0)</f>
        <v>0</v>
      </c>
      <c r="AQ1500" s="2" t="str">
        <f t="shared" si="184"/>
        <v>SIEMENS - Sokhna20</v>
      </c>
      <c r="AR1500" s="2" t="str">
        <f t="shared" si="185"/>
        <v>020</v>
      </c>
    </row>
    <row r="1501" spans="1:44" hidden="1" x14ac:dyDescent="0.3">
      <c r="A1501" s="6" t="s">
        <v>14</v>
      </c>
      <c r="B1501" s="6">
        <f>VLOOKUP(A1501,operation!A:B,2,0)</f>
        <v>1</v>
      </c>
      <c r="C1501" s="6">
        <v>21</v>
      </c>
      <c r="D1501" s="25"/>
      <c r="F1501" s="26">
        <f>_xlfn.MAXIFS('data-from-invoicing'!E:E,'data-from-invoicing'!D:D,eslam.data!AR1501)</f>
        <v>0</v>
      </c>
      <c r="G1501" s="2">
        <f t="shared" si="182"/>
        <v>0</v>
      </c>
      <c r="H1501" s="2"/>
      <c r="I1501" s="23"/>
      <c r="J1501" s="2">
        <f>SUMIF('collection only'!D:D,eslam.data!AQ1501,'collection only'!E:E)</f>
        <v>888628.7</v>
      </c>
      <c r="K1501" s="26">
        <f>SUMIF('data-from-invoicing'!D:D,eslam.data!AR1501,'data-from-invoicing'!F:F)</f>
        <v>0</v>
      </c>
      <c r="L1501" s="2">
        <f t="shared" si="183"/>
        <v>-888628.7</v>
      </c>
      <c r="M1501" s="2"/>
      <c r="Q1501" s="23"/>
      <c r="S1501" s="1">
        <v>44043</v>
      </c>
      <c r="T1501" s="1">
        <v>44027</v>
      </c>
      <c r="U1501" s="1">
        <v>44027</v>
      </c>
      <c r="V1501">
        <v>45</v>
      </c>
      <c r="W1501" s="1">
        <v>44072</v>
      </c>
      <c r="AF1501" s="2">
        <v>0</v>
      </c>
      <c r="AG1501" s="14">
        <f>SUMIF('consultant-gross'!D:D,eslam.data!AQ1501,'consultant-gross'!F:F)</f>
        <v>0</v>
      </c>
      <c r="AH1501" s="14">
        <f>SUMIF('consultant-gross'!D:D,eslam.data!AQ1501,'consultant-gross'!G:G)</f>
        <v>0</v>
      </c>
      <c r="AI1501" s="14">
        <f>SUMIF('consultant-net'!D:D,eslam.data!AQ1501,'consultant-net'!F:F)</f>
        <v>0</v>
      </c>
      <c r="AJ1501" s="2">
        <f>VLOOKUP(A1501,'eslam-to-invoicing'!A:B,2,0)</f>
        <v>0</v>
      </c>
      <c r="AQ1501" s="2" t="str">
        <f t="shared" si="184"/>
        <v>SIEMENS - Sokhna21</v>
      </c>
      <c r="AR1501" s="2" t="str">
        <f t="shared" si="185"/>
        <v>021</v>
      </c>
    </row>
    <row r="1502" spans="1:44" hidden="1" x14ac:dyDescent="0.3">
      <c r="A1502" s="32" t="s">
        <v>106</v>
      </c>
      <c r="B1502" s="32">
        <f>VLOOKUP(A1502,operation!A:B,2,0)</f>
        <v>1</v>
      </c>
      <c r="C1502" s="6">
        <v>1</v>
      </c>
      <c r="D1502" s="25"/>
      <c r="E1502" s="2">
        <v>3199345.21</v>
      </c>
      <c r="F1502" s="26">
        <f>_xlfn.MAXIFS('data-from-invoicing'!E:E,'data-from-invoicing'!D:D,eslam.data!AR1502)</f>
        <v>0</v>
      </c>
      <c r="G1502" s="2">
        <f t="shared" si="182"/>
        <v>-3199345.21</v>
      </c>
      <c r="H1502" s="2"/>
      <c r="I1502" s="23"/>
      <c r="J1502" s="2">
        <f>SUMIF('collection only'!D:D,eslam.data!AQ1502,'collection only'!E:E)</f>
        <v>13906048.199999999</v>
      </c>
      <c r="K1502" s="26">
        <f>SUMIF('data-from-invoicing'!D:D,eslam.data!AR1502,'data-from-invoicing'!F:F)</f>
        <v>0</v>
      </c>
      <c r="L1502" s="2">
        <f t="shared" si="183"/>
        <v>-13906048.199999999</v>
      </c>
      <c r="M1502" s="2"/>
      <c r="Q1502" s="23"/>
      <c r="R1502" s="2">
        <v>2399508.91</v>
      </c>
      <c r="S1502" s="1">
        <v>44926</v>
      </c>
      <c r="T1502" s="1">
        <v>44928</v>
      </c>
      <c r="U1502" s="1">
        <v>44930</v>
      </c>
      <c r="V1502">
        <v>42</v>
      </c>
      <c r="W1502" s="1">
        <v>44972</v>
      </c>
      <c r="X1502" s="1">
        <v>44959</v>
      </c>
      <c r="Y1502" s="2">
        <v>3199345.21</v>
      </c>
      <c r="AF1502" s="2">
        <v>0</v>
      </c>
      <c r="AG1502" s="14">
        <f>SUMIF('consultant-gross'!D:D,eslam.data!AQ1502,'consultant-gross'!F:F)</f>
        <v>3199345.21</v>
      </c>
      <c r="AH1502" s="14">
        <f>SUMIF('consultant-gross'!D:D,eslam.data!AQ1502,'consultant-gross'!G:G)</f>
        <v>3199345.21</v>
      </c>
      <c r="AI1502" s="14">
        <f>SUMIF('consultant-net'!D:D,eslam.data!AQ1502,'consultant-net'!F:F)</f>
        <v>2399508.91</v>
      </c>
      <c r="AJ1502" s="2">
        <f>VLOOKUP(A1502,'eslam-to-invoicing'!A:B,2,0)</f>
        <v>0</v>
      </c>
      <c r="AQ1502" s="2" t="str">
        <f t="shared" si="184"/>
        <v>SMP1 - Revamp1</v>
      </c>
      <c r="AR1502" s="2" t="str">
        <f t="shared" si="185"/>
        <v>01</v>
      </c>
    </row>
    <row r="1503" spans="1:44" hidden="1" x14ac:dyDescent="0.3">
      <c r="A1503" s="32" t="s">
        <v>106</v>
      </c>
      <c r="B1503" s="32">
        <f>VLOOKUP(A1503,operation!A:B,2,0)</f>
        <v>1</v>
      </c>
      <c r="C1503" s="6">
        <v>2</v>
      </c>
      <c r="D1503" s="25"/>
      <c r="E1503" s="2">
        <v>1797569.47</v>
      </c>
      <c r="F1503" s="26">
        <f>_xlfn.MAXIFS('data-from-invoicing'!E:E,'data-from-invoicing'!D:D,eslam.data!AR1503)</f>
        <v>0</v>
      </c>
      <c r="G1503" s="2">
        <f t="shared" si="182"/>
        <v>-1797569.47</v>
      </c>
      <c r="H1503" s="2"/>
      <c r="I1503" s="23"/>
      <c r="J1503" s="2">
        <f>SUMIF('collection only'!D:D,eslam.data!AQ1503,'collection only'!E:E)</f>
        <v>25693427.500009999</v>
      </c>
      <c r="K1503" s="26">
        <f>SUMIF('data-from-invoicing'!D:D,eslam.data!AR1503,'data-from-invoicing'!F:F)</f>
        <v>0</v>
      </c>
      <c r="L1503" s="2">
        <f t="shared" si="183"/>
        <v>-25693427.500009999</v>
      </c>
      <c r="M1503" s="2"/>
      <c r="Q1503" s="23"/>
      <c r="R1503" s="2">
        <v>1348177.1</v>
      </c>
      <c r="S1503" s="1">
        <v>44957</v>
      </c>
      <c r="T1503" s="1">
        <v>44971</v>
      </c>
      <c r="U1503" s="1">
        <v>44972</v>
      </c>
      <c r="V1503">
        <v>42</v>
      </c>
      <c r="W1503" s="1">
        <v>45014</v>
      </c>
      <c r="X1503" s="1">
        <v>45048</v>
      </c>
      <c r="Y1503" s="2">
        <v>4996914.68</v>
      </c>
      <c r="AF1503" s="2">
        <v>0</v>
      </c>
      <c r="AG1503" s="14">
        <f>SUMIF('consultant-gross'!D:D,eslam.data!AQ1503,'consultant-gross'!F:F)</f>
        <v>1797569.4699999997</v>
      </c>
      <c r="AH1503" s="14">
        <f>SUMIF('consultant-gross'!D:D,eslam.data!AQ1503,'consultant-gross'!G:G)</f>
        <v>4996914.68</v>
      </c>
      <c r="AI1503" s="14">
        <f>SUMIF('consultant-net'!D:D,eslam.data!AQ1503,'consultant-net'!F:F)</f>
        <v>1348177.1</v>
      </c>
      <c r="AJ1503" s="2">
        <f>VLOOKUP(A1503,'eslam-to-invoicing'!A:B,2,0)</f>
        <v>0</v>
      </c>
      <c r="AQ1503" s="2" t="str">
        <f t="shared" si="184"/>
        <v>SMP1 - Revamp2</v>
      </c>
      <c r="AR1503" s="2" t="str">
        <f t="shared" si="185"/>
        <v>02</v>
      </c>
    </row>
    <row r="1504" spans="1:44" hidden="1" x14ac:dyDescent="0.3">
      <c r="A1504" s="32" t="s">
        <v>106</v>
      </c>
      <c r="B1504" s="32">
        <f>VLOOKUP(A1504,operation!A:B,2,0)</f>
        <v>1</v>
      </c>
      <c r="C1504" s="6">
        <v>3</v>
      </c>
      <c r="D1504" s="25"/>
      <c r="E1504" s="2">
        <v>2879525.92</v>
      </c>
      <c r="F1504" s="26">
        <f>_xlfn.MAXIFS('data-from-invoicing'!E:E,'data-from-invoicing'!D:D,eslam.data!AR1504)</f>
        <v>0</v>
      </c>
      <c r="G1504" s="2">
        <f t="shared" si="182"/>
        <v>-2879525.92</v>
      </c>
      <c r="H1504" s="2"/>
      <c r="I1504" s="23"/>
      <c r="J1504" s="2">
        <f>SUMIF('collection only'!D:D,eslam.data!AQ1504,'collection only'!E:E)</f>
        <v>16806572.500009999</v>
      </c>
      <c r="K1504" s="26">
        <f>SUMIF('data-from-invoicing'!D:D,eslam.data!AR1504,'data-from-invoicing'!F:F)</f>
        <v>0</v>
      </c>
      <c r="L1504" s="2">
        <f t="shared" si="183"/>
        <v>-16806572.500009999</v>
      </c>
      <c r="M1504" s="2"/>
      <c r="Q1504" s="23"/>
      <c r="R1504" s="2">
        <v>2159644.4500000002</v>
      </c>
      <c r="S1504" s="1">
        <v>45046</v>
      </c>
      <c r="T1504" s="1">
        <v>45049</v>
      </c>
      <c r="U1504" s="1">
        <v>45070</v>
      </c>
      <c r="V1504">
        <v>42</v>
      </c>
      <c r="W1504" s="1">
        <v>45112</v>
      </c>
      <c r="Y1504" s="2">
        <v>7876440.5999999996</v>
      </c>
      <c r="AF1504" s="2">
        <v>0</v>
      </c>
      <c r="AG1504" s="14">
        <f>SUMIF('consultant-gross'!D:D,eslam.data!AQ1504,'consultant-gross'!F:F)</f>
        <v>2879525.92</v>
      </c>
      <c r="AH1504" s="14">
        <f>SUMIF('consultant-gross'!D:D,eslam.data!AQ1504,'consultant-gross'!G:G)</f>
        <v>7876440.5999999996</v>
      </c>
      <c r="AI1504" s="14">
        <f>SUMIF('consultant-net'!D:D,eslam.data!AQ1504,'consultant-net'!F:F)</f>
        <v>2159644.4500000002</v>
      </c>
      <c r="AJ1504" s="2">
        <f>VLOOKUP(A1504,'eslam-to-invoicing'!A:B,2,0)</f>
        <v>0</v>
      </c>
      <c r="AQ1504" s="2" t="str">
        <f t="shared" si="184"/>
        <v>SMP1 - Revamp3</v>
      </c>
      <c r="AR1504" s="2" t="str">
        <f t="shared" si="185"/>
        <v>03</v>
      </c>
    </row>
    <row r="1505" spans="1:44" hidden="1" x14ac:dyDescent="0.3">
      <c r="A1505" s="32" t="s">
        <v>106</v>
      </c>
      <c r="B1505" s="32">
        <f>VLOOKUP(A1505,operation!A:B,2,0)</f>
        <v>1</v>
      </c>
      <c r="C1505" s="6">
        <v>4</v>
      </c>
      <c r="D1505" s="25"/>
      <c r="E1505" s="2">
        <v>3836789.6300000008</v>
      </c>
      <c r="F1505" s="26">
        <f>_xlfn.MAXIFS('data-from-invoicing'!E:E,'data-from-invoicing'!D:D,eslam.data!AR1505)</f>
        <v>0</v>
      </c>
      <c r="G1505" s="2">
        <f t="shared" si="182"/>
        <v>-3836789.6300000008</v>
      </c>
      <c r="H1505" s="2"/>
      <c r="I1505" s="23"/>
      <c r="J1505" s="2">
        <f>SUMIF('collection only'!D:D,eslam.data!AQ1505,'collection only'!E:E)</f>
        <v>2647384.8437142861</v>
      </c>
      <c r="K1505" s="26">
        <f>SUMIF('data-from-invoicing'!D:D,eslam.data!AR1505,'data-from-invoicing'!F:F)</f>
        <v>0</v>
      </c>
      <c r="L1505" s="2">
        <f t="shared" si="183"/>
        <v>-2647384.8437142861</v>
      </c>
      <c r="M1505" s="2"/>
      <c r="Q1505" s="23"/>
      <c r="R1505" s="2">
        <v>2877592.22</v>
      </c>
      <c r="S1505" s="1">
        <v>45077</v>
      </c>
      <c r="T1505" s="1">
        <v>45083</v>
      </c>
      <c r="U1505" s="1">
        <v>45120</v>
      </c>
      <c r="V1505">
        <v>42</v>
      </c>
      <c r="W1505" s="1">
        <v>45162</v>
      </c>
      <c r="X1505" s="1">
        <v>45170</v>
      </c>
      <c r="Y1505" s="2">
        <v>11713230.23</v>
      </c>
      <c r="AF1505" s="2">
        <v>0</v>
      </c>
      <c r="AG1505" s="14">
        <f>SUMIF('consultant-gross'!D:D,eslam.data!AQ1505,'consultant-gross'!F:F)</f>
        <v>3836789.6300000008</v>
      </c>
      <c r="AH1505" s="14">
        <f>SUMIF('consultant-gross'!D:D,eslam.data!AQ1505,'consultant-gross'!G:G)</f>
        <v>11713230.23</v>
      </c>
      <c r="AI1505" s="14">
        <f>SUMIF('consultant-net'!D:D,eslam.data!AQ1505,'consultant-net'!F:F)</f>
        <v>2877592.22</v>
      </c>
      <c r="AJ1505" s="2">
        <f>VLOOKUP(A1505,'eslam-to-invoicing'!A:B,2,0)</f>
        <v>0</v>
      </c>
      <c r="AQ1505" s="2" t="str">
        <f t="shared" si="184"/>
        <v>SMP1 - Revamp4</v>
      </c>
      <c r="AR1505" s="2" t="str">
        <f t="shared" si="185"/>
        <v>04</v>
      </c>
    </row>
    <row r="1506" spans="1:44" hidden="1" x14ac:dyDescent="0.3">
      <c r="A1506" s="32" t="s">
        <v>106</v>
      </c>
      <c r="B1506" s="32">
        <f>VLOOKUP(A1506,operation!A:B,2,0)</f>
        <v>1</v>
      </c>
      <c r="C1506" s="6">
        <v>5</v>
      </c>
      <c r="D1506" s="25"/>
      <c r="E1506" s="2">
        <v>4135898.1</v>
      </c>
      <c r="F1506" s="26">
        <f>_xlfn.MAXIFS('data-from-invoicing'!E:E,'data-from-invoicing'!D:D,eslam.data!AR1506)</f>
        <v>0</v>
      </c>
      <c r="G1506" s="2">
        <f t="shared" si="182"/>
        <v>-4135898.1</v>
      </c>
      <c r="H1506" s="2"/>
      <c r="I1506" s="23"/>
      <c r="J1506" s="2">
        <f>SUMIF('collection only'!D:D,eslam.data!AQ1506,'collection only'!E:E)</f>
        <v>2853769.6857142858</v>
      </c>
      <c r="K1506" s="26">
        <f>SUMIF('data-from-invoicing'!D:D,eslam.data!AR1506,'data-from-invoicing'!F:F)</f>
        <v>0</v>
      </c>
      <c r="L1506" s="2">
        <f t="shared" si="183"/>
        <v>-2853769.6857142858</v>
      </c>
      <c r="M1506" s="2"/>
      <c r="Q1506" s="23"/>
      <c r="R1506" s="2">
        <v>3101923.57</v>
      </c>
      <c r="S1506" s="1">
        <v>45138</v>
      </c>
      <c r="T1506" s="1">
        <v>45132</v>
      </c>
      <c r="U1506" s="1">
        <v>45132</v>
      </c>
      <c r="V1506">
        <v>42</v>
      </c>
      <c r="W1506" s="1">
        <v>45174</v>
      </c>
      <c r="X1506" s="1">
        <v>45181</v>
      </c>
      <c r="Y1506" s="2">
        <v>15849128.33</v>
      </c>
      <c r="AF1506" s="2">
        <v>0</v>
      </c>
      <c r="AG1506" s="14">
        <f>SUMIF('consultant-gross'!D:D,eslam.data!AQ1506,'consultant-gross'!F:F)</f>
        <v>4135898.0999999996</v>
      </c>
      <c r="AH1506" s="14">
        <f>SUMIF('consultant-gross'!D:D,eslam.data!AQ1506,'consultant-gross'!G:G)</f>
        <v>15849128.33</v>
      </c>
      <c r="AI1506" s="14">
        <f>SUMIF('consultant-net'!D:D,eslam.data!AQ1506,'consultant-net'!F:F)</f>
        <v>3101923.57</v>
      </c>
      <c r="AJ1506" s="2">
        <f>VLOOKUP(A1506,'eslam-to-invoicing'!A:B,2,0)</f>
        <v>0</v>
      </c>
      <c r="AQ1506" s="2" t="str">
        <f t="shared" si="184"/>
        <v>SMP1 - Revamp5</v>
      </c>
      <c r="AR1506" s="2" t="str">
        <f t="shared" si="185"/>
        <v>05</v>
      </c>
    </row>
    <row r="1507" spans="1:44" hidden="1" x14ac:dyDescent="0.3">
      <c r="A1507" s="32" t="s">
        <v>106</v>
      </c>
      <c r="B1507" s="32">
        <f>VLOOKUP(A1507,operation!A:B,2,0)</f>
        <v>1</v>
      </c>
      <c r="C1507" s="6">
        <v>6</v>
      </c>
      <c r="D1507" s="25"/>
      <c r="E1507" s="2">
        <v>8858061.6899999995</v>
      </c>
      <c r="F1507" s="26">
        <f>_xlfn.MAXIFS('data-from-invoicing'!E:E,'data-from-invoicing'!D:D,eslam.data!AR1507)</f>
        <v>0</v>
      </c>
      <c r="G1507" s="2">
        <f t="shared" si="182"/>
        <v>-8858061.6899999995</v>
      </c>
      <c r="H1507" s="2"/>
      <c r="I1507" s="23"/>
      <c r="J1507" s="2">
        <f>SUMIF('collection only'!D:D,eslam.data!AQ1507,'collection only'!E:E)</f>
        <v>6112062.5631428557</v>
      </c>
      <c r="K1507" s="26">
        <f>SUMIF('data-from-invoicing'!D:D,eslam.data!AR1507,'data-from-invoicing'!F:F)</f>
        <v>0</v>
      </c>
      <c r="L1507" s="2">
        <f t="shared" si="183"/>
        <v>-6112062.5631428557</v>
      </c>
      <c r="M1507" s="2"/>
      <c r="Q1507" s="23"/>
      <c r="R1507" s="2">
        <v>6643546.2599999998</v>
      </c>
      <c r="S1507" s="1">
        <v>45169</v>
      </c>
      <c r="T1507" s="1">
        <v>45168</v>
      </c>
      <c r="U1507" s="1">
        <v>45175</v>
      </c>
      <c r="V1507">
        <v>42</v>
      </c>
      <c r="W1507" s="1">
        <v>45217</v>
      </c>
      <c r="X1507" s="1">
        <v>45209</v>
      </c>
      <c r="Y1507" s="2">
        <v>24707190.02</v>
      </c>
      <c r="AF1507" s="2">
        <v>0</v>
      </c>
      <c r="AG1507" s="14">
        <f>SUMIF('consultant-gross'!D:D,eslam.data!AQ1507,'consultant-gross'!F:F)</f>
        <v>0</v>
      </c>
      <c r="AH1507" s="14">
        <f>SUMIF('consultant-gross'!D:D,eslam.data!AQ1507,'consultant-gross'!G:G)</f>
        <v>0</v>
      </c>
      <c r="AI1507" s="14">
        <f>SUMIF('consultant-net'!D:D,eslam.data!AQ1507,'consultant-net'!F:F)</f>
        <v>0</v>
      </c>
      <c r="AJ1507" s="2">
        <f>VLOOKUP(A1507,'eslam-to-invoicing'!A:B,2,0)</f>
        <v>0</v>
      </c>
      <c r="AQ1507" s="2" t="str">
        <f t="shared" si="184"/>
        <v>SMP1 - Revamp6</v>
      </c>
      <c r="AR1507" s="2" t="str">
        <f t="shared" si="185"/>
        <v>06</v>
      </c>
    </row>
    <row r="1508" spans="1:44" hidden="1" x14ac:dyDescent="0.3">
      <c r="A1508" s="32" t="s">
        <v>106</v>
      </c>
      <c r="B1508" s="32">
        <f>VLOOKUP(A1508,operation!A:B,2,0)</f>
        <v>1</v>
      </c>
      <c r="C1508" s="6">
        <v>7</v>
      </c>
      <c r="D1508" s="25"/>
      <c r="E1508" s="2">
        <v>4571797.25</v>
      </c>
      <c r="F1508" s="26">
        <f>_xlfn.MAXIFS('data-from-invoicing'!E:E,'data-from-invoicing'!D:D,eslam.data!AR1508)</f>
        <v>0</v>
      </c>
      <c r="G1508" s="2">
        <f t="shared" si="182"/>
        <v>-4571797.25</v>
      </c>
      <c r="H1508" s="2"/>
      <c r="I1508" s="23"/>
      <c r="J1508" s="2">
        <f>SUMIF('collection only'!D:D,eslam.data!AQ1508,'collection only'!E:E)</f>
        <v>3154540.1</v>
      </c>
      <c r="K1508" s="26">
        <f>SUMIF('data-from-invoicing'!D:D,eslam.data!AR1508,'data-from-invoicing'!F:F)</f>
        <v>0</v>
      </c>
      <c r="L1508" s="2">
        <f t="shared" si="183"/>
        <v>-3154540.1</v>
      </c>
      <c r="M1508" s="2"/>
      <c r="Q1508" s="23"/>
      <c r="R1508" s="2">
        <v>3428847.94</v>
      </c>
      <c r="S1508" s="1">
        <v>45230</v>
      </c>
      <c r="T1508" s="1">
        <v>45214</v>
      </c>
      <c r="U1508" s="1">
        <v>45214</v>
      </c>
      <c r="V1508">
        <v>42</v>
      </c>
      <c r="W1508" s="1">
        <v>45256</v>
      </c>
      <c r="X1508" s="1">
        <v>45251</v>
      </c>
      <c r="Y1508" s="2">
        <v>29278987.27</v>
      </c>
      <c r="AF1508" s="2">
        <v>0</v>
      </c>
      <c r="AG1508" s="14">
        <f>SUMIF('consultant-gross'!D:D,eslam.data!AQ1508,'consultant-gross'!F:F)</f>
        <v>4571797.25</v>
      </c>
      <c r="AH1508" s="14">
        <f>SUMIF('consultant-gross'!D:D,eslam.data!AQ1508,'consultant-gross'!G:G)</f>
        <v>29278987.27</v>
      </c>
      <c r="AI1508" s="14">
        <f>SUMIF('consultant-net'!D:D,eslam.data!AQ1508,'consultant-net'!F:F)</f>
        <v>3428847.94</v>
      </c>
      <c r="AJ1508" s="2">
        <f>VLOOKUP(A1508,'eslam-to-invoicing'!A:B,2,0)</f>
        <v>0</v>
      </c>
      <c r="AQ1508" s="2" t="str">
        <f t="shared" si="184"/>
        <v>SMP1 - Revamp7</v>
      </c>
      <c r="AR1508" s="2" t="str">
        <f t="shared" si="185"/>
        <v>07</v>
      </c>
    </row>
    <row r="1509" spans="1:44" hidden="1" x14ac:dyDescent="0.3">
      <c r="A1509" s="32" t="s">
        <v>106</v>
      </c>
      <c r="B1509" s="32">
        <f>VLOOKUP(A1509,operation!A:B,2,0)</f>
        <v>1</v>
      </c>
      <c r="C1509" s="6">
        <v>8</v>
      </c>
      <c r="D1509" s="25"/>
      <c r="E1509" s="2">
        <v>2887080.34</v>
      </c>
      <c r="F1509" s="26">
        <f>_xlfn.MAXIFS('data-from-invoicing'!E:E,'data-from-invoicing'!D:D,eslam.data!AR1509)</f>
        <v>0</v>
      </c>
      <c r="G1509" s="2">
        <f t="shared" si="182"/>
        <v>-2887080.34</v>
      </c>
      <c r="H1509" s="2"/>
      <c r="I1509" s="23"/>
      <c r="J1509" s="2">
        <f>SUMIF('collection only'!D:D,eslam.data!AQ1509,'collection only'!E:E)</f>
        <v>1992085.4365714288</v>
      </c>
      <c r="K1509" s="26">
        <f>SUMIF('data-from-invoicing'!D:D,eslam.data!AR1509,'data-from-invoicing'!F:F)</f>
        <v>0</v>
      </c>
      <c r="L1509" s="2">
        <f t="shared" si="183"/>
        <v>-1992085.4365714288</v>
      </c>
      <c r="M1509" s="2"/>
      <c r="Q1509" s="23"/>
      <c r="R1509" s="2">
        <v>2165310.25</v>
      </c>
      <c r="S1509" s="1">
        <v>45291</v>
      </c>
      <c r="T1509" s="1">
        <v>45266</v>
      </c>
      <c r="U1509" s="1">
        <v>45266</v>
      </c>
      <c r="V1509">
        <v>42</v>
      </c>
      <c r="W1509" s="1">
        <v>45308</v>
      </c>
      <c r="X1509" s="1">
        <v>45306</v>
      </c>
      <c r="Y1509" s="2">
        <v>32166067.609999999</v>
      </c>
      <c r="AF1509" s="2">
        <v>0</v>
      </c>
      <c r="AG1509" s="14">
        <f>SUMIF('consultant-gross'!D:D,eslam.data!AQ1509,'consultant-gross'!F:F)</f>
        <v>0</v>
      </c>
      <c r="AH1509" s="14">
        <f>SUMIF('consultant-gross'!D:D,eslam.data!AQ1509,'consultant-gross'!G:G)</f>
        <v>0</v>
      </c>
      <c r="AI1509" s="14">
        <f>SUMIF('consultant-net'!D:D,eslam.data!AQ1509,'consultant-net'!F:F)</f>
        <v>0</v>
      </c>
      <c r="AJ1509" s="2">
        <f>VLOOKUP(A1509,'eslam-to-invoicing'!A:B,2,0)</f>
        <v>0</v>
      </c>
      <c r="AQ1509" s="2" t="str">
        <f t="shared" si="184"/>
        <v>SMP1 - Revamp8</v>
      </c>
      <c r="AR1509" s="2" t="str">
        <f t="shared" si="185"/>
        <v>08</v>
      </c>
    </row>
    <row r="1510" spans="1:44" hidden="1" x14ac:dyDescent="0.3">
      <c r="A1510" s="32" t="s">
        <v>106</v>
      </c>
      <c r="B1510" s="32">
        <f>VLOOKUP(A1510,operation!A:B,2,0)</f>
        <v>1</v>
      </c>
      <c r="C1510" s="6">
        <v>9</v>
      </c>
      <c r="D1510" s="25"/>
      <c r="E1510" s="2">
        <v>1572976.3800000029</v>
      </c>
      <c r="F1510" s="26">
        <f>_xlfn.MAXIFS('data-from-invoicing'!E:E,'data-from-invoicing'!D:D,eslam.data!AR1510)</f>
        <v>0</v>
      </c>
      <c r="G1510" s="2">
        <f t="shared" si="182"/>
        <v>-1572976.3800000029</v>
      </c>
      <c r="H1510" s="2"/>
      <c r="I1510" s="23"/>
      <c r="J1510" s="2">
        <f>SUMIF('collection only'!D:D,eslam.data!AQ1510,'collection only'!E:E)</f>
        <v>0</v>
      </c>
      <c r="K1510" s="26">
        <f>SUMIF('data-from-invoicing'!D:D,eslam.data!AR1510,'data-from-invoicing'!F:F)</f>
        <v>0</v>
      </c>
      <c r="L1510" s="2">
        <f t="shared" si="183"/>
        <v>0</v>
      </c>
      <c r="M1510" s="2"/>
      <c r="Q1510" s="23"/>
      <c r="R1510" s="2">
        <v>1179732.3</v>
      </c>
      <c r="S1510" s="1">
        <v>45351</v>
      </c>
      <c r="T1510" s="1">
        <v>45347</v>
      </c>
      <c r="U1510" s="1">
        <v>45347</v>
      </c>
      <c r="V1510">
        <v>42</v>
      </c>
      <c r="W1510" s="1">
        <v>45389</v>
      </c>
      <c r="X1510" s="1">
        <v>45350</v>
      </c>
      <c r="Y1510" s="2">
        <v>33739043.990000002</v>
      </c>
      <c r="AF1510" s="2">
        <v>0</v>
      </c>
      <c r="AG1510" s="14">
        <f>SUMIF('consultant-gross'!D:D,eslam.data!AQ1510,'consultant-gross'!F:F)</f>
        <v>0</v>
      </c>
      <c r="AH1510" s="14">
        <f>SUMIF('consultant-gross'!D:D,eslam.data!AQ1510,'consultant-gross'!G:G)</f>
        <v>0</v>
      </c>
      <c r="AI1510" s="14">
        <f>SUMIF('consultant-net'!D:D,eslam.data!AQ1510,'consultant-net'!F:F)</f>
        <v>0</v>
      </c>
      <c r="AJ1510" s="2">
        <f>VLOOKUP(A1510,'eslam-to-invoicing'!A:B,2,0)</f>
        <v>0</v>
      </c>
      <c r="AQ1510" s="2" t="str">
        <f t="shared" si="184"/>
        <v>SMP1 - Revamp9</v>
      </c>
      <c r="AR1510" s="2" t="str">
        <f t="shared" si="185"/>
        <v>09</v>
      </c>
    </row>
    <row r="1511" spans="1:44" hidden="1" x14ac:dyDescent="0.3">
      <c r="A1511" s="32" t="s">
        <v>106</v>
      </c>
      <c r="B1511" s="32">
        <f>VLOOKUP(A1511,operation!A:B,2,0)</f>
        <v>1</v>
      </c>
      <c r="C1511" s="6">
        <v>10</v>
      </c>
      <c r="D1511" s="25"/>
      <c r="E1511" s="2">
        <v>5011477.7899999991</v>
      </c>
      <c r="F1511" s="26">
        <f>_xlfn.MAXIFS('data-from-invoicing'!E:E,'data-from-invoicing'!D:D,eslam.data!AR1511)</f>
        <v>0</v>
      </c>
      <c r="G1511" s="2">
        <f t="shared" si="182"/>
        <v>-5011477.7899999991</v>
      </c>
      <c r="H1511" s="2"/>
      <c r="I1511" s="23"/>
      <c r="J1511" s="2">
        <f>SUMIF('collection only'!D:D,eslam.data!AQ1511,'collection only'!E:E)</f>
        <v>0</v>
      </c>
      <c r="K1511" s="26">
        <f>SUMIF('data-from-invoicing'!D:D,eslam.data!AR1511,'data-from-invoicing'!F:F)</f>
        <v>0</v>
      </c>
      <c r="L1511" s="2">
        <f t="shared" si="183"/>
        <v>0</v>
      </c>
      <c r="M1511" s="2"/>
      <c r="Q1511" s="23"/>
      <c r="R1511" s="2">
        <v>3758608.34</v>
      </c>
      <c r="S1511" s="1">
        <v>45443</v>
      </c>
      <c r="T1511" s="1">
        <v>45431</v>
      </c>
      <c r="U1511" s="1">
        <v>45431</v>
      </c>
      <c r="V1511">
        <v>42</v>
      </c>
      <c r="W1511" s="1">
        <v>45473</v>
      </c>
      <c r="X1511" s="1">
        <v>45447</v>
      </c>
      <c r="Y1511" s="2">
        <v>38750521.780000001</v>
      </c>
      <c r="AF1511" s="2">
        <v>0</v>
      </c>
      <c r="AG1511" s="14">
        <f>SUMIF('consultant-gross'!D:D,eslam.data!AQ1511,'consultant-gross'!F:F)</f>
        <v>5011477.7899999991</v>
      </c>
      <c r="AH1511" s="14">
        <f>SUMIF('consultant-gross'!D:D,eslam.data!AQ1511,'consultant-gross'!G:G)</f>
        <v>38750521.780000001</v>
      </c>
      <c r="AI1511" s="14">
        <f>SUMIF('consultant-net'!D:D,eslam.data!AQ1511,'consultant-net'!F:F)</f>
        <v>3758608.34</v>
      </c>
      <c r="AJ1511" s="2">
        <f>VLOOKUP(A1511,'eslam-to-invoicing'!A:B,2,0)</f>
        <v>0</v>
      </c>
      <c r="AQ1511" s="2" t="str">
        <f t="shared" si="184"/>
        <v>SMP1 - Revamp10</v>
      </c>
      <c r="AR1511" s="2" t="str">
        <f t="shared" si="185"/>
        <v>010</v>
      </c>
    </row>
    <row r="1512" spans="1:44" hidden="1" x14ac:dyDescent="0.3">
      <c r="A1512" s="32" t="s">
        <v>130</v>
      </c>
      <c r="B1512" s="32">
        <f>VLOOKUP(A1512,operation!A:B,2,0)</f>
        <v>1</v>
      </c>
      <c r="C1512" s="6">
        <v>1</v>
      </c>
      <c r="D1512" s="25"/>
      <c r="E1512" s="2">
        <v>15192302.49</v>
      </c>
      <c r="F1512" s="26">
        <f>_xlfn.MAXIFS('data-from-invoicing'!E:E,'data-from-invoicing'!D:D,eslam.data!AR1512)</f>
        <v>0</v>
      </c>
      <c r="G1512" s="2">
        <f t="shared" si="182"/>
        <v>-15192302.49</v>
      </c>
      <c r="H1512" s="2"/>
      <c r="I1512" s="23"/>
      <c r="J1512" s="2">
        <f>SUMIF('collection only'!D:D,eslam.data!AQ1512,'collection only'!E:E)</f>
        <v>5388381.9400000004</v>
      </c>
      <c r="K1512" s="26">
        <f>SUMIF('data-from-invoicing'!D:D,eslam.data!AR1512,'data-from-invoicing'!F:F)</f>
        <v>0</v>
      </c>
      <c r="L1512" s="2">
        <f t="shared" si="183"/>
        <v>-5388381.9400000004</v>
      </c>
      <c r="M1512" s="2"/>
      <c r="Q1512" s="23"/>
      <c r="R1512" s="2">
        <v>8203843.3399999999</v>
      </c>
      <c r="S1512" s="1">
        <v>45199</v>
      </c>
      <c r="T1512" s="1">
        <v>45203</v>
      </c>
      <c r="U1512" s="1">
        <v>45217</v>
      </c>
      <c r="V1512">
        <v>42</v>
      </c>
      <c r="W1512" s="1">
        <v>45259</v>
      </c>
      <c r="X1512" s="1">
        <v>45217</v>
      </c>
      <c r="Y1512" s="2">
        <v>15192302.49</v>
      </c>
      <c r="AF1512" s="2">
        <v>0</v>
      </c>
      <c r="AG1512" s="14">
        <f>SUMIF('consultant-gross'!D:D,eslam.data!AQ1512,'consultant-gross'!F:F)</f>
        <v>0</v>
      </c>
      <c r="AH1512" s="14">
        <f>SUMIF('consultant-gross'!D:D,eslam.data!AQ1512,'consultant-gross'!G:G)</f>
        <v>0</v>
      </c>
      <c r="AI1512" s="14">
        <f>SUMIF('consultant-net'!D:D,eslam.data!AQ1512,'consultant-net'!F:F)</f>
        <v>0</v>
      </c>
      <c r="AJ1512" s="2">
        <f>VLOOKUP(A1512,'eslam-to-invoicing'!A:B,2,0)</f>
        <v>0</v>
      </c>
      <c r="AQ1512" s="2" t="str">
        <f t="shared" si="184"/>
        <v>SMP1 - Shut Down1</v>
      </c>
      <c r="AR1512" s="2" t="str">
        <f t="shared" si="185"/>
        <v>01</v>
      </c>
    </row>
    <row r="1513" spans="1:44" hidden="1" x14ac:dyDescent="0.3">
      <c r="A1513" s="32" t="s">
        <v>130</v>
      </c>
      <c r="B1513" s="32">
        <f>VLOOKUP(A1513,operation!A:B,2,0)</f>
        <v>1</v>
      </c>
      <c r="C1513" s="6">
        <v>2</v>
      </c>
      <c r="D1513" s="25"/>
      <c r="E1513" s="2">
        <v>17650842.77</v>
      </c>
      <c r="F1513" s="26">
        <f>_xlfn.MAXIFS('data-from-invoicing'!E:E,'data-from-invoicing'!D:D,eslam.data!AR1513)</f>
        <v>0</v>
      </c>
      <c r="G1513" s="2">
        <f t="shared" si="182"/>
        <v>-17650842.77</v>
      </c>
      <c r="H1513" s="2"/>
      <c r="I1513" s="23"/>
      <c r="J1513" s="2">
        <f>SUMIF('collection only'!D:D,eslam.data!AQ1513,'collection only'!E:E)</f>
        <v>15140879.891428569</v>
      </c>
      <c r="K1513" s="26">
        <f>SUMIF('data-from-invoicing'!D:D,eslam.data!AR1513,'data-from-invoicing'!F:F)</f>
        <v>0</v>
      </c>
      <c r="L1513" s="2">
        <f t="shared" si="183"/>
        <v>-15140879.891428569</v>
      </c>
      <c r="M1513" s="2"/>
      <c r="Q1513" s="23"/>
      <c r="R1513" s="2">
        <v>9531455.0999999996</v>
      </c>
      <c r="S1513" s="1">
        <v>45199</v>
      </c>
      <c r="T1513" s="1">
        <v>45203</v>
      </c>
      <c r="U1513" s="1">
        <v>45217</v>
      </c>
      <c r="V1513">
        <v>42</v>
      </c>
      <c r="W1513" s="1">
        <v>45259</v>
      </c>
      <c r="X1513" s="1">
        <v>45389</v>
      </c>
      <c r="Y1513" s="2">
        <v>32843145.260000002</v>
      </c>
      <c r="AF1513" s="2">
        <v>0</v>
      </c>
      <c r="AG1513" s="14">
        <f>SUMIF('consultant-gross'!D:D,eslam.data!AQ1513,'consultant-gross'!F:F)</f>
        <v>0</v>
      </c>
      <c r="AH1513" s="14">
        <f>SUMIF('consultant-gross'!D:D,eslam.data!AQ1513,'consultant-gross'!G:G)</f>
        <v>0</v>
      </c>
      <c r="AI1513" s="14">
        <f>SUMIF('consultant-net'!D:D,eslam.data!AQ1513,'consultant-net'!F:F)</f>
        <v>0</v>
      </c>
      <c r="AJ1513" s="2">
        <f>VLOOKUP(A1513,'eslam-to-invoicing'!A:B,2,0)</f>
        <v>0</v>
      </c>
      <c r="AQ1513" s="2" t="str">
        <f t="shared" si="184"/>
        <v>SMP1 - Shut Down2</v>
      </c>
      <c r="AR1513" s="2" t="str">
        <f t="shared" si="185"/>
        <v>02</v>
      </c>
    </row>
    <row r="1514" spans="1:44" hidden="1" x14ac:dyDescent="0.3">
      <c r="A1514" s="6" t="s">
        <v>130</v>
      </c>
      <c r="B1514" s="6">
        <f>VLOOKUP(A1514,operation!A:B,2,0)</f>
        <v>1</v>
      </c>
      <c r="C1514" s="6">
        <v>3</v>
      </c>
      <c r="D1514" s="25"/>
      <c r="F1514" s="26">
        <f>_xlfn.MAXIFS('data-from-invoicing'!E:E,'data-from-invoicing'!D:D,eslam.data!AR1514)</f>
        <v>0</v>
      </c>
      <c r="G1514" s="2">
        <f t="shared" si="182"/>
        <v>0</v>
      </c>
      <c r="H1514" s="2"/>
      <c r="I1514" s="23"/>
      <c r="J1514" s="2">
        <f>SUMIF('collection only'!D:D,eslam.data!AQ1514,'collection only'!E:E)</f>
        <v>8648912.9484000001</v>
      </c>
      <c r="K1514" s="26">
        <f>SUMIF('data-from-invoicing'!D:D,eslam.data!AR1514,'data-from-invoicing'!F:F)</f>
        <v>0</v>
      </c>
      <c r="L1514" s="2">
        <f t="shared" si="183"/>
        <v>-8648912.9484000001</v>
      </c>
      <c r="M1514" s="2"/>
      <c r="Q1514" s="23"/>
      <c r="S1514" s="1">
        <v>45443</v>
      </c>
      <c r="T1514" s="1">
        <v>45437</v>
      </c>
      <c r="U1514" s="1">
        <v>45406</v>
      </c>
      <c r="V1514">
        <v>42</v>
      </c>
      <c r="W1514" s="1">
        <v>45448</v>
      </c>
      <c r="AF1514" s="2">
        <v>0</v>
      </c>
      <c r="AG1514" s="14">
        <f>SUMIF('consultant-gross'!D:D,eslam.data!AQ1514,'consultant-gross'!F:F)</f>
        <v>0</v>
      </c>
      <c r="AH1514" s="14">
        <f>SUMIF('consultant-gross'!D:D,eslam.data!AQ1514,'consultant-gross'!G:G)</f>
        <v>0</v>
      </c>
      <c r="AI1514" s="14">
        <f>SUMIF('consultant-net'!D:D,eslam.data!AQ1514,'consultant-net'!F:F)</f>
        <v>0</v>
      </c>
      <c r="AJ1514" s="2">
        <f>VLOOKUP(A1514,'eslam-to-invoicing'!A:B,2,0)</f>
        <v>0</v>
      </c>
      <c r="AQ1514" s="2" t="str">
        <f t="shared" si="184"/>
        <v>SMP1 - Shut Down3</v>
      </c>
      <c r="AR1514" s="2" t="str">
        <f t="shared" si="185"/>
        <v>03</v>
      </c>
    </row>
    <row r="1515" spans="1:44" hidden="1" x14ac:dyDescent="0.3">
      <c r="A1515" s="32" t="s">
        <v>134</v>
      </c>
      <c r="B1515" s="32">
        <f>VLOOKUP(A1515,operation!A:B,2,0)</f>
        <v>1</v>
      </c>
      <c r="C1515" s="6">
        <v>2</v>
      </c>
      <c r="D1515" s="25"/>
      <c r="E1515" s="2">
        <v>17053490.949999999</v>
      </c>
      <c r="F1515" s="26">
        <f>_xlfn.MAXIFS('data-from-invoicing'!E:E,'data-from-invoicing'!D:D,eslam.data!AR1515)</f>
        <v>0</v>
      </c>
      <c r="G1515" s="2">
        <f t="shared" si="182"/>
        <v>-17053490.949999999</v>
      </c>
      <c r="H1515" s="2"/>
      <c r="I1515" s="23"/>
      <c r="J1515" s="2">
        <f>SUMIF('collection only'!D:D,eslam.data!AQ1515,'collection only'!E:E)</f>
        <v>5426194.9513333319</v>
      </c>
      <c r="K1515" s="26">
        <f>SUMIF('data-from-invoicing'!D:D,eslam.data!AR1515,'data-from-invoicing'!F:F)</f>
        <v>0</v>
      </c>
      <c r="L1515" s="2">
        <f t="shared" si="183"/>
        <v>-5426194.9513333319</v>
      </c>
      <c r="M1515" s="2"/>
      <c r="Q1515" s="23"/>
      <c r="R1515" s="2">
        <v>5979888.3200000003</v>
      </c>
      <c r="S1515" s="1">
        <v>45291</v>
      </c>
      <c r="T1515" s="1">
        <v>45269</v>
      </c>
      <c r="U1515" s="1">
        <v>45269</v>
      </c>
      <c r="V1515">
        <v>42</v>
      </c>
      <c r="W1515" s="1">
        <v>45311</v>
      </c>
      <c r="X1515" s="1">
        <v>45298</v>
      </c>
      <c r="Y1515" s="2">
        <v>49896636.210000001</v>
      </c>
      <c r="AF1515" s="2">
        <v>0</v>
      </c>
      <c r="AG1515" s="14">
        <f>SUMIF('consultant-gross'!D:D,eslam.data!AQ1515,'consultant-gross'!F:F)</f>
        <v>0</v>
      </c>
      <c r="AH1515" s="14">
        <f>SUMIF('consultant-gross'!D:D,eslam.data!AQ1515,'consultant-gross'!G:G)</f>
        <v>0</v>
      </c>
      <c r="AI1515" s="14">
        <f>SUMIF('consultant-net'!D:D,eslam.data!AQ1515,'consultant-net'!F:F)</f>
        <v>0</v>
      </c>
      <c r="AJ1515" s="2">
        <f>VLOOKUP(A1515,'eslam-to-invoicing'!A:B,2,0)</f>
        <v>0</v>
      </c>
      <c r="AQ1515" s="2" t="str">
        <f t="shared" si="184"/>
        <v>SMP2 - Shut Down2</v>
      </c>
      <c r="AR1515" s="2" t="str">
        <f t="shared" si="185"/>
        <v>02</v>
      </c>
    </row>
    <row r="1516" spans="1:44" hidden="1" x14ac:dyDescent="0.3">
      <c r="A1516" s="32" t="s">
        <v>134</v>
      </c>
      <c r="B1516" s="32">
        <f>VLOOKUP(A1516,operation!A:B,2,0)</f>
        <v>1</v>
      </c>
      <c r="C1516" s="6">
        <v>3</v>
      </c>
      <c r="D1516" s="25"/>
      <c r="E1516" s="2">
        <v>1490218.7899999991</v>
      </c>
      <c r="F1516" s="26">
        <f>_xlfn.MAXIFS('data-from-invoicing'!E:E,'data-from-invoicing'!D:D,eslam.data!AR1516)</f>
        <v>0</v>
      </c>
      <c r="G1516" s="2">
        <f t="shared" si="182"/>
        <v>-1490218.7899999991</v>
      </c>
      <c r="H1516" s="2"/>
      <c r="I1516" s="23"/>
      <c r="J1516" s="2">
        <f>SUMIF('collection only'!D:D,eslam.data!AQ1516,'collection only'!E:E)</f>
        <v>581185.34</v>
      </c>
      <c r="K1516" s="26">
        <f>SUMIF('data-from-invoicing'!D:D,eslam.data!AR1516,'data-from-invoicing'!F:F)</f>
        <v>0</v>
      </c>
      <c r="L1516" s="2">
        <f t="shared" si="183"/>
        <v>-581185.34</v>
      </c>
      <c r="M1516" s="2"/>
      <c r="Q1516" s="23"/>
      <c r="R1516" s="2">
        <v>804718.15</v>
      </c>
      <c r="S1516" s="1">
        <v>45351</v>
      </c>
      <c r="T1516" s="1">
        <v>45349</v>
      </c>
      <c r="U1516" s="1">
        <v>45349</v>
      </c>
      <c r="V1516">
        <v>42</v>
      </c>
      <c r="W1516" s="1">
        <v>45391</v>
      </c>
      <c r="X1516" s="1">
        <v>45389</v>
      </c>
      <c r="Y1516" s="2">
        <v>51386855</v>
      </c>
      <c r="AF1516" s="2">
        <v>0</v>
      </c>
      <c r="AG1516" s="14">
        <f>SUMIF('consultant-gross'!D:D,eslam.data!AQ1516,'consultant-gross'!F:F)</f>
        <v>0</v>
      </c>
      <c r="AH1516" s="14">
        <f>SUMIF('consultant-gross'!D:D,eslam.data!AQ1516,'consultant-gross'!G:G)</f>
        <v>0</v>
      </c>
      <c r="AI1516" s="14">
        <f>SUMIF('consultant-net'!D:D,eslam.data!AQ1516,'consultant-net'!F:F)</f>
        <v>0</v>
      </c>
      <c r="AJ1516" s="2">
        <f>VLOOKUP(A1516,'eslam-to-invoicing'!A:B,2,0)</f>
        <v>0</v>
      </c>
      <c r="AQ1516" s="2" t="str">
        <f t="shared" si="184"/>
        <v>SMP2 - Shut Down3</v>
      </c>
      <c r="AR1516" s="2" t="str">
        <f t="shared" si="185"/>
        <v>03</v>
      </c>
    </row>
    <row r="1517" spans="1:44" hidden="1" x14ac:dyDescent="0.3">
      <c r="A1517" s="6" t="s">
        <v>8</v>
      </c>
      <c r="B1517" s="32">
        <f>VLOOKUP(A1517,operation!A:B,2,0)</f>
        <v>1</v>
      </c>
      <c r="C1517" s="6">
        <v>23</v>
      </c>
      <c r="D1517" s="25"/>
      <c r="E1517" s="2">
        <v>10526350.27</v>
      </c>
      <c r="F1517" s="26">
        <f>_xlfn.MAXIFS('data-from-invoicing'!E:E,'data-from-invoicing'!D:D,eslam.data!AR1517)</f>
        <v>4559187</v>
      </c>
      <c r="G1517" s="2">
        <f t="shared" si="182"/>
        <v>-5967163.2699999996</v>
      </c>
      <c r="H1517" s="2"/>
      <c r="I1517" s="23"/>
      <c r="J1517" s="2">
        <f>SUMIF('collection only'!D:D,eslam.data!AQ1517,'collection only'!E:E)</f>
        <v>2727407.25</v>
      </c>
      <c r="K1517" s="26">
        <f>SUMIF('data-from-invoicing'!D:D,eslam.data!AR1517,'data-from-invoicing'!F:F)</f>
        <v>2843967.14</v>
      </c>
      <c r="L1517" s="2">
        <f t="shared" si="183"/>
        <v>116559.89000000013</v>
      </c>
      <c r="M1517" s="2"/>
      <c r="Q1517" s="23"/>
      <c r="R1517" s="2">
        <v>2727407.23</v>
      </c>
      <c r="S1517" s="1">
        <v>43008</v>
      </c>
      <c r="T1517" s="1">
        <v>42997</v>
      </c>
      <c r="U1517" s="1">
        <v>43040</v>
      </c>
      <c r="V1517">
        <v>35</v>
      </c>
      <c r="W1517" s="1">
        <v>43075</v>
      </c>
      <c r="X1517" s="1">
        <v>43044</v>
      </c>
      <c r="Y1517" s="2">
        <v>55308912.130000003</v>
      </c>
      <c r="Z1517" s="2">
        <v>10641245.16</v>
      </c>
      <c r="AF1517" s="2">
        <v>83598.95</v>
      </c>
      <c r="AG1517" s="14">
        <f>SUMIF('consultant-gross'!D:D,eslam.data!AQ1517,'consultant-gross'!F:F)</f>
        <v>0</v>
      </c>
      <c r="AH1517" s="14">
        <f>SUMIF('consultant-gross'!D:D,eslam.data!AQ1517,'consultant-gross'!G:G)</f>
        <v>0</v>
      </c>
      <c r="AI1517" s="14">
        <f>SUMIF('consultant-net'!D:D,eslam.data!AQ1517,'consultant-net'!F:F)</f>
        <v>0</v>
      </c>
      <c r="AJ1517" s="2" t="str">
        <f>VLOOKUP(A1517,'eslam-to-invoicing'!A:B,2,0)</f>
        <v>Sodic Club House</v>
      </c>
      <c r="AQ1517" s="2" t="str">
        <f t="shared" si="184"/>
        <v>Sodic Club House23</v>
      </c>
      <c r="AR1517" s="2" t="str">
        <f t="shared" si="185"/>
        <v>Sodic Club House23</v>
      </c>
    </row>
    <row r="1518" spans="1:44" hidden="1" x14ac:dyDescent="0.3">
      <c r="A1518" s="6" t="s">
        <v>8</v>
      </c>
      <c r="B1518" s="32">
        <f>VLOOKUP(A1518,operation!A:B,2,0)</f>
        <v>1</v>
      </c>
      <c r="C1518" s="6">
        <v>24</v>
      </c>
      <c r="D1518" s="25"/>
      <c r="E1518" s="2">
        <v>6326663.7700000107</v>
      </c>
      <c r="F1518" s="26">
        <f>_xlfn.MAXIFS('data-from-invoicing'!E:E,'data-from-invoicing'!D:D,eslam.data!AR1518)</f>
        <v>5827019</v>
      </c>
      <c r="G1518" s="2">
        <f t="shared" si="182"/>
        <v>-499644.77000001073</v>
      </c>
      <c r="H1518" s="2"/>
      <c r="I1518" s="23"/>
      <c r="J1518" s="2">
        <f>SUMIF('collection only'!D:D,eslam.data!AQ1518,'collection only'!E:E)</f>
        <v>4528572.66</v>
      </c>
      <c r="K1518" s="26">
        <f>SUMIF('data-from-invoicing'!D:D,eslam.data!AR1518,'data-from-invoicing'!F:F)</f>
        <v>4702936.55</v>
      </c>
      <c r="L1518" s="2">
        <f t="shared" si="183"/>
        <v>174363.88999999966</v>
      </c>
      <c r="M1518" s="2"/>
      <c r="Q1518" s="23"/>
      <c r="R1518" s="2">
        <v>4528572.66</v>
      </c>
      <c r="S1518" s="1">
        <v>43039</v>
      </c>
      <c r="T1518" s="1">
        <v>43040</v>
      </c>
      <c r="U1518" s="1">
        <v>43042</v>
      </c>
      <c r="V1518">
        <v>35</v>
      </c>
      <c r="W1518" s="1">
        <v>43077</v>
      </c>
      <c r="X1518" s="1">
        <v>43086</v>
      </c>
      <c r="Y1518" s="2">
        <v>61635575.900000013</v>
      </c>
      <c r="Z1518" s="2">
        <v>10347994.619999999</v>
      </c>
      <c r="AF1518" s="2">
        <v>33598.949999999997</v>
      </c>
      <c r="AG1518" s="14">
        <f>SUMIF('consultant-gross'!D:D,eslam.data!AQ1518,'consultant-gross'!F:F)</f>
        <v>7208751.8600132018</v>
      </c>
      <c r="AH1518" s="14">
        <f>SUMIF('consultant-gross'!D:D,eslam.data!AQ1518,'consultant-gross'!G:G)</f>
        <v>64461008.254205003</v>
      </c>
      <c r="AI1518" s="14">
        <f>SUMIF('consultant-net'!D:D,eslam.data!AQ1518,'consultant-net'!F:F)</f>
        <v>4713913.05</v>
      </c>
      <c r="AJ1518" s="2" t="str">
        <f>VLOOKUP(A1518,'eslam-to-invoicing'!A:B,2,0)</f>
        <v>Sodic Club House</v>
      </c>
      <c r="AQ1518" s="2" t="str">
        <f t="shared" si="184"/>
        <v>Sodic Club House24</v>
      </c>
      <c r="AR1518" s="2" t="str">
        <f t="shared" si="185"/>
        <v>Sodic Club House24</v>
      </c>
    </row>
    <row r="1519" spans="1:44" hidden="1" x14ac:dyDescent="0.3">
      <c r="A1519" s="6" t="s">
        <v>8</v>
      </c>
      <c r="B1519" s="32">
        <f>VLOOKUP(A1519,operation!A:B,2,0)</f>
        <v>1</v>
      </c>
      <c r="C1519" s="6">
        <v>25</v>
      </c>
      <c r="D1519" s="25"/>
      <c r="E1519" s="2">
        <v>3617825.3900000011</v>
      </c>
      <c r="F1519" s="26">
        <f>_xlfn.MAXIFS('data-from-invoicing'!E:E,'data-from-invoicing'!D:D,eslam.data!AR1519)</f>
        <v>1334415.96</v>
      </c>
      <c r="G1519" s="2">
        <f t="shared" si="182"/>
        <v>-2283409.4300000011</v>
      </c>
      <c r="H1519" s="2"/>
      <c r="I1519" s="23"/>
      <c r="J1519" s="2">
        <f>SUMIF('collection only'!D:D,eslam.data!AQ1519,'collection only'!E:E)</f>
        <v>894280.83</v>
      </c>
      <c r="K1519" s="26">
        <f>SUMIF('data-from-invoicing'!D:D,eslam.data!AR1519,'data-from-invoicing'!F:F)</f>
        <v>992455.08799999999</v>
      </c>
      <c r="L1519" s="2">
        <f t="shared" si="183"/>
        <v>98174.258000000031</v>
      </c>
      <c r="M1519" s="2"/>
      <c r="Q1519" s="23"/>
      <c r="R1519" s="2">
        <v>894280.74</v>
      </c>
      <c r="S1519" s="1">
        <v>43069</v>
      </c>
      <c r="T1519" s="1">
        <v>43070</v>
      </c>
      <c r="U1519" s="1">
        <v>43079</v>
      </c>
      <c r="V1519">
        <v>35</v>
      </c>
      <c r="W1519" s="1">
        <v>43114</v>
      </c>
      <c r="X1519" s="1">
        <v>43124</v>
      </c>
      <c r="Y1519" s="2">
        <v>65253401.290000007</v>
      </c>
      <c r="Z1519" s="2">
        <v>8215432.9399999985</v>
      </c>
      <c r="AF1519" s="2">
        <v>33598.949999999997</v>
      </c>
      <c r="AG1519" s="14">
        <f>SUMIF('consultant-gross'!D:D,eslam.data!AQ1519,'consultant-gross'!F:F)</f>
        <v>4060848.9478130341</v>
      </c>
      <c r="AH1519" s="14">
        <f>SUMIF('consultant-gross'!D:D,eslam.data!AQ1519,'consultant-gross'!G:G)</f>
        <v>65696424.84781304</v>
      </c>
      <c r="AI1519" s="14">
        <f>SUMIF('consultant-net'!D:D,eslam.data!AQ1519,'consultant-net'!F:F)</f>
        <v>1796642.04</v>
      </c>
      <c r="AJ1519" s="2" t="str">
        <f>VLOOKUP(A1519,'eslam-to-invoicing'!A:B,2,0)</f>
        <v>Sodic Club House</v>
      </c>
      <c r="AQ1519" s="2" t="str">
        <f t="shared" si="184"/>
        <v>Sodic Club House25</v>
      </c>
      <c r="AR1519" s="2" t="str">
        <f t="shared" si="185"/>
        <v>Sodic Club House25</v>
      </c>
    </row>
    <row r="1520" spans="1:44" hidden="1" x14ac:dyDescent="0.3">
      <c r="A1520" s="6" t="s">
        <v>8</v>
      </c>
      <c r="B1520" s="32">
        <f>VLOOKUP(A1520,operation!A:B,2,0)</f>
        <v>1</v>
      </c>
      <c r="C1520" s="6">
        <v>26</v>
      </c>
      <c r="D1520" s="25"/>
      <c r="E1520" s="2">
        <v>4263027.4012610018</v>
      </c>
      <c r="F1520" s="26">
        <f>_xlfn.MAXIFS('data-from-invoicing'!E:E,'data-from-invoicing'!D:D,eslam.data!AR1520)</f>
        <v>2960542.86</v>
      </c>
      <c r="G1520" s="2">
        <f t="shared" si="182"/>
        <v>-1302484.541261002</v>
      </c>
      <c r="H1520" s="2"/>
      <c r="I1520" s="23"/>
      <c r="J1520" s="2">
        <f>SUMIF('collection only'!D:D,eslam.data!AQ1520,'collection only'!E:E)</f>
        <v>2563543.65</v>
      </c>
      <c r="K1520" s="26">
        <f>SUMIF('data-from-invoicing'!D:D,eslam.data!AR1520,'data-from-invoicing'!F:F)</f>
        <v>2678644.8030000003</v>
      </c>
      <c r="L1520" s="2">
        <f t="shared" si="183"/>
        <v>115101.1530000004</v>
      </c>
      <c r="M1520" s="2"/>
      <c r="Q1520" s="23"/>
      <c r="R1520" s="2">
        <v>2563543.8087334712</v>
      </c>
      <c r="S1520" s="1">
        <v>43100</v>
      </c>
      <c r="T1520" s="1">
        <v>43116</v>
      </c>
      <c r="U1520" s="1">
        <v>43116</v>
      </c>
      <c r="V1520">
        <v>35</v>
      </c>
      <c r="W1520" s="1">
        <v>43151</v>
      </c>
      <c r="X1520" s="1">
        <v>43153</v>
      </c>
      <c r="Y1520" s="2">
        <v>69516428.691261008</v>
      </c>
      <c r="Z1520" s="2">
        <v>7922726.9562399974</v>
      </c>
      <c r="AF1520" s="2">
        <v>33598.949999999997</v>
      </c>
      <c r="AG1520" s="14">
        <f>SUMIF('consultant-gross'!D:D,eslam.data!AQ1520,'consultant-gross'!F:F)</f>
        <v>5215631.6339884996</v>
      </c>
      <c r="AH1520" s="14">
        <f>SUMIF('consultant-gross'!D:D,eslam.data!AQ1520,'consultant-gross'!G:G)</f>
        <v>70469032.923988506</v>
      </c>
      <c r="AI1520" s="14">
        <f>SUMIF('consultant-net'!D:D,eslam.data!AQ1520,'consultant-net'!F:F)</f>
        <v>3193789.29</v>
      </c>
      <c r="AJ1520" s="2" t="str">
        <f>VLOOKUP(A1520,'eslam-to-invoicing'!A:B,2,0)</f>
        <v>Sodic Club House</v>
      </c>
      <c r="AQ1520" s="2" t="str">
        <f t="shared" si="184"/>
        <v>Sodic Club House26</v>
      </c>
      <c r="AR1520" s="2" t="str">
        <f t="shared" si="185"/>
        <v>Sodic Club House26</v>
      </c>
    </row>
    <row r="1521" spans="1:44" hidden="1" x14ac:dyDescent="0.3">
      <c r="A1521" s="6" t="s">
        <v>8</v>
      </c>
      <c r="B1521" s="32">
        <f>VLOOKUP(A1521,operation!A:B,2,0)</f>
        <v>1</v>
      </c>
      <c r="C1521" s="6">
        <v>27</v>
      </c>
      <c r="D1521" s="25"/>
      <c r="E1521" s="2">
        <v>6447136.9087389857</v>
      </c>
      <c r="F1521" s="26">
        <f>_xlfn.MAXIFS('data-from-invoicing'!E:E,'data-from-invoicing'!D:D,eslam.data!AR1521)</f>
        <v>5615979.8099999996</v>
      </c>
      <c r="G1521" s="2">
        <f t="shared" si="182"/>
        <v>-831157.09873898607</v>
      </c>
      <c r="H1521" s="2"/>
      <c r="I1521" s="23"/>
      <c r="J1521" s="2">
        <f>SUMIF('collection only'!D:D,eslam.data!AQ1521,'collection only'!E:E)</f>
        <v>7171420.8099999996</v>
      </c>
      <c r="K1521" s="26">
        <f>SUMIF('data-from-invoicing'!D:D,eslam.data!AR1521,'data-from-invoicing'!F:F)</f>
        <v>4546610.8404999999</v>
      </c>
      <c r="L1521" s="2">
        <f t="shared" si="183"/>
        <v>-2624809.9694999997</v>
      </c>
      <c r="M1521" s="2"/>
      <c r="Q1521" s="23"/>
      <c r="R1521" s="2">
        <v>7171420.7400000002</v>
      </c>
      <c r="S1521" s="1">
        <v>43159</v>
      </c>
      <c r="T1521" s="1">
        <v>43151</v>
      </c>
      <c r="U1521" s="1">
        <v>43160</v>
      </c>
      <c r="V1521">
        <v>35</v>
      </c>
      <c r="W1521" s="1">
        <v>43195</v>
      </c>
      <c r="X1521" s="1">
        <v>43191</v>
      </c>
      <c r="Y1521" s="2">
        <v>86100596.849999994</v>
      </c>
      <c r="Z1521" s="2">
        <v>8271503.6200000001</v>
      </c>
      <c r="AF1521" s="2">
        <v>133598.95000000001</v>
      </c>
      <c r="AG1521" s="14">
        <f>SUMIF('consultant-gross'!D:D,eslam.data!AQ1521,'consultant-gross'!F:F)</f>
        <v>6347559.6680582911</v>
      </c>
      <c r="AH1521" s="14">
        <f>SUMIF('consultant-gross'!D:D,eslam.data!AQ1521,'consultant-gross'!G:G)</f>
        <v>86021988.359319299</v>
      </c>
      <c r="AI1521" s="14">
        <f>SUMIF('consultant-net'!D:D,eslam.data!AQ1521,'consultant-net'!F:F)</f>
        <v>4891559.01</v>
      </c>
      <c r="AJ1521" s="2" t="str">
        <f>VLOOKUP(A1521,'eslam-to-invoicing'!A:B,2,0)</f>
        <v>Sodic Club House</v>
      </c>
      <c r="AQ1521" s="2" t="str">
        <f t="shared" si="184"/>
        <v>Sodic Club House27</v>
      </c>
      <c r="AR1521" s="2" t="str">
        <f t="shared" si="185"/>
        <v>Sodic Club House27</v>
      </c>
    </row>
    <row r="1522" spans="1:44" hidden="1" x14ac:dyDescent="0.3">
      <c r="A1522" s="6" t="s">
        <v>8</v>
      </c>
      <c r="B1522" s="32">
        <f>VLOOKUP(A1522,operation!A:B,2,0)</f>
        <v>1</v>
      </c>
      <c r="C1522" s="6">
        <v>28</v>
      </c>
      <c r="D1522" s="25"/>
      <c r="E1522" s="2">
        <v>3235550.4912367761</v>
      </c>
      <c r="F1522" s="26">
        <f>_xlfn.MAXIFS('data-from-invoicing'!E:E,'data-from-invoicing'!D:D,eslam.data!AR1522)</f>
        <v>5110738.79</v>
      </c>
      <c r="G1522" s="2">
        <f t="shared" si="182"/>
        <v>1875188.2987632239</v>
      </c>
      <c r="H1522" s="2"/>
      <c r="I1522" s="23"/>
      <c r="J1522" s="2">
        <f>SUMIF('collection only'!D:D,eslam.data!AQ1522,'collection only'!E:E)</f>
        <v>3643251.2</v>
      </c>
      <c r="K1522" s="26">
        <f>SUMIF('data-from-invoicing'!D:D,eslam.data!AR1522,'data-from-invoicing'!F:F)</f>
        <v>5960049.8995000003</v>
      </c>
      <c r="L1522" s="2">
        <f t="shared" si="183"/>
        <v>2316798.6995000001</v>
      </c>
      <c r="M1522" s="2"/>
      <c r="Q1522" s="23"/>
      <c r="R1522" s="2">
        <v>3643251.21</v>
      </c>
      <c r="S1522" s="1">
        <v>43190</v>
      </c>
      <c r="T1522" s="1">
        <v>43179</v>
      </c>
      <c r="U1522" s="1">
        <v>43179</v>
      </c>
      <c r="V1522">
        <v>35</v>
      </c>
      <c r="W1522" s="1">
        <v>43214</v>
      </c>
      <c r="X1522" s="1">
        <v>43228</v>
      </c>
      <c r="Y1522" s="2">
        <v>89336147.34123677</v>
      </c>
      <c r="Z1522" s="2">
        <v>10814924.055195</v>
      </c>
      <c r="AF1522" s="2">
        <v>133598.95000000001</v>
      </c>
      <c r="AG1522" s="14">
        <f>SUMIF('consultant-gross'!D:D,eslam.data!AQ1522,'consultant-gross'!F:F)</f>
        <v>4455128.7308689058</v>
      </c>
      <c r="AH1522" s="14">
        <f>SUMIF('consultant-gross'!D:D,eslam.data!AQ1522,'consultant-gross'!G:G)</f>
        <v>90555725.5808689</v>
      </c>
      <c r="AI1522" s="14">
        <f>SUMIF('consultant-net'!D:D,eslam.data!AQ1522,'consultant-net'!F:F)</f>
        <v>4314232.28</v>
      </c>
      <c r="AJ1522" s="2" t="str">
        <f>VLOOKUP(A1522,'eslam-to-invoicing'!A:B,2,0)</f>
        <v>Sodic Club House</v>
      </c>
      <c r="AQ1522" s="2" t="str">
        <f t="shared" si="184"/>
        <v>Sodic Club House28</v>
      </c>
      <c r="AR1522" s="2" t="str">
        <f t="shared" si="185"/>
        <v>Sodic Club House28</v>
      </c>
    </row>
    <row r="1523" spans="1:44" hidden="1" x14ac:dyDescent="0.3">
      <c r="A1523" s="6" t="s">
        <v>8</v>
      </c>
      <c r="B1523" s="32">
        <f>VLOOKUP(A1523,operation!A:B,2,0)</f>
        <v>1</v>
      </c>
      <c r="C1523" s="6">
        <v>29</v>
      </c>
      <c r="D1523" s="25"/>
      <c r="E1523" s="2">
        <v>5735280.6087632328</v>
      </c>
      <c r="F1523" s="26">
        <f>_xlfn.MAXIFS('data-from-invoicing'!E:E,'data-from-invoicing'!D:D,eslam.data!AR1523)</f>
        <v>6355200.4900000012</v>
      </c>
      <c r="G1523" s="2">
        <f t="shared" si="182"/>
        <v>619919.88123676833</v>
      </c>
      <c r="H1523" s="2"/>
      <c r="I1523" s="23"/>
      <c r="J1523" s="2">
        <f>SUMIF('collection only'!D:D,eslam.data!AQ1523,'collection only'!E:E)</f>
        <v>2927170</v>
      </c>
      <c r="K1523" s="26">
        <f>SUMIF('data-from-invoicing'!D:D,eslam.data!AR1523,'data-from-invoicing'!F:F)</f>
        <v>6349192.7244999995</v>
      </c>
      <c r="L1523" s="2">
        <f t="shared" si="183"/>
        <v>3422022.7244999995</v>
      </c>
      <c r="M1523" s="2"/>
      <c r="Q1523" s="23"/>
      <c r="R1523" s="2">
        <v>2949189.68</v>
      </c>
      <c r="S1523" s="1">
        <v>43220</v>
      </c>
      <c r="T1523" s="1">
        <v>43210</v>
      </c>
      <c r="U1523" s="1">
        <v>43211</v>
      </c>
      <c r="V1523">
        <v>35</v>
      </c>
      <c r="W1523" s="1">
        <v>43246</v>
      </c>
      <c r="X1523" s="1">
        <v>43237</v>
      </c>
      <c r="Y1523" s="2">
        <v>95071427.950000003</v>
      </c>
      <c r="Z1523" s="2">
        <v>13429692.210000001</v>
      </c>
      <c r="AF1523" s="2">
        <v>133598.95000000001</v>
      </c>
      <c r="AG1523" s="14">
        <f>SUMIF('consultant-gross'!D:D,eslam.data!AQ1523,'consultant-gross'!F:F)</f>
        <v>0</v>
      </c>
      <c r="AH1523" s="14">
        <f>SUMIF('consultant-gross'!D:D,eslam.data!AQ1523,'consultant-gross'!G:G)</f>
        <v>0</v>
      </c>
      <c r="AI1523" s="14">
        <f>SUMIF('consultant-net'!D:D,eslam.data!AQ1523,'consultant-net'!F:F)</f>
        <v>0</v>
      </c>
      <c r="AJ1523" s="2" t="str">
        <f>VLOOKUP(A1523,'eslam-to-invoicing'!A:B,2,0)</f>
        <v>Sodic Club House</v>
      </c>
      <c r="AQ1523" s="2" t="str">
        <f t="shared" si="184"/>
        <v>Sodic Club House29</v>
      </c>
      <c r="AR1523" s="2" t="str">
        <f t="shared" si="185"/>
        <v>Sodic Club House29</v>
      </c>
    </row>
    <row r="1524" spans="1:44" hidden="1" x14ac:dyDescent="0.3">
      <c r="A1524" s="6" t="s">
        <v>8</v>
      </c>
      <c r="B1524" s="32">
        <f>VLOOKUP(A1524,operation!A:B,2,0)</f>
        <v>1</v>
      </c>
      <c r="C1524" s="6">
        <v>30</v>
      </c>
      <c r="D1524" s="25"/>
      <c r="E1524" s="2">
        <v>5753955.1348884106</v>
      </c>
      <c r="F1524" s="26">
        <f>_xlfn.MAXIFS('data-from-invoicing'!E:E,'data-from-invoicing'!D:D,eslam.data!AR1524)</f>
        <v>3864214.5</v>
      </c>
      <c r="G1524" s="2">
        <f t="shared" si="182"/>
        <v>-1889740.6348884106</v>
      </c>
      <c r="H1524" s="2"/>
      <c r="I1524" s="23"/>
      <c r="J1524" s="2">
        <f>SUMIF('collection only'!D:D,eslam.data!AQ1524,'collection only'!E:E)</f>
        <v>1523667.33</v>
      </c>
      <c r="K1524" s="26">
        <f>SUMIF('data-from-invoicing'!D:D,eslam.data!AR1524,'data-from-invoicing'!F:F)</f>
        <v>3772207.9550000001</v>
      </c>
      <c r="L1524" s="2">
        <f t="shared" si="183"/>
        <v>2248540.625</v>
      </c>
      <c r="M1524" s="2"/>
      <c r="Q1524" s="23"/>
      <c r="R1524" s="2">
        <v>1501648.170782164</v>
      </c>
      <c r="S1524" s="1">
        <v>43251</v>
      </c>
      <c r="T1524" s="1">
        <v>43245</v>
      </c>
      <c r="U1524" s="1">
        <v>43248</v>
      </c>
      <c r="V1524">
        <v>35</v>
      </c>
      <c r="W1524" s="1">
        <v>43283</v>
      </c>
      <c r="X1524" s="1">
        <v>43277</v>
      </c>
      <c r="Y1524" s="2">
        <v>100825383.0848884</v>
      </c>
      <c r="Z1524" s="2">
        <v>13579694.38827</v>
      </c>
      <c r="AF1524" s="2">
        <v>39041.910000000003</v>
      </c>
      <c r="AG1524" s="14">
        <f>SUMIF('consultant-gross'!D:D,eslam.data!AQ1524,'consultant-gross'!F:F)</f>
        <v>0</v>
      </c>
      <c r="AH1524" s="14">
        <f>SUMIF('consultant-gross'!D:D,eslam.data!AQ1524,'consultant-gross'!G:G)</f>
        <v>0</v>
      </c>
      <c r="AI1524" s="14">
        <f>SUMIF('consultant-net'!D:D,eslam.data!AQ1524,'consultant-net'!F:F)</f>
        <v>0</v>
      </c>
      <c r="AJ1524" s="2" t="str">
        <f>VLOOKUP(A1524,'eslam-to-invoicing'!A:B,2,0)</f>
        <v>Sodic Club House</v>
      </c>
      <c r="AQ1524" s="2" t="str">
        <f t="shared" si="184"/>
        <v>Sodic Club House30</v>
      </c>
      <c r="AR1524" s="2" t="str">
        <f t="shared" si="185"/>
        <v>Sodic Club House30</v>
      </c>
    </row>
    <row r="1525" spans="1:44" hidden="1" x14ac:dyDescent="0.3">
      <c r="A1525" s="6" t="s">
        <v>8</v>
      </c>
      <c r="B1525" s="32">
        <f>VLOOKUP(A1525,operation!A:B,2,0)</f>
        <v>1</v>
      </c>
      <c r="C1525" s="6">
        <v>31</v>
      </c>
      <c r="D1525" s="25"/>
      <c r="E1525" s="2">
        <v>4997405.8346406221</v>
      </c>
      <c r="F1525" s="26">
        <f>_xlfn.MAXIFS('data-from-invoicing'!E:E,'data-from-invoicing'!D:D,eslam.data!AR1525)</f>
        <v>2806299.13</v>
      </c>
      <c r="G1525" s="2">
        <f t="shared" si="182"/>
        <v>-2191106.7046406223</v>
      </c>
      <c r="H1525" s="2"/>
      <c r="I1525" s="23"/>
      <c r="J1525" s="2">
        <f>SUMIF('collection only'!D:D,eslam.data!AQ1525,'collection only'!E:E)</f>
        <v>3752933.2199999997</v>
      </c>
      <c r="K1525" s="26">
        <f>SUMIF('data-from-invoicing'!D:D,eslam.data!AR1525,'data-from-invoicing'!F:F)</f>
        <v>6752933.2165000001</v>
      </c>
      <c r="L1525" s="2">
        <f t="shared" si="183"/>
        <v>2999999.9965000004</v>
      </c>
      <c r="M1525" s="2"/>
      <c r="Q1525" s="23"/>
      <c r="R1525" s="2">
        <v>1752933.2300005299</v>
      </c>
      <c r="S1525" s="1">
        <v>43281</v>
      </c>
      <c r="T1525" s="1">
        <v>43283</v>
      </c>
      <c r="U1525" s="1">
        <v>43285</v>
      </c>
      <c r="V1525">
        <v>35</v>
      </c>
      <c r="W1525" s="1">
        <v>43320</v>
      </c>
      <c r="X1525" s="1">
        <v>43314</v>
      </c>
      <c r="Y1525" s="2">
        <v>105822788.91952901</v>
      </c>
      <c r="Z1525" s="2">
        <v>13390603.794770001</v>
      </c>
      <c r="AF1525" s="2">
        <v>41801.910000000003</v>
      </c>
      <c r="AG1525" s="14">
        <f>SUMIF('consultant-gross'!D:D,eslam.data!AQ1525,'consultant-gross'!F:F)</f>
        <v>9473412.9251038879</v>
      </c>
      <c r="AH1525" s="14">
        <f>SUMIF('consultant-gross'!D:D,eslam.data!AQ1525,'consultant-gross'!G:G)</f>
        <v>110298796.0099923</v>
      </c>
      <c r="AI1525" s="14">
        <f>SUMIF('consultant-net'!D:D,eslam.data!AQ1525,'consultant-net'!F:F)</f>
        <v>4843252.93</v>
      </c>
      <c r="AJ1525" s="2" t="str">
        <f>VLOOKUP(A1525,'eslam-to-invoicing'!A:B,2,0)</f>
        <v>Sodic Club House</v>
      </c>
      <c r="AQ1525" s="2" t="str">
        <f t="shared" si="184"/>
        <v>Sodic Club House31</v>
      </c>
      <c r="AR1525" s="2" t="str">
        <f t="shared" si="185"/>
        <v>Sodic Club House31</v>
      </c>
    </row>
    <row r="1526" spans="1:44" hidden="1" x14ac:dyDescent="0.3">
      <c r="A1526" s="6" t="s">
        <v>8</v>
      </c>
      <c r="B1526" s="32">
        <f>VLOOKUP(A1526,operation!A:B,2,0)</f>
        <v>1</v>
      </c>
      <c r="C1526" s="6">
        <v>32</v>
      </c>
      <c r="D1526" s="25"/>
      <c r="E1526" s="2">
        <v>7298776.249237448</v>
      </c>
      <c r="F1526" s="26">
        <f>_xlfn.MAXIFS('data-from-invoicing'!E:E,'data-from-invoicing'!D:D,eslam.data!AR1526)</f>
        <v>6867125.7000000002</v>
      </c>
      <c r="G1526" s="2">
        <f t="shared" si="182"/>
        <v>-431650.54923744779</v>
      </c>
      <c r="H1526" s="2"/>
      <c r="I1526" s="23"/>
      <c r="J1526" s="2">
        <f>SUMIF('collection only'!D:D,eslam.data!AQ1526,'collection only'!E:E)</f>
        <v>1851323.25</v>
      </c>
      <c r="K1526" s="26">
        <f>SUMIF('data-from-invoicing'!D:D,eslam.data!AR1526,'data-from-invoicing'!F:F)</f>
        <v>1852842.635</v>
      </c>
      <c r="L1526" s="2">
        <f t="shared" si="183"/>
        <v>1519.3850000000093</v>
      </c>
      <c r="M1526" s="2"/>
      <c r="Q1526" s="23"/>
      <c r="R1526" s="2">
        <v>1851323.239354521</v>
      </c>
      <c r="S1526" s="1">
        <v>43312</v>
      </c>
      <c r="T1526" s="1">
        <v>43313</v>
      </c>
      <c r="U1526" s="1">
        <v>43311</v>
      </c>
      <c r="V1526">
        <v>35</v>
      </c>
      <c r="W1526" s="1">
        <v>43346</v>
      </c>
      <c r="X1526" s="1">
        <v>43347</v>
      </c>
      <c r="Y1526" s="2">
        <v>113121565.1687665</v>
      </c>
      <c r="Z1526" s="2">
        <v>11999237.93323</v>
      </c>
      <c r="AF1526" s="2">
        <v>45521.91</v>
      </c>
      <c r="AG1526" s="14">
        <f>SUMIF('consultant-gross'!D:D,eslam.data!AQ1526,'consultant-gross'!F:F)</f>
        <v>11500368.617491484</v>
      </c>
      <c r="AH1526" s="14">
        <f>SUMIF('consultant-gross'!D:D,eslam.data!AQ1526,'consultant-gross'!G:G)</f>
        <v>117323157.53702052</v>
      </c>
      <c r="AI1526" s="14">
        <f>SUMIF('consultant-net'!D:D,eslam.data!AQ1526,'consultant-net'!F:F)</f>
        <v>5655167.4000000004</v>
      </c>
      <c r="AJ1526" s="2" t="str">
        <f>VLOOKUP(A1526,'eslam-to-invoicing'!A:B,2,0)</f>
        <v>Sodic Club House</v>
      </c>
      <c r="AQ1526" s="2" t="str">
        <f t="shared" si="184"/>
        <v>Sodic Club House32</v>
      </c>
      <c r="AR1526" s="2" t="str">
        <f t="shared" si="185"/>
        <v>Sodic Club House32</v>
      </c>
    </row>
    <row r="1527" spans="1:44" hidden="1" x14ac:dyDescent="0.3">
      <c r="A1527" s="6" t="s">
        <v>8</v>
      </c>
      <c r="B1527" s="32">
        <f>VLOOKUP(A1527,operation!A:B,2,0)</f>
        <v>1</v>
      </c>
      <c r="C1527" s="6">
        <v>33</v>
      </c>
      <c r="D1527" s="25"/>
      <c r="E1527" s="2">
        <v>6841826.5834652632</v>
      </c>
      <c r="F1527" s="26">
        <f>_xlfn.MAXIFS('data-from-invoicing'!E:E,'data-from-invoicing'!D:D,eslam.data!AR1527)</f>
        <v>6742632.540000001</v>
      </c>
      <c r="G1527" s="2">
        <f t="shared" si="182"/>
        <v>-99194.043465262279</v>
      </c>
      <c r="H1527" s="2"/>
      <c r="I1527" s="23"/>
      <c r="J1527" s="2">
        <f>SUMIF('collection only'!D:D,eslam.data!AQ1527,'collection only'!E:E)</f>
        <v>5028067.13</v>
      </c>
      <c r="K1527" s="26">
        <f>SUMIF('data-from-invoicing'!D:D,eslam.data!AR1527,'data-from-invoicing'!F:F)</f>
        <v>5855002.7370000007</v>
      </c>
      <c r="L1527" s="2">
        <f t="shared" si="183"/>
        <v>826935.60700000077</v>
      </c>
      <c r="M1527" s="2"/>
      <c r="Q1527" s="23"/>
      <c r="R1527" s="2">
        <v>5028067.13</v>
      </c>
      <c r="S1527" s="1">
        <v>43343</v>
      </c>
      <c r="T1527" s="1">
        <v>43348</v>
      </c>
      <c r="U1527" s="1">
        <v>43349</v>
      </c>
      <c r="V1527">
        <v>35</v>
      </c>
      <c r="W1527" s="1">
        <v>43384</v>
      </c>
      <c r="X1527" s="1">
        <v>43382</v>
      </c>
      <c r="Y1527" s="2">
        <v>119963391.7522317</v>
      </c>
      <c r="Z1527" s="2">
        <v>12452865.15191</v>
      </c>
      <c r="AF1527" s="2">
        <v>76081.91</v>
      </c>
      <c r="AG1527" s="14">
        <f>SUMIF('consultant-gross'!D:D,eslam.data!AQ1527,'consultant-gross'!F:F)</f>
        <v>7276853.7792554796</v>
      </c>
      <c r="AH1527" s="14">
        <f>SUMIF('consultant-gross'!D:D,eslam.data!AQ1527,'consultant-gross'!G:G)</f>
        <v>124600011.316276</v>
      </c>
      <c r="AI1527" s="14">
        <f>SUMIF('consultant-net'!D:D,eslam.data!AQ1527,'consultant-net'!F:F)</f>
        <v>7190786.0899999999</v>
      </c>
      <c r="AJ1527" s="2" t="str">
        <f>VLOOKUP(A1527,'eslam-to-invoicing'!A:B,2,0)</f>
        <v>Sodic Club House</v>
      </c>
      <c r="AQ1527" s="2" t="str">
        <f t="shared" si="184"/>
        <v>Sodic Club House33</v>
      </c>
      <c r="AR1527" s="2" t="str">
        <f t="shared" si="185"/>
        <v>Sodic Club House33</v>
      </c>
    </row>
    <row r="1528" spans="1:44" hidden="1" x14ac:dyDescent="0.3">
      <c r="A1528" s="6" t="s">
        <v>8</v>
      </c>
      <c r="B1528" s="32">
        <f>VLOOKUP(A1528,operation!A:B,2,0)</f>
        <v>1</v>
      </c>
      <c r="C1528" s="6">
        <v>34</v>
      </c>
      <c r="D1528" s="25"/>
      <c r="E1528" s="2">
        <v>9547045.4302354753</v>
      </c>
      <c r="F1528" s="26">
        <f>_xlfn.MAXIFS('data-from-invoicing'!E:E,'data-from-invoicing'!D:D,eslam.data!AR1528)</f>
        <v>7360347.4400000004</v>
      </c>
      <c r="G1528" s="2">
        <f t="shared" si="182"/>
        <v>-2186697.9902354749</v>
      </c>
      <c r="H1528" s="2"/>
      <c r="I1528" s="23"/>
      <c r="J1528" s="2">
        <f>SUMIF('collection only'!D:D,eslam.data!AQ1528,'collection only'!E:E)</f>
        <v>1372787.1900000004</v>
      </c>
      <c r="K1528" s="26">
        <f>SUMIF('data-from-invoicing'!D:D,eslam.data!AR1528,'data-from-invoicing'!F:F)</f>
        <v>6269587.2119999994</v>
      </c>
      <c r="L1528" s="2">
        <f t="shared" si="183"/>
        <v>4896800.0219999989</v>
      </c>
      <c r="M1528" s="2"/>
      <c r="Q1528" s="23"/>
      <c r="R1528" s="2">
        <v>1372787.19</v>
      </c>
      <c r="S1528" s="1">
        <v>43373</v>
      </c>
      <c r="T1528" s="1">
        <v>43388</v>
      </c>
      <c r="U1528" s="1">
        <v>43388</v>
      </c>
      <c r="V1528">
        <v>35</v>
      </c>
      <c r="W1528" s="1">
        <v>43423</v>
      </c>
      <c r="X1528" s="1">
        <v>43425</v>
      </c>
      <c r="Y1528" s="2">
        <v>129510437.18246721</v>
      </c>
      <c r="Z1528" s="2">
        <v>9699552.55002</v>
      </c>
      <c r="AF1528" s="2">
        <v>541161.90999999992</v>
      </c>
      <c r="AG1528" s="14">
        <f>SUMIF('consultant-gross'!D:D,eslam.data!AQ1528,'consultant-gross'!F:F)</f>
        <v>14426802.973249823</v>
      </c>
      <c r="AH1528" s="14">
        <f>SUMIF('consultant-gross'!D:D,eslam.data!AQ1528,'consultant-gross'!G:G)</f>
        <v>134390194.72548157</v>
      </c>
      <c r="AI1528" s="14">
        <f>SUMIF('consultant-net'!D:D,eslam.data!AQ1528,'consultant-net'!F:F)</f>
        <v>10029446.470000001</v>
      </c>
      <c r="AJ1528" s="2" t="str">
        <f>VLOOKUP(A1528,'eslam-to-invoicing'!A:B,2,0)</f>
        <v>Sodic Club House</v>
      </c>
      <c r="AQ1528" s="2" t="str">
        <f t="shared" si="184"/>
        <v>Sodic Club House34</v>
      </c>
      <c r="AR1528" s="2" t="str">
        <f t="shared" si="185"/>
        <v>Sodic Club House34</v>
      </c>
    </row>
    <row r="1529" spans="1:44" hidden="1" x14ac:dyDescent="0.3">
      <c r="A1529" s="6" t="s">
        <v>8</v>
      </c>
      <c r="B1529" s="32">
        <f>VLOOKUP(A1529,operation!A:B,2,0)</f>
        <v>1</v>
      </c>
      <c r="C1529" s="6">
        <v>35</v>
      </c>
      <c r="D1529" s="25"/>
      <c r="E1529" s="2">
        <v>17370468.277877782</v>
      </c>
      <c r="F1529" s="26">
        <f>_xlfn.MAXIFS('data-from-invoicing'!E:E,'data-from-invoicing'!D:D,eslam.data!AR1529)</f>
        <v>4583109.75</v>
      </c>
      <c r="G1529" s="2">
        <f t="shared" si="182"/>
        <v>-12787358.527877782</v>
      </c>
      <c r="H1529" s="2"/>
      <c r="I1529" s="23"/>
      <c r="J1529" s="2">
        <f>SUMIF('collection only'!D:D,eslam.data!AQ1529,'collection only'!E:E)</f>
        <v>2061960.96</v>
      </c>
      <c r="K1529" s="26">
        <f>SUMIF('data-from-invoicing'!D:D,eslam.data!AR1529,'data-from-invoicing'!F:F)</f>
        <v>2565043.8774999999</v>
      </c>
      <c r="L1529" s="2">
        <f t="shared" si="183"/>
        <v>503082.91749999998</v>
      </c>
      <c r="M1529" s="2"/>
      <c r="Q1529" s="23"/>
      <c r="R1529" s="2">
        <v>2061960.9553341269</v>
      </c>
      <c r="S1529" s="1">
        <v>43434</v>
      </c>
      <c r="T1529" s="1">
        <v>43429</v>
      </c>
      <c r="U1529" s="1">
        <v>43429</v>
      </c>
      <c r="V1529">
        <v>35</v>
      </c>
      <c r="W1529" s="1">
        <v>43464</v>
      </c>
      <c r="X1529" s="1">
        <v>43819</v>
      </c>
      <c r="Y1529" s="2">
        <v>146880905.460345</v>
      </c>
      <c r="Z1529" s="2">
        <v>8284813.5766400006</v>
      </c>
      <c r="AF1529" s="2">
        <v>557361.90999999992</v>
      </c>
      <c r="AG1529" s="14">
        <f>SUMIF('consultant-gross'!D:D,eslam.data!AQ1529,'consultant-gross'!F:F)</f>
        <v>10886083.229694039</v>
      </c>
      <c r="AH1529" s="14">
        <f>SUMIF('consultant-gross'!D:D,eslam.data!AQ1529,'consultant-gross'!G:G)</f>
        <v>140396520.41216126</v>
      </c>
      <c r="AI1529" s="14">
        <f>SUMIF('consultant-net'!D:D,eslam.data!AQ1529,'consultant-net'!F:F)</f>
        <v>6956090.9060016572</v>
      </c>
      <c r="AJ1529" s="2" t="str">
        <f>VLOOKUP(A1529,'eslam-to-invoicing'!A:B,2,0)</f>
        <v>Sodic Club House</v>
      </c>
      <c r="AQ1529" s="2" t="str">
        <f t="shared" si="184"/>
        <v>Sodic Club House35</v>
      </c>
      <c r="AR1529" s="2" t="str">
        <f t="shared" si="185"/>
        <v>Sodic Club House35</v>
      </c>
    </row>
    <row r="1530" spans="1:44" hidden="1" x14ac:dyDescent="0.3">
      <c r="A1530" s="6" t="s">
        <v>8</v>
      </c>
      <c r="B1530" s="32">
        <f>VLOOKUP(A1530,operation!A:B,2,0)</f>
        <v>1</v>
      </c>
      <c r="C1530" s="6">
        <v>36</v>
      </c>
      <c r="D1530" s="25"/>
      <c r="E1530" s="2">
        <v>15653205.949655</v>
      </c>
      <c r="F1530" s="26">
        <f>_xlfn.MAXIFS('data-from-invoicing'!E:E,'data-from-invoicing'!D:D,eslam.data!AR1530)</f>
        <v>29270095.760000002</v>
      </c>
      <c r="G1530" s="2">
        <f t="shared" si="182"/>
        <v>13616889.810345002</v>
      </c>
      <c r="H1530" s="2"/>
      <c r="I1530" s="23"/>
      <c r="J1530" s="2">
        <f>SUMIF('collection only'!D:D,eslam.data!AQ1530,'collection only'!E:E)</f>
        <v>9516540.6600000001</v>
      </c>
      <c r="K1530" s="26">
        <f>SUMIF('data-from-invoicing'!D:D,eslam.data!AR1530,'data-from-invoicing'!F:F)</f>
        <v>10543541.848000001</v>
      </c>
      <c r="L1530" s="2">
        <f t="shared" si="183"/>
        <v>1027001.188000001</v>
      </c>
      <c r="M1530" s="2"/>
      <c r="Q1530" s="23"/>
      <c r="R1530" s="2">
        <v>3000000</v>
      </c>
      <c r="S1530" s="1">
        <v>43646</v>
      </c>
      <c r="T1530" s="1">
        <v>43647</v>
      </c>
      <c r="U1530" s="1">
        <v>43648</v>
      </c>
      <c r="V1530">
        <v>56</v>
      </c>
      <c r="W1530" s="1">
        <v>43704</v>
      </c>
      <c r="X1530" s="1">
        <v>43818</v>
      </c>
      <c r="Y1530" s="2">
        <v>162534111.41</v>
      </c>
      <c r="AF1530" s="2">
        <v>4804784.6500000004</v>
      </c>
      <c r="AG1530" s="14">
        <f>SUMIF('consultant-gross'!D:D,eslam.data!AQ1530,'consultant-gross'!F:F)</f>
        <v>0</v>
      </c>
      <c r="AH1530" s="14">
        <f>SUMIF('consultant-gross'!D:D,eslam.data!AQ1530,'consultant-gross'!G:G)</f>
        <v>0</v>
      </c>
      <c r="AI1530" s="14">
        <f>SUMIF('consultant-net'!D:D,eslam.data!AQ1530,'consultant-net'!F:F)</f>
        <v>7000000</v>
      </c>
      <c r="AJ1530" s="2" t="str">
        <f>VLOOKUP(A1530,'eslam-to-invoicing'!A:B,2,0)</f>
        <v>Sodic Club House</v>
      </c>
      <c r="AQ1530" s="2" t="str">
        <f t="shared" si="184"/>
        <v>Sodic Club House36</v>
      </c>
      <c r="AR1530" s="2" t="str">
        <f t="shared" si="185"/>
        <v>Sodic Club House36</v>
      </c>
    </row>
    <row r="1531" spans="1:44" hidden="1" x14ac:dyDescent="0.3">
      <c r="A1531" s="6" t="s">
        <v>8</v>
      </c>
      <c r="B1531" s="6">
        <f>VLOOKUP(A1531,operation!A:B,2,0)</f>
        <v>1</v>
      </c>
      <c r="C1531" s="6">
        <v>37</v>
      </c>
      <c r="D1531" s="25"/>
      <c r="F1531" s="26">
        <f>_xlfn.MAXIFS('data-from-invoicing'!E:E,'data-from-invoicing'!D:D,eslam.data!AR1531)</f>
        <v>0</v>
      </c>
      <c r="G1531" s="2">
        <f t="shared" si="182"/>
        <v>0</v>
      </c>
      <c r="H1531" s="2"/>
      <c r="I1531" s="23"/>
      <c r="J1531" s="2">
        <f>SUMIF('collection only'!D:D,eslam.data!AQ1531,'collection only'!E:E)</f>
        <v>4028521</v>
      </c>
      <c r="K1531" s="26">
        <f>SUMIF('data-from-invoicing'!D:D,eslam.data!AR1531,'data-from-invoicing'!F:F)</f>
        <v>0</v>
      </c>
      <c r="L1531" s="2">
        <f t="shared" si="183"/>
        <v>-4028521</v>
      </c>
      <c r="M1531" s="2"/>
      <c r="Q1531" s="23"/>
      <c r="S1531" s="1">
        <v>44074</v>
      </c>
      <c r="T1531" s="1">
        <v>44054</v>
      </c>
      <c r="U1531" s="1">
        <v>44054</v>
      </c>
      <c r="V1531">
        <v>56</v>
      </c>
      <c r="W1531" s="1">
        <v>44110</v>
      </c>
      <c r="AF1531" s="2">
        <v>0</v>
      </c>
      <c r="AG1531" s="14">
        <f>SUMIF('consultant-gross'!D:D,eslam.data!AQ1531,'consultant-gross'!F:F)</f>
        <v>0</v>
      </c>
      <c r="AH1531" s="14">
        <f>SUMIF('consultant-gross'!D:D,eslam.data!AQ1531,'consultant-gross'!G:G)</f>
        <v>0</v>
      </c>
      <c r="AI1531" s="14">
        <f>SUMIF('consultant-net'!D:D,eslam.data!AQ1531,'consultant-net'!F:F)</f>
        <v>0</v>
      </c>
      <c r="AJ1531" s="2" t="str">
        <f>VLOOKUP(A1531,'eslam-to-invoicing'!A:B,2,0)</f>
        <v>Sodic Club House</v>
      </c>
      <c r="AQ1531" s="2" t="str">
        <f t="shared" si="184"/>
        <v>Sodic Club House37</v>
      </c>
      <c r="AR1531" s="2" t="str">
        <f t="shared" si="185"/>
        <v>Sodic Club House37</v>
      </c>
    </row>
    <row r="1532" spans="1:44" hidden="1" x14ac:dyDescent="0.3">
      <c r="A1532" s="6" t="s">
        <v>32</v>
      </c>
      <c r="B1532" s="6">
        <f>VLOOKUP(A1532,operation!A:B,2,0)</f>
        <v>1</v>
      </c>
      <c r="C1532" s="6">
        <v>1</v>
      </c>
      <c r="D1532" s="25"/>
      <c r="E1532" s="2">
        <v>9063098.3368571419</v>
      </c>
      <c r="F1532" s="26">
        <f>_xlfn.MAXIFS('data-from-invoicing'!E:E,'data-from-invoicing'!D:D,eslam.data!AR1532)</f>
        <v>9063098.3300000001</v>
      </c>
      <c r="G1532" s="2">
        <f t="shared" si="182"/>
        <v>-6.8571418523788452E-3</v>
      </c>
      <c r="H1532" s="2"/>
      <c r="I1532" s="23"/>
      <c r="J1532" s="2">
        <f>SUMIF('collection only'!D:D,eslam.data!AQ1532,'collection only'!E:E)</f>
        <v>138789620.12</v>
      </c>
      <c r="K1532" s="26">
        <f>SUMIF('data-from-invoicing'!D:D,eslam.data!AR1532,'data-from-invoicing'!F:F)</f>
        <v>6789620.1164999995</v>
      </c>
      <c r="L1532" s="2">
        <f t="shared" si="183"/>
        <v>-132000000.0035</v>
      </c>
      <c r="M1532" s="2"/>
      <c r="N1532" s="2">
        <v>122000000</v>
      </c>
      <c r="O1532" s="2">
        <v>10000000</v>
      </c>
      <c r="Q1532" s="23"/>
      <c r="R1532" s="2">
        <v>6785088.5698880991</v>
      </c>
      <c r="S1532" s="1">
        <v>43555</v>
      </c>
      <c r="T1532" s="1">
        <v>43541</v>
      </c>
      <c r="U1532" s="1">
        <v>43541</v>
      </c>
      <c r="V1532">
        <v>42</v>
      </c>
      <c r="W1532" s="1">
        <v>43583</v>
      </c>
      <c r="X1532" s="1">
        <v>43544</v>
      </c>
      <c r="Y1532" s="2">
        <v>9063098.3368571419</v>
      </c>
      <c r="AF1532" s="2">
        <v>0</v>
      </c>
      <c r="AG1532" s="14">
        <f>SUMIF('consultant-gross'!D:D,eslam.data!AQ1532,'consultant-gross'!F:F)</f>
        <v>9063098.3368571419</v>
      </c>
      <c r="AH1532" s="14">
        <f>SUMIF('consultant-gross'!D:D,eslam.data!AQ1532,'consultant-gross'!G:G)</f>
        <v>9063098.3368571419</v>
      </c>
      <c r="AI1532" s="14">
        <f>SUMIF('consultant-net'!D:D,eslam.data!AQ1532,'consultant-net'!F:F)</f>
        <v>6785088.5698880991</v>
      </c>
      <c r="AJ1532" s="2" t="str">
        <f>VLOOKUP(A1532,'eslam-to-invoicing'!A:B,2,0)</f>
        <v>EDNC Retail &amp; Offices Civil</v>
      </c>
      <c r="AQ1532" s="2" t="str">
        <f t="shared" si="184"/>
        <v>Sodic Eastown1</v>
      </c>
      <c r="AR1532" s="2" t="str">
        <f t="shared" si="185"/>
        <v>EDNC Retail &amp; Offices Civil1</v>
      </c>
    </row>
    <row r="1533" spans="1:44" hidden="1" x14ac:dyDescent="0.3">
      <c r="A1533" s="6" t="s">
        <v>32</v>
      </c>
      <c r="B1533" s="6">
        <f>VLOOKUP(A1533,operation!A:B,2,0)</f>
        <v>1</v>
      </c>
      <c r="C1533" s="6">
        <v>2</v>
      </c>
      <c r="D1533" s="25"/>
      <c r="E1533" s="2">
        <v>20887437.31076191</v>
      </c>
      <c r="F1533" s="26">
        <f>_xlfn.MAXIFS('data-from-invoicing'!E:E,'data-from-invoicing'!D:D,eslam.data!AR1533)</f>
        <v>20887437.309999999</v>
      </c>
      <c r="G1533" s="2">
        <f t="shared" si="182"/>
        <v>-7.6191127300262451E-4</v>
      </c>
      <c r="H1533" s="2"/>
      <c r="I1533" s="23"/>
      <c r="J1533" s="2">
        <f>SUMIF('collection only'!D:D,eslam.data!AQ1533,'collection only'!E:E)</f>
        <v>21566541.66</v>
      </c>
      <c r="K1533" s="26">
        <f>SUMIF('data-from-invoicing'!D:D,eslam.data!AR1533,'data-from-invoicing'!F:F)</f>
        <v>15638373.6555</v>
      </c>
      <c r="L1533" s="2">
        <f t="shared" si="183"/>
        <v>-5928168.0044999998</v>
      </c>
      <c r="M1533" s="2"/>
      <c r="N1533" s="2">
        <v>5928168</v>
      </c>
      <c r="Q1533" s="23"/>
      <c r="R1533" s="2">
        <v>15652355.210000001</v>
      </c>
      <c r="S1533" s="1">
        <v>43585</v>
      </c>
      <c r="T1533" s="1">
        <v>43575</v>
      </c>
      <c r="U1533" s="1">
        <v>43571</v>
      </c>
      <c r="V1533">
        <v>42</v>
      </c>
      <c r="W1533" s="1">
        <v>43613</v>
      </c>
      <c r="X1533" s="1">
        <v>43573</v>
      </c>
      <c r="Y1533" s="2">
        <v>29950535.64761905</v>
      </c>
      <c r="AF1533" s="2">
        <v>0</v>
      </c>
      <c r="AG1533" s="14">
        <f>SUMIF('consultant-gross'!D:D,eslam.data!AQ1533,'consultant-gross'!F:F)</f>
        <v>20887437.310761906</v>
      </c>
      <c r="AH1533" s="14">
        <f>SUMIF('consultant-gross'!D:D,eslam.data!AQ1533,'consultant-gross'!G:G)</f>
        <v>29950535.647619046</v>
      </c>
      <c r="AI1533" s="14">
        <f>SUMIF('consultant-net'!D:D,eslam.data!AQ1533,'consultant-net'!F:F)</f>
        <v>15652355.210000001</v>
      </c>
      <c r="AJ1533" s="2" t="str">
        <f>VLOOKUP(A1533,'eslam-to-invoicing'!A:B,2,0)</f>
        <v>EDNC Retail &amp; Offices Civil</v>
      </c>
      <c r="AQ1533" s="2" t="str">
        <f t="shared" si="184"/>
        <v>Sodic Eastown2</v>
      </c>
      <c r="AR1533" s="2" t="str">
        <f t="shared" si="185"/>
        <v>EDNC Retail &amp; Offices Civil2</v>
      </c>
    </row>
    <row r="1534" spans="1:44" hidden="1" x14ac:dyDescent="0.3">
      <c r="A1534" s="6" t="s">
        <v>32</v>
      </c>
      <c r="B1534" s="6">
        <f>VLOOKUP(A1534,operation!A:B,2,0)</f>
        <v>1</v>
      </c>
      <c r="C1534" s="6">
        <v>3</v>
      </c>
      <c r="D1534" s="25"/>
      <c r="E1534" s="2">
        <v>2101069.4380952418</v>
      </c>
      <c r="F1534" s="26">
        <f>_xlfn.MAXIFS('data-from-invoicing'!E:E,'data-from-invoicing'!D:D,eslam.data!AR1534)</f>
        <v>2101069.44</v>
      </c>
      <c r="G1534" s="2">
        <f t="shared" si="182"/>
        <v>1.904758159071207E-3</v>
      </c>
      <c r="H1534" s="2"/>
      <c r="I1534" s="23"/>
      <c r="J1534" s="2">
        <f>SUMIF('collection only'!D:D,eslam.data!AQ1534,'collection only'!E:E)</f>
        <v>1574016.18</v>
      </c>
      <c r="K1534" s="26">
        <f>SUMIF('data-from-invoicing'!D:D,eslam.data!AR1534,'data-from-invoicing'!F:F)</f>
        <v>1574016.182</v>
      </c>
      <c r="L1534" s="2">
        <f t="shared" si="183"/>
        <v>2.0000000949949026E-3</v>
      </c>
      <c r="M1534" s="2"/>
      <c r="Q1534" s="23"/>
      <c r="R1534" s="2">
        <v>1574016.17</v>
      </c>
      <c r="S1534" s="1">
        <v>43616</v>
      </c>
      <c r="T1534" s="1">
        <v>43605</v>
      </c>
      <c r="U1534" s="1">
        <v>43604</v>
      </c>
      <c r="V1534">
        <v>42</v>
      </c>
      <c r="W1534" s="1">
        <v>43646</v>
      </c>
      <c r="X1534" s="1">
        <v>43608</v>
      </c>
      <c r="Y1534" s="2">
        <v>32051605.085714292</v>
      </c>
      <c r="AF1534" s="2">
        <v>0</v>
      </c>
      <c r="AG1534" s="14">
        <f>SUMIF('consultant-gross'!D:D,eslam.data!AQ1534,'consultant-gross'!F:F)</f>
        <v>2101069.4380952418</v>
      </c>
      <c r="AH1534" s="14">
        <f>SUMIF('consultant-gross'!D:D,eslam.data!AQ1534,'consultant-gross'!G:G)</f>
        <v>32051605.085714288</v>
      </c>
      <c r="AI1534" s="14">
        <f>SUMIF('consultant-net'!D:D,eslam.data!AQ1534,'consultant-net'!F:F)</f>
        <v>1574016.17</v>
      </c>
      <c r="AJ1534" s="2" t="str">
        <f>VLOOKUP(A1534,'eslam-to-invoicing'!A:B,2,0)</f>
        <v>EDNC Retail &amp; Offices Civil</v>
      </c>
      <c r="AQ1534" s="2" t="str">
        <f t="shared" si="184"/>
        <v>Sodic Eastown3</v>
      </c>
      <c r="AR1534" s="2" t="str">
        <f t="shared" si="185"/>
        <v>EDNC Retail &amp; Offices Civil3</v>
      </c>
    </row>
    <row r="1535" spans="1:44" hidden="1" x14ac:dyDescent="0.3">
      <c r="A1535" s="6" t="s">
        <v>32</v>
      </c>
      <c r="B1535" s="32">
        <f>VLOOKUP(A1535,operation!A:B,2,0)</f>
        <v>1</v>
      </c>
      <c r="C1535" s="6">
        <v>4</v>
      </c>
      <c r="D1535" s="25"/>
      <c r="E1535" s="2">
        <v>22270031.399999999</v>
      </c>
      <c r="F1535" s="26">
        <f>_xlfn.MAXIFS('data-from-invoicing'!E:E,'data-from-invoicing'!D:D,eslam.data!AR1535)</f>
        <v>36280262.259999998</v>
      </c>
      <c r="G1535" s="2">
        <f t="shared" si="182"/>
        <v>14010230.859999999</v>
      </c>
      <c r="H1535" s="2"/>
      <c r="I1535" s="23"/>
      <c r="J1535" s="2">
        <f>SUMIF('collection only'!D:D,eslam.data!AQ1535,'collection only'!E:E)</f>
        <v>25688338.609999999</v>
      </c>
      <c r="K1535" s="26">
        <f>SUMIF('data-from-invoicing'!D:D,eslam.data!AR1535,'data-from-invoicing'!F:F)</f>
        <v>26537436.312999997</v>
      </c>
      <c r="L1535" s="2">
        <f t="shared" si="183"/>
        <v>849097.70299999788</v>
      </c>
      <c r="M1535" s="2"/>
      <c r="Q1535" s="23"/>
      <c r="R1535" s="2">
        <v>26267292.440000001</v>
      </c>
      <c r="S1535" s="1">
        <v>43646</v>
      </c>
      <c r="T1535" s="1">
        <v>43641</v>
      </c>
      <c r="U1535" s="1">
        <v>43639</v>
      </c>
      <c r="V1535">
        <v>42</v>
      </c>
      <c r="W1535" s="1">
        <v>43681</v>
      </c>
      <c r="X1535" s="1">
        <v>43654</v>
      </c>
      <c r="Y1535" s="2">
        <v>54321636.485714287</v>
      </c>
      <c r="AF1535" s="2">
        <v>0</v>
      </c>
      <c r="AG1535" s="14">
        <f>SUMIF('consultant-gross'!D:D,eslam.data!AQ1535,'consultant-gross'!F:F)</f>
        <v>22270031.399999999</v>
      </c>
      <c r="AH1535" s="14">
        <f>SUMIF('consultant-gross'!D:D,eslam.data!AQ1535,'consultant-gross'!G:G)</f>
        <v>54321636.485714287</v>
      </c>
      <c r="AI1535" s="14">
        <f>SUMIF('consultant-net'!D:D,eslam.data!AQ1535,'consultant-net'!F:F)</f>
        <v>26267292.440000001</v>
      </c>
      <c r="AJ1535" s="2" t="str">
        <f>VLOOKUP(A1535,'eslam-to-invoicing'!A:B,2,0)</f>
        <v>EDNC Retail &amp; Offices Civil</v>
      </c>
      <c r="AQ1535" s="2" t="str">
        <f t="shared" si="184"/>
        <v>Sodic Eastown4</v>
      </c>
      <c r="AR1535" s="2" t="str">
        <f t="shared" si="185"/>
        <v>EDNC Retail &amp; Offices Civil4</v>
      </c>
    </row>
    <row r="1536" spans="1:44" hidden="1" x14ac:dyDescent="0.3">
      <c r="A1536" s="6" t="s">
        <v>32</v>
      </c>
      <c r="B1536" s="32">
        <f>VLOOKUP(A1536,operation!A:B,2,0)</f>
        <v>1</v>
      </c>
      <c r="C1536" s="6">
        <v>5</v>
      </c>
      <c r="D1536" s="25"/>
      <c r="E1536" s="2">
        <v>45005158.611809522</v>
      </c>
      <c r="F1536" s="26">
        <f>_xlfn.MAXIFS('data-from-invoicing'!E:E,'data-from-invoicing'!D:D,eslam.data!AR1536)</f>
        <v>50370296.899999999</v>
      </c>
      <c r="G1536" s="2">
        <f t="shared" si="182"/>
        <v>5365138.2881904766</v>
      </c>
      <c r="H1536" s="2"/>
      <c r="I1536" s="23"/>
      <c r="J1536" s="2">
        <f>SUMIF('collection only'!D:D,eslam.data!AQ1536,'collection only'!E:E)</f>
        <v>37056568.399999999</v>
      </c>
      <c r="K1536" s="26">
        <f>SUMIF('data-from-invoicing'!D:D,eslam.data!AR1536,'data-from-invoicing'!F:F)</f>
        <v>37056568.405000001</v>
      </c>
      <c r="L1536" s="2">
        <f t="shared" si="183"/>
        <v>5.0000026822090149E-3</v>
      </c>
      <c r="M1536" s="2"/>
      <c r="Q1536" s="23"/>
      <c r="R1536" s="2">
        <v>22056568.402714942</v>
      </c>
      <c r="S1536" s="1">
        <v>43677</v>
      </c>
      <c r="T1536" s="1">
        <v>43671</v>
      </c>
      <c r="U1536" s="1">
        <v>43671</v>
      </c>
      <c r="V1536">
        <v>42</v>
      </c>
      <c r="W1536" s="1">
        <v>43713</v>
      </c>
      <c r="X1536" s="1">
        <v>43678</v>
      </c>
      <c r="Y1536" s="2">
        <v>99326795.097523808</v>
      </c>
      <c r="Z1536" s="2">
        <v>20344137.600000009</v>
      </c>
      <c r="AF1536" s="2">
        <v>144395.63</v>
      </c>
      <c r="AG1536" s="14">
        <f>SUMIF('consultant-gross'!D:D,eslam.data!AQ1536,'consultant-gross'!F:F)</f>
        <v>45005158.611809522</v>
      </c>
      <c r="AH1536" s="14">
        <f>SUMIF('consultant-gross'!D:D,eslam.data!AQ1536,'consultant-gross'!G:G)</f>
        <v>99326795.097523808</v>
      </c>
      <c r="AI1536" s="14">
        <f>SUMIF('consultant-net'!D:D,eslam.data!AQ1536,'consultant-net'!F:F)</f>
        <v>22056568.402714938</v>
      </c>
      <c r="AJ1536" s="2" t="str">
        <f>VLOOKUP(A1536,'eslam-to-invoicing'!A:B,2,0)</f>
        <v>EDNC Retail &amp; Offices Civil</v>
      </c>
      <c r="AQ1536" s="2" t="str">
        <f t="shared" si="184"/>
        <v>Sodic Eastown5</v>
      </c>
      <c r="AR1536" s="2" t="str">
        <f t="shared" si="185"/>
        <v>EDNC Retail &amp; Offices Civil5</v>
      </c>
    </row>
    <row r="1537" spans="1:44" hidden="1" x14ac:dyDescent="0.3">
      <c r="A1537" s="6" t="s">
        <v>32</v>
      </c>
      <c r="B1537" s="6">
        <f>VLOOKUP(A1537,operation!A:B,2,0)</f>
        <v>1</v>
      </c>
      <c r="C1537" s="6">
        <v>6</v>
      </c>
      <c r="D1537" s="25"/>
      <c r="E1537" s="2">
        <v>38734277.150095247</v>
      </c>
      <c r="F1537" s="26">
        <f>_xlfn.MAXIFS('data-from-invoicing'!E:E,'data-from-invoicing'!D:D,eslam.data!AR1537)</f>
        <v>38734277.149999999</v>
      </c>
      <c r="G1537" s="2">
        <f t="shared" si="182"/>
        <v>-9.5248222351074219E-5</v>
      </c>
      <c r="H1537" s="2"/>
      <c r="I1537" s="23"/>
      <c r="J1537" s="2">
        <f>SUMIF('collection only'!D:D,eslam.data!AQ1537,'collection only'!E:E)</f>
        <v>28554847.670000002</v>
      </c>
      <c r="K1537" s="26">
        <f>SUMIF('data-from-invoicing'!D:D,eslam.data!AR1537,'data-from-invoicing'!F:F)</f>
        <v>28614412.987499997</v>
      </c>
      <c r="L1537" s="2">
        <f t="shared" si="183"/>
        <v>59565.317499995232</v>
      </c>
      <c r="M1537" s="2"/>
      <c r="Q1537" s="23"/>
      <c r="R1537" s="2">
        <v>28554847.68</v>
      </c>
      <c r="S1537" s="1">
        <v>43708</v>
      </c>
      <c r="T1537" s="1">
        <v>43702</v>
      </c>
      <c r="U1537" s="1">
        <v>43696</v>
      </c>
      <c r="V1537">
        <v>42</v>
      </c>
      <c r="W1537" s="1">
        <v>43738</v>
      </c>
      <c r="X1537" s="1">
        <v>43716</v>
      </c>
      <c r="Y1537" s="2">
        <v>138061072.24761909</v>
      </c>
      <c r="Z1537" s="2">
        <v>20344137.600000001</v>
      </c>
      <c r="AF1537" s="2">
        <v>607331.67999999993</v>
      </c>
      <c r="AG1537" s="14">
        <f>SUMIF('consultant-gross'!D:D,eslam.data!AQ1537,'consultant-gross'!F:F)</f>
        <v>38734277.150095254</v>
      </c>
      <c r="AH1537" s="14">
        <f>SUMIF('consultant-gross'!D:D,eslam.data!AQ1537,'consultant-gross'!G:G)</f>
        <v>138061072.24761906</v>
      </c>
      <c r="AI1537" s="14">
        <f>SUMIF('consultant-net'!D:D,eslam.data!AQ1537,'consultant-net'!F:F)</f>
        <v>28554847.68</v>
      </c>
      <c r="AJ1537" s="2" t="str">
        <f>VLOOKUP(A1537,'eslam-to-invoicing'!A:B,2,0)</f>
        <v>EDNC Retail &amp; Offices Civil</v>
      </c>
      <c r="AQ1537" s="2" t="str">
        <f t="shared" si="184"/>
        <v>Sodic Eastown6</v>
      </c>
      <c r="AR1537" s="2" t="str">
        <f t="shared" si="185"/>
        <v>EDNC Retail &amp; Offices Civil6</v>
      </c>
    </row>
    <row r="1538" spans="1:44" hidden="1" x14ac:dyDescent="0.3">
      <c r="A1538" s="6" t="s">
        <v>32</v>
      </c>
      <c r="B1538" s="32">
        <f>VLOOKUP(A1538,operation!A:B,2,0)</f>
        <v>1</v>
      </c>
      <c r="C1538" s="6">
        <v>7</v>
      </c>
      <c r="D1538" s="25"/>
      <c r="E1538" s="2">
        <v>65627417.190476149</v>
      </c>
      <c r="F1538" s="26">
        <f>_xlfn.MAXIFS('data-from-invoicing'!E:E,'data-from-invoicing'!D:D,eslam.data!AR1538)</f>
        <v>46252048.049999997</v>
      </c>
      <c r="G1538" s="2">
        <f t="shared" si="182"/>
        <v>-19375369.140476152</v>
      </c>
      <c r="H1538" s="2"/>
      <c r="I1538" s="23"/>
      <c r="J1538" s="2">
        <f>SUMIF('collection only'!D:D,eslam.data!AQ1538,'collection only'!E:E)</f>
        <v>38197130.950000003</v>
      </c>
      <c r="K1538" s="26">
        <f>SUMIF('data-from-invoicing'!D:D,eslam.data!AR1538,'data-from-invoicing'!F:F)</f>
        <v>38197130.9705</v>
      </c>
      <c r="L1538" s="2">
        <f t="shared" si="183"/>
        <v>2.0499996840953827E-2</v>
      </c>
      <c r="M1538" s="2"/>
      <c r="Q1538" s="23"/>
      <c r="S1538" s="1">
        <v>43738</v>
      </c>
      <c r="T1538" s="1">
        <v>43733</v>
      </c>
      <c r="U1538" s="1">
        <v>43724</v>
      </c>
      <c r="V1538">
        <v>42</v>
      </c>
      <c r="W1538" s="1">
        <v>43766</v>
      </c>
      <c r="X1538" s="1">
        <v>43772</v>
      </c>
      <c r="Y1538" s="2">
        <v>203688489.43809521</v>
      </c>
      <c r="Z1538" s="2">
        <v>5537718</v>
      </c>
      <c r="AF1538" s="2">
        <v>921272.68</v>
      </c>
      <c r="AG1538" s="14">
        <f>SUMIF('consultant-gross'!D:D,eslam.data!AQ1538,'consultant-gross'!F:F)</f>
        <v>0</v>
      </c>
      <c r="AH1538" s="14">
        <f>SUMIF('consultant-gross'!D:D,eslam.data!AQ1538,'consultant-gross'!G:G)</f>
        <v>0</v>
      </c>
      <c r="AI1538" s="14">
        <f>SUMIF('consultant-net'!D:D,eslam.data!AQ1538,'consultant-net'!F:F)</f>
        <v>38890621.047344498</v>
      </c>
      <c r="AJ1538" s="2" t="str">
        <f>VLOOKUP(A1538,'eslam-to-invoicing'!A:B,2,0)</f>
        <v>EDNC Retail &amp; Offices Civil</v>
      </c>
      <c r="AQ1538" s="2" t="str">
        <f t="shared" si="184"/>
        <v>Sodic Eastown7</v>
      </c>
      <c r="AR1538" s="2" t="str">
        <f t="shared" si="185"/>
        <v>EDNC Retail &amp; Offices Civil7</v>
      </c>
    </row>
    <row r="1539" spans="1:44" hidden="1" x14ac:dyDescent="0.3">
      <c r="A1539" s="6" t="s">
        <v>32</v>
      </c>
      <c r="B1539" s="32">
        <f>VLOOKUP(A1539,operation!A:B,2,0)</f>
        <v>1</v>
      </c>
      <c r="C1539" s="6">
        <v>8</v>
      </c>
      <c r="D1539" s="25"/>
      <c r="E1539" s="2">
        <v>85059782.152381003</v>
      </c>
      <c r="F1539" s="26">
        <f>_xlfn.MAXIFS('data-from-invoicing'!E:E,'data-from-invoicing'!D:D,eslam.data!AR1539)</f>
        <v>82004688.269999996</v>
      </c>
      <c r="G1539" s="2">
        <f t="shared" si="182"/>
        <v>-3055093.8823810071</v>
      </c>
      <c r="H1539" s="2"/>
      <c r="I1539" s="23"/>
      <c r="J1539" s="2">
        <f>SUMIF('collection only'!D:D,eslam.data!AQ1539,'collection only'!E:E)</f>
        <v>55532397.609999999</v>
      </c>
      <c r="K1539" s="26">
        <f>SUMIF('data-from-invoicing'!D:D,eslam.data!AR1539,'data-from-invoicing'!F:F)</f>
        <v>59087057.733499996</v>
      </c>
      <c r="L1539" s="2">
        <f t="shared" si="183"/>
        <v>3554660.123499997</v>
      </c>
      <c r="M1539" s="2"/>
      <c r="Q1539" s="23"/>
      <c r="R1539" s="2">
        <v>58794871.950000003</v>
      </c>
      <c r="S1539" s="1">
        <v>43769</v>
      </c>
      <c r="T1539" s="1">
        <v>43768</v>
      </c>
      <c r="U1539" s="1">
        <v>43771</v>
      </c>
      <c r="V1539">
        <v>42</v>
      </c>
      <c r="W1539" s="1">
        <v>43813</v>
      </c>
      <c r="X1539" s="1">
        <v>43783</v>
      </c>
      <c r="Y1539" s="2">
        <v>288748271.59047621</v>
      </c>
      <c r="Z1539" s="2">
        <v>1266429.46</v>
      </c>
      <c r="AF1539" s="2">
        <v>707331.67999999993</v>
      </c>
      <c r="AG1539" s="14">
        <f>SUMIF('consultant-gross'!D:D,eslam.data!AQ1539,'consultant-gross'!F:F)</f>
        <v>85059782.152381003</v>
      </c>
      <c r="AH1539" s="14">
        <f>SUMIF('consultant-gross'!D:D,eslam.data!AQ1539,'consultant-gross'!G:G)</f>
        <v>288748271.59047621</v>
      </c>
      <c r="AI1539" s="14">
        <f>SUMIF('consultant-net'!D:D,eslam.data!AQ1539,'consultant-net'!F:F)</f>
        <v>58794871.950000003</v>
      </c>
      <c r="AJ1539" s="2" t="str">
        <f>VLOOKUP(A1539,'eslam-to-invoicing'!A:B,2,0)</f>
        <v>EDNC Retail &amp; Offices Civil</v>
      </c>
      <c r="AQ1539" s="2" t="str">
        <f t="shared" si="184"/>
        <v>Sodic Eastown8</v>
      </c>
      <c r="AR1539" s="2" t="str">
        <f t="shared" si="185"/>
        <v>EDNC Retail &amp; Offices Civil8</v>
      </c>
    </row>
    <row r="1540" spans="1:44" hidden="1" x14ac:dyDescent="0.3">
      <c r="A1540" s="6" t="s">
        <v>32</v>
      </c>
      <c r="B1540" s="32">
        <f>VLOOKUP(A1540,operation!A:B,2,0)</f>
        <v>1</v>
      </c>
      <c r="C1540" s="6">
        <v>9</v>
      </c>
      <c r="D1540" s="25"/>
      <c r="E1540" s="2">
        <v>16046909.91428566</v>
      </c>
      <c r="F1540" s="26">
        <f>_xlfn.MAXIFS('data-from-invoicing'!E:E,'data-from-invoicing'!D:D,eslam.data!AR1540)</f>
        <v>19102003.800000001</v>
      </c>
      <c r="G1540" s="2">
        <f t="shared" si="182"/>
        <v>3055093.885714341</v>
      </c>
      <c r="H1540" s="2"/>
      <c r="I1540" s="23"/>
      <c r="J1540" s="2">
        <f>SUMIF('collection only'!D:D,eslam.data!AQ1540,'collection only'!E:E)</f>
        <v>40504812.259999998</v>
      </c>
      <c r="K1540" s="26">
        <f>SUMIF('data-from-invoicing'!D:D,eslam.data!AR1540,'data-from-invoicing'!F:F)</f>
        <v>40883545.557999998</v>
      </c>
      <c r="L1540" s="2">
        <f t="shared" si="183"/>
        <v>378733.29800000042</v>
      </c>
      <c r="M1540" s="2"/>
      <c r="Q1540" s="23"/>
      <c r="R1540" s="2">
        <v>40504812.259999998</v>
      </c>
      <c r="S1540" s="1">
        <v>43799</v>
      </c>
      <c r="T1540" s="1">
        <v>43799</v>
      </c>
      <c r="U1540" s="1">
        <v>43802</v>
      </c>
      <c r="V1540">
        <v>42</v>
      </c>
      <c r="W1540" s="1">
        <v>43844</v>
      </c>
      <c r="X1540" s="1">
        <v>43829</v>
      </c>
      <c r="Y1540" s="2">
        <v>304795181.50476187</v>
      </c>
      <c r="Z1540" s="2">
        <v>39767000.799999997</v>
      </c>
      <c r="AF1540" s="2">
        <v>2750976.18</v>
      </c>
      <c r="AG1540" s="14">
        <f>SUMIF('consultant-gross'!D:D,eslam.data!AQ1540,'consultant-gross'!F:F)</f>
        <v>0</v>
      </c>
      <c r="AH1540" s="14">
        <f>SUMIF('consultant-gross'!D:D,eslam.data!AQ1540,'consultant-gross'!G:G)</f>
        <v>0</v>
      </c>
      <c r="AI1540" s="14">
        <f>SUMIF('consultant-net'!D:D,eslam.data!AQ1540,'consultant-net'!F:F)</f>
        <v>0</v>
      </c>
      <c r="AJ1540" s="2" t="str">
        <f>VLOOKUP(A1540,'eslam-to-invoicing'!A:B,2,0)</f>
        <v>EDNC Retail &amp; Offices Civil</v>
      </c>
      <c r="AQ1540" s="2" t="str">
        <f t="shared" si="184"/>
        <v>Sodic Eastown9</v>
      </c>
      <c r="AR1540" s="2" t="str">
        <f t="shared" si="185"/>
        <v>EDNC Retail &amp; Offices Civil9</v>
      </c>
    </row>
    <row r="1541" spans="1:44" hidden="1" x14ac:dyDescent="0.3">
      <c r="A1541" s="6" t="s">
        <v>32</v>
      </c>
      <c r="B1541" s="6">
        <f>VLOOKUP(A1541,operation!A:B,2,0)</f>
        <v>1</v>
      </c>
      <c r="C1541" s="6">
        <v>10</v>
      </c>
      <c r="D1541" s="25"/>
      <c r="E1541" s="2">
        <v>82638241.076189518</v>
      </c>
      <c r="F1541" s="26">
        <f>_xlfn.MAXIFS('data-from-invoicing'!E:E,'data-from-invoicing'!D:D,eslam.data!AR1541)</f>
        <v>82638241.079999998</v>
      </c>
      <c r="G1541" s="2">
        <f t="shared" si="182"/>
        <v>3.8104802370071411E-3</v>
      </c>
      <c r="H1541" s="2"/>
      <c r="I1541" s="23"/>
      <c r="J1541" s="2">
        <f>SUMIF('collection only'!D:D,eslam.data!AQ1541,'collection only'!E:E)</f>
        <v>32553581.239999998</v>
      </c>
      <c r="K1541" s="26">
        <f>SUMIF('data-from-invoicing'!D:D,eslam.data!AR1541,'data-from-invoicing'!F:F)</f>
        <v>33486093.463999998</v>
      </c>
      <c r="L1541" s="2">
        <f t="shared" si="183"/>
        <v>932512.22399999946</v>
      </c>
      <c r="M1541" s="2"/>
      <c r="Q1541" s="23"/>
      <c r="R1541" s="2">
        <v>32553581.239999998</v>
      </c>
      <c r="S1541" s="1">
        <v>43830</v>
      </c>
      <c r="T1541" s="1">
        <v>43830</v>
      </c>
      <c r="U1541" s="1">
        <v>43837</v>
      </c>
      <c r="V1541">
        <v>42</v>
      </c>
      <c r="W1541" s="1">
        <v>43879</v>
      </c>
      <c r="X1541" s="1">
        <v>43850</v>
      </c>
      <c r="Y1541" s="2">
        <v>387433422.58095139</v>
      </c>
      <c r="Z1541" s="2">
        <v>9.9999999999999995E-7</v>
      </c>
      <c r="AF1541" s="2">
        <v>3038523.68</v>
      </c>
      <c r="AG1541" s="14">
        <f>SUMIF('consultant-gross'!D:D,eslam.data!AQ1541,'consultant-gross'!F:F)</f>
        <v>88119712.72380954</v>
      </c>
      <c r="AH1541" s="14">
        <f>SUMIF('consultant-gross'!D:D,eslam.data!AQ1541,'consultant-gross'!G:G)</f>
        <v>392914894.22857141</v>
      </c>
      <c r="AI1541" s="14">
        <f>SUMIF('consultant-net'!D:D,eslam.data!AQ1541,'consultant-net'!F:F)</f>
        <v>36785436.359999999</v>
      </c>
      <c r="AJ1541" s="2" t="str">
        <f>VLOOKUP(A1541,'eslam-to-invoicing'!A:B,2,0)</f>
        <v>EDNC Retail &amp; Offices Civil</v>
      </c>
      <c r="AQ1541" s="2" t="str">
        <f t="shared" si="184"/>
        <v>Sodic Eastown10</v>
      </c>
      <c r="AR1541" s="2" t="str">
        <f t="shared" si="185"/>
        <v>EDNC Retail &amp; Offices Civil10</v>
      </c>
    </row>
    <row r="1542" spans="1:44" hidden="1" x14ac:dyDescent="0.3">
      <c r="A1542" s="6" t="s">
        <v>32</v>
      </c>
      <c r="B1542" s="6">
        <f>VLOOKUP(A1542,operation!A:B,2,0)</f>
        <v>1</v>
      </c>
      <c r="C1542" s="6">
        <v>11</v>
      </c>
      <c r="D1542" s="25"/>
      <c r="E1542" s="2">
        <v>36710088.577454329</v>
      </c>
      <c r="F1542" s="26">
        <f>_xlfn.MAXIFS('data-from-invoicing'!E:E,'data-from-invoicing'!D:D,eslam.data!AR1542)</f>
        <v>36710088.579999998</v>
      </c>
      <c r="G1542" s="2">
        <f t="shared" si="182"/>
        <v>2.5456696748733521E-3</v>
      </c>
      <c r="H1542" s="2"/>
      <c r="I1542" s="23"/>
      <c r="J1542" s="2">
        <f>SUMIF('collection only'!D:D,eslam.data!AQ1542,'collection only'!E:E)</f>
        <v>27179529.392899614</v>
      </c>
      <c r="K1542" s="26">
        <f>SUMIF('data-from-invoicing'!D:D,eslam.data!AR1542,'data-from-invoicing'!F:F)</f>
        <v>29504362.289000001</v>
      </c>
      <c r="L1542" s="2">
        <f t="shared" si="183"/>
        <v>2324832.896100387</v>
      </c>
      <c r="M1542" s="2"/>
      <c r="Q1542" s="23"/>
      <c r="R1542" s="2">
        <v>27179529.39289961</v>
      </c>
      <c r="S1542" s="1">
        <v>43861</v>
      </c>
      <c r="T1542" s="1">
        <v>43861</v>
      </c>
      <c r="U1542" s="1">
        <v>43864</v>
      </c>
      <c r="V1542">
        <v>42</v>
      </c>
      <c r="W1542" s="1">
        <v>43906</v>
      </c>
      <c r="X1542" s="1">
        <v>43880</v>
      </c>
      <c r="Y1542" s="2">
        <v>424143511.15840572</v>
      </c>
      <c r="AF1542" s="2">
        <v>3038523.68</v>
      </c>
      <c r="AG1542" s="14">
        <f>SUMIF('consultant-gross'!D:D,eslam.data!AQ1542,'consultant-gross'!F:F)</f>
        <v>0</v>
      </c>
      <c r="AH1542" s="14">
        <f>SUMIF('consultant-gross'!D:D,eslam.data!AQ1542,'consultant-gross'!G:G)</f>
        <v>0</v>
      </c>
      <c r="AI1542" s="14">
        <f>SUMIF('consultant-net'!D:D,eslam.data!AQ1542,'consultant-net'!F:F)</f>
        <v>0</v>
      </c>
      <c r="AJ1542" s="2" t="str">
        <f>VLOOKUP(A1542,'eslam-to-invoicing'!A:B,2,0)</f>
        <v>EDNC Retail &amp; Offices Civil</v>
      </c>
      <c r="AQ1542" s="2" t="str">
        <f t="shared" si="184"/>
        <v>Sodic Eastown11</v>
      </c>
      <c r="AR1542" s="2" t="str">
        <f t="shared" si="185"/>
        <v>EDNC Retail &amp; Offices Civil11</v>
      </c>
    </row>
    <row r="1543" spans="1:44" hidden="1" x14ac:dyDescent="0.3">
      <c r="A1543" s="6" t="s">
        <v>32</v>
      </c>
      <c r="B1543" s="32">
        <f>VLOOKUP(A1543,operation!A:B,2,0)</f>
        <v>1</v>
      </c>
      <c r="C1543" s="6">
        <v>12</v>
      </c>
      <c r="D1543" s="25"/>
      <c r="E1543" s="2">
        <v>26833421.41302282</v>
      </c>
      <c r="F1543" s="26">
        <f>_xlfn.MAXIFS('data-from-invoicing'!E:E,'data-from-invoicing'!D:D,eslam.data!AR1543)</f>
        <v>33309635.839999996</v>
      </c>
      <c r="G1543" s="2">
        <f t="shared" si="182"/>
        <v>6476214.4269771762</v>
      </c>
      <c r="H1543" s="2"/>
      <c r="I1543" s="23"/>
      <c r="J1543" s="2">
        <f>SUMIF('collection only'!D:D,eslam.data!AQ1543,'collection only'!E:E)</f>
        <v>19553108.789999999</v>
      </c>
      <c r="K1543" s="26">
        <f>SUMIF('data-from-invoicing'!D:D,eslam.data!AR1543,'data-from-invoicing'!F:F)</f>
        <v>24940111.319499999</v>
      </c>
      <c r="L1543" s="2">
        <f t="shared" si="183"/>
        <v>5387002.5295000002</v>
      </c>
      <c r="M1543" s="2"/>
      <c r="Q1543" s="23"/>
      <c r="R1543" s="2">
        <v>19553108.77</v>
      </c>
      <c r="S1543" s="1">
        <v>43890</v>
      </c>
      <c r="T1543" s="1">
        <v>43890</v>
      </c>
      <c r="U1543" s="1">
        <v>43894</v>
      </c>
      <c r="V1543">
        <v>42</v>
      </c>
      <c r="W1543" s="1">
        <v>43936</v>
      </c>
      <c r="X1543" s="1">
        <v>43919</v>
      </c>
      <c r="Y1543" s="2">
        <v>450976932.57142848</v>
      </c>
      <c r="AF1543" s="2">
        <v>3314791.44</v>
      </c>
      <c r="AG1543" s="14">
        <f>SUMIF('consultant-gross'!D:D,eslam.data!AQ1543,'consultant-gross'!F:F)</f>
        <v>26833421.413022816</v>
      </c>
      <c r="AH1543" s="14">
        <f>SUMIF('consultant-gross'!D:D,eslam.data!AQ1543,'consultant-gross'!G:G)</f>
        <v>450976932.57142854</v>
      </c>
      <c r="AI1543" s="14">
        <f>SUMIF('consultant-net'!D:D,eslam.data!AQ1543,'consultant-net'!F:F)</f>
        <v>19553108.77</v>
      </c>
      <c r="AJ1543" s="2" t="str">
        <f>VLOOKUP(A1543,'eslam-to-invoicing'!A:B,2,0)</f>
        <v>EDNC Retail &amp; Offices Civil</v>
      </c>
      <c r="AQ1543" s="2" t="str">
        <f t="shared" si="184"/>
        <v>Sodic Eastown12</v>
      </c>
      <c r="AR1543" s="2" t="str">
        <f t="shared" si="185"/>
        <v>EDNC Retail &amp; Offices Civil12</v>
      </c>
    </row>
    <row r="1544" spans="1:44" hidden="1" x14ac:dyDescent="0.3">
      <c r="A1544" s="6" t="s">
        <v>32</v>
      </c>
      <c r="B1544" s="32">
        <f>VLOOKUP(A1544,operation!A:B,2,0)</f>
        <v>1</v>
      </c>
      <c r="C1544" s="6">
        <v>13</v>
      </c>
      <c r="D1544" s="25"/>
      <c r="E1544" s="2">
        <v>22228765.612092439</v>
      </c>
      <c r="F1544" s="26">
        <f>_xlfn.MAXIFS('data-from-invoicing'!E:E,'data-from-invoicing'!D:D,eslam.data!AR1544)</f>
        <v>15752551.189999999</v>
      </c>
      <c r="G1544" s="2">
        <f t="shared" si="182"/>
        <v>-6476214.4220924396</v>
      </c>
      <c r="H1544" s="2"/>
      <c r="I1544" s="23"/>
      <c r="J1544" s="2">
        <f>SUMIF('collection only'!D:D,eslam.data!AQ1544,'collection only'!E:E)</f>
        <v>16201534.039999999</v>
      </c>
      <c r="K1544" s="26">
        <f>SUMIF('data-from-invoicing'!D:D,eslam.data!AR1544,'data-from-invoicing'!F:F)</f>
        <v>13698867.909499999</v>
      </c>
      <c r="L1544" s="2">
        <f t="shared" si="183"/>
        <v>-2502666.1305</v>
      </c>
      <c r="M1544" s="2"/>
      <c r="Q1544" s="23"/>
      <c r="R1544" s="2">
        <v>16201534.039999999</v>
      </c>
      <c r="S1544" s="1">
        <v>43921</v>
      </c>
      <c r="T1544" s="1">
        <v>43914</v>
      </c>
      <c r="U1544" s="1">
        <v>43915</v>
      </c>
      <c r="V1544">
        <v>42</v>
      </c>
      <c r="W1544" s="1">
        <v>43957</v>
      </c>
      <c r="X1544" s="1">
        <v>43968</v>
      </c>
      <c r="Y1544" s="2">
        <v>473205698.18352097</v>
      </c>
      <c r="AF1544" s="2">
        <v>2704423.44</v>
      </c>
      <c r="AG1544" s="14">
        <f>SUMIF('consultant-gross'!D:D,eslam.data!AQ1544,'consultant-gross'!F:F)</f>
        <v>26192906.028571427</v>
      </c>
      <c r="AH1544" s="14">
        <f>SUMIF('consultant-gross'!D:D,eslam.data!AQ1544,'consultant-gross'!G:G)</f>
        <v>477169838.59999996</v>
      </c>
      <c r="AI1544" s="14">
        <f>SUMIF('consultant-net'!D:D,eslam.data!AQ1544,'consultant-net'!F:F)</f>
        <v>19217788.539999999</v>
      </c>
      <c r="AJ1544" s="2" t="str">
        <f>VLOOKUP(A1544,'eslam-to-invoicing'!A:B,2,0)</f>
        <v>EDNC Retail &amp; Offices Civil</v>
      </c>
      <c r="AQ1544" s="2" t="str">
        <f t="shared" si="184"/>
        <v>Sodic Eastown13</v>
      </c>
      <c r="AR1544" s="2" t="str">
        <f t="shared" si="185"/>
        <v>EDNC Retail &amp; Offices Civil13</v>
      </c>
    </row>
    <row r="1545" spans="1:44" hidden="1" x14ac:dyDescent="0.3">
      <c r="A1545" s="6" t="s">
        <v>32</v>
      </c>
      <c r="B1545" s="6">
        <f>VLOOKUP(A1545,operation!A:B,2,0)</f>
        <v>1</v>
      </c>
      <c r="C1545" s="6">
        <v>14</v>
      </c>
      <c r="D1545" s="25"/>
      <c r="E1545" s="2">
        <v>24418089.968859971</v>
      </c>
      <c r="F1545" s="26">
        <f>_xlfn.MAXIFS('data-from-invoicing'!E:E,'data-from-invoicing'!D:D,eslam.data!AR1545)</f>
        <v>24418089.969999999</v>
      </c>
      <c r="G1545" s="2">
        <f t="shared" si="182"/>
        <v>1.1400282382965088E-3</v>
      </c>
      <c r="H1545" s="2"/>
      <c r="I1545" s="23"/>
      <c r="J1545" s="2">
        <f>SUMIF('collection only'!D:D,eslam.data!AQ1545,'collection only'!E:E)</f>
        <v>16537461.58</v>
      </c>
      <c r="K1545" s="26">
        <f>SUMIF('data-from-invoicing'!D:D,eslam.data!AR1545,'data-from-invoicing'!F:F)</f>
        <v>17859899.478500001</v>
      </c>
      <c r="L1545" s="2">
        <f t="shared" si="183"/>
        <v>1322437.8985000011</v>
      </c>
      <c r="M1545" s="2"/>
      <c r="Q1545" s="23"/>
      <c r="R1545" s="2">
        <v>16537461.58</v>
      </c>
      <c r="S1545" s="1">
        <v>43951</v>
      </c>
      <c r="T1545" s="1">
        <v>43958</v>
      </c>
      <c r="U1545" s="1">
        <v>43961</v>
      </c>
      <c r="V1545">
        <v>42</v>
      </c>
      <c r="W1545" s="1">
        <v>44003</v>
      </c>
      <c r="X1545" s="1">
        <v>43997</v>
      </c>
      <c r="Y1545" s="2">
        <v>497623788.15238088</v>
      </c>
      <c r="AF1545" s="2">
        <v>3495935.44</v>
      </c>
      <c r="AG1545" s="14">
        <f>SUMIF('consultant-gross'!D:D,eslam.data!AQ1545,'consultant-gross'!F:F)</f>
        <v>0</v>
      </c>
      <c r="AH1545" s="14">
        <f>SUMIF('consultant-gross'!D:D,eslam.data!AQ1545,'consultant-gross'!G:G)</f>
        <v>0</v>
      </c>
      <c r="AI1545" s="14">
        <f>SUMIF('consultant-net'!D:D,eslam.data!AQ1545,'consultant-net'!F:F)</f>
        <v>0</v>
      </c>
      <c r="AJ1545" s="2" t="str">
        <f>VLOOKUP(A1545,'eslam-to-invoicing'!A:B,2,0)</f>
        <v>EDNC Retail &amp; Offices Civil</v>
      </c>
      <c r="AQ1545" s="2" t="str">
        <f t="shared" si="184"/>
        <v>Sodic Eastown14</v>
      </c>
      <c r="AR1545" s="2" t="str">
        <f t="shared" si="185"/>
        <v>EDNC Retail &amp; Offices Civil14</v>
      </c>
    </row>
    <row r="1546" spans="1:44" hidden="1" x14ac:dyDescent="0.3">
      <c r="A1546" s="6" t="s">
        <v>32</v>
      </c>
      <c r="B1546" s="6">
        <f>VLOOKUP(A1546,operation!A:B,2,0)</f>
        <v>1</v>
      </c>
      <c r="C1546" s="6">
        <v>15</v>
      </c>
      <c r="D1546" s="25"/>
      <c r="E1546" s="2">
        <v>19101976.117630482</v>
      </c>
      <c r="F1546" s="26">
        <f>_xlfn.MAXIFS('data-from-invoicing'!E:E,'data-from-invoicing'!D:D,eslam.data!AR1546)</f>
        <v>19101976.120000001</v>
      </c>
      <c r="G1546" s="2">
        <f t="shared" si="182"/>
        <v>2.3695193231105804E-3</v>
      </c>
      <c r="H1546" s="2"/>
      <c r="I1546" s="23"/>
      <c r="J1546" s="2">
        <f>SUMIF('collection only'!D:D,eslam.data!AQ1546,'collection only'!E:E)</f>
        <v>12895954</v>
      </c>
      <c r="K1546" s="26">
        <f>SUMIF('data-from-invoicing'!D:D,eslam.data!AR1546,'data-from-invoicing'!F:F)</f>
        <v>12895954</v>
      </c>
      <c r="L1546" s="2">
        <f t="shared" si="183"/>
        <v>0</v>
      </c>
      <c r="M1546" s="2"/>
      <c r="Q1546" s="23"/>
      <c r="R1546" s="2">
        <v>12895953.95582917</v>
      </c>
      <c r="S1546" s="1">
        <v>43982</v>
      </c>
      <c r="T1546" s="1">
        <v>43984</v>
      </c>
      <c r="U1546" s="1">
        <v>43988</v>
      </c>
      <c r="V1546">
        <v>42</v>
      </c>
      <c r="W1546" s="1">
        <v>44030</v>
      </c>
      <c r="X1546" s="1">
        <v>44005</v>
      </c>
      <c r="Y1546" s="2">
        <v>516725764.27001143</v>
      </c>
      <c r="AF1546" s="2">
        <v>4174771.13</v>
      </c>
      <c r="AG1546" s="14">
        <f>SUMIF('consultant-gross'!D:D,eslam.data!AQ1546,'consultant-gross'!F:F)</f>
        <v>0</v>
      </c>
      <c r="AH1546" s="14">
        <f>SUMIF('consultant-gross'!D:D,eslam.data!AQ1546,'consultant-gross'!G:G)</f>
        <v>0</v>
      </c>
      <c r="AI1546" s="14">
        <f>SUMIF('consultant-net'!D:D,eslam.data!AQ1546,'consultant-net'!F:F)</f>
        <v>0</v>
      </c>
      <c r="AJ1546" s="2" t="str">
        <f>VLOOKUP(A1546,'eslam-to-invoicing'!A:B,2,0)</f>
        <v>EDNC Retail &amp; Offices Civil</v>
      </c>
      <c r="AQ1546" s="2" t="str">
        <f t="shared" si="184"/>
        <v>Sodic Eastown15</v>
      </c>
      <c r="AR1546" s="2" t="str">
        <f t="shared" si="185"/>
        <v>EDNC Retail &amp; Offices Civil15</v>
      </c>
    </row>
    <row r="1547" spans="1:44" hidden="1" x14ac:dyDescent="0.3">
      <c r="A1547" s="6" t="s">
        <v>32</v>
      </c>
      <c r="B1547" s="6">
        <f>VLOOKUP(A1547,operation!A:B,2,0)</f>
        <v>1</v>
      </c>
      <c r="C1547" s="6">
        <v>16</v>
      </c>
      <c r="D1547" s="25"/>
      <c r="E1547" s="2">
        <v>42785902.701259971</v>
      </c>
      <c r="F1547" s="26">
        <f>_xlfn.MAXIFS('data-from-invoicing'!E:E,'data-from-invoicing'!D:D,eslam.data!AR1547)</f>
        <v>42785902.689999998</v>
      </c>
      <c r="G1547" s="2">
        <f t="shared" si="182"/>
        <v>-1.1259973049163818E-2</v>
      </c>
      <c r="H1547" s="2"/>
      <c r="I1547" s="23"/>
      <c r="J1547" s="2">
        <f>SUMIF('collection only'!D:D,eslam.data!AQ1547,'collection only'!E:E)</f>
        <v>30145771.57</v>
      </c>
      <c r="K1547" s="26">
        <f>SUMIF('data-from-invoicing'!D:D,eslam.data!AR1547,'data-from-invoicing'!F:F)</f>
        <v>31947230.034500003</v>
      </c>
      <c r="L1547" s="2">
        <f t="shared" si="183"/>
        <v>1801458.4645000026</v>
      </c>
      <c r="M1547" s="2"/>
      <c r="Q1547" s="23"/>
      <c r="R1547" s="2">
        <v>30145771.53148805</v>
      </c>
      <c r="S1547" s="1">
        <v>44012</v>
      </c>
      <c r="T1547" s="1">
        <v>44012</v>
      </c>
      <c r="U1547" s="1">
        <v>44016</v>
      </c>
      <c r="V1547">
        <v>42</v>
      </c>
      <c r="W1547" s="1">
        <v>44058</v>
      </c>
      <c r="X1547" s="1">
        <v>44053</v>
      </c>
      <c r="Y1547" s="2">
        <v>559511666.9712714</v>
      </c>
      <c r="AF1547" s="2">
        <v>4707294.5199999996</v>
      </c>
      <c r="AG1547" s="14">
        <f>SUMIF('consultant-gross'!D:D,eslam.data!AQ1547,'consultant-gross'!F:F)</f>
        <v>0</v>
      </c>
      <c r="AH1547" s="14">
        <f>SUMIF('consultant-gross'!D:D,eslam.data!AQ1547,'consultant-gross'!G:G)</f>
        <v>0</v>
      </c>
      <c r="AI1547" s="14">
        <f>SUMIF('consultant-net'!D:D,eslam.data!AQ1547,'consultant-net'!F:F)</f>
        <v>0</v>
      </c>
      <c r="AJ1547" s="2" t="str">
        <f>VLOOKUP(A1547,'eslam-to-invoicing'!A:B,2,0)</f>
        <v>EDNC Retail &amp; Offices Civil</v>
      </c>
      <c r="AQ1547" s="2" t="str">
        <f t="shared" si="184"/>
        <v>Sodic Eastown16</v>
      </c>
      <c r="AR1547" s="2" t="str">
        <f t="shared" si="185"/>
        <v>EDNC Retail &amp; Offices Civil16</v>
      </c>
    </row>
    <row r="1548" spans="1:44" hidden="1" x14ac:dyDescent="0.3">
      <c r="A1548" s="6" t="s">
        <v>32</v>
      </c>
      <c r="B1548" s="6">
        <f>VLOOKUP(A1548,operation!A:B,2,0)</f>
        <v>1</v>
      </c>
      <c r="C1548" s="6">
        <v>17</v>
      </c>
      <c r="D1548" s="25"/>
      <c r="E1548" s="2">
        <v>30425304.067319989</v>
      </c>
      <c r="F1548" s="26">
        <f>_xlfn.MAXIFS('data-from-invoicing'!E:E,'data-from-invoicing'!D:D,eslam.data!AR1548)</f>
        <v>30425304.069999997</v>
      </c>
      <c r="G1548" s="2">
        <f t="shared" si="182"/>
        <v>2.6800073683261871E-3</v>
      </c>
      <c r="H1548" s="2"/>
      <c r="I1548" s="23"/>
      <c r="J1548" s="2">
        <f>SUMIF('collection only'!D:D,eslam.data!AQ1548,'collection only'!E:E)</f>
        <v>20899381.34</v>
      </c>
      <c r="K1548" s="26">
        <f>SUMIF('data-from-invoicing'!D:D,eslam.data!AR1548,'data-from-invoicing'!F:F)</f>
        <v>23516460.0735</v>
      </c>
      <c r="L1548" s="2">
        <f t="shared" si="183"/>
        <v>2617078.7335000001</v>
      </c>
      <c r="M1548" s="2"/>
      <c r="Q1548" s="23"/>
      <c r="R1548" s="2">
        <v>20899381.382340759</v>
      </c>
      <c r="S1548" s="1">
        <v>44043</v>
      </c>
      <c r="T1548" s="1">
        <v>44051</v>
      </c>
      <c r="U1548" s="1">
        <v>44053</v>
      </c>
      <c r="V1548">
        <v>42</v>
      </c>
      <c r="W1548" s="1">
        <v>44095</v>
      </c>
      <c r="X1548" s="1">
        <v>44081</v>
      </c>
      <c r="Y1548" s="2">
        <v>589936971.03859138</v>
      </c>
      <c r="AF1548" s="2">
        <v>5466992.46</v>
      </c>
      <c r="AG1548" s="14">
        <f>SUMIF('consultant-gross'!D:D,eslam.data!AQ1548,'consultant-gross'!F:F)</f>
        <v>33693489.009680986</v>
      </c>
      <c r="AH1548" s="14">
        <f>SUMIF('consultant-gross'!D:D,eslam.data!AQ1548,'consultant-gross'!G:G)</f>
        <v>593205155.98095238</v>
      </c>
      <c r="AI1548" s="14">
        <f>SUMIF('consultant-net'!D:D,eslam.data!AQ1548,'consultant-net'!F:F)</f>
        <v>22896073.338131562</v>
      </c>
      <c r="AJ1548" s="2" t="str">
        <f>VLOOKUP(A1548,'eslam-to-invoicing'!A:B,2,0)</f>
        <v>EDNC Retail &amp; Offices Civil</v>
      </c>
      <c r="AQ1548" s="2" t="str">
        <f t="shared" si="184"/>
        <v>Sodic Eastown17</v>
      </c>
      <c r="AR1548" s="2" t="str">
        <f t="shared" si="185"/>
        <v>EDNC Retail &amp; Offices Civil17</v>
      </c>
    </row>
    <row r="1549" spans="1:44" hidden="1" x14ac:dyDescent="0.3">
      <c r="A1549" s="6" t="s">
        <v>32</v>
      </c>
      <c r="B1549" s="32">
        <f>VLOOKUP(A1549,operation!A:B,2,0)</f>
        <v>1</v>
      </c>
      <c r="C1549" s="6">
        <v>18</v>
      </c>
      <c r="D1549" s="25"/>
      <c r="E1549" s="2">
        <v>36663335.542360902</v>
      </c>
      <c r="F1549" s="26">
        <f>_xlfn.MAXIFS('data-from-invoicing'!E:E,'data-from-invoicing'!D:D,eslam.data!AR1549)</f>
        <v>39729323.850000001</v>
      </c>
      <c r="G1549" s="2">
        <f t="shared" si="182"/>
        <v>3065988.3076390997</v>
      </c>
      <c r="H1549" s="2"/>
      <c r="I1549" s="23"/>
      <c r="J1549" s="2">
        <f>SUMIF('collection only'!D:D,eslam.data!AQ1549,'collection only'!E:E)</f>
        <v>22406610.780000001</v>
      </c>
      <c r="K1549" s="26">
        <f>SUMIF('data-from-invoicing'!D:D,eslam.data!AR1549,'data-from-invoicing'!F:F)</f>
        <v>26361312.302500002</v>
      </c>
      <c r="L1549" s="2">
        <f t="shared" si="183"/>
        <v>3954701.5225000009</v>
      </c>
      <c r="M1549" s="2"/>
      <c r="Q1549" s="23"/>
      <c r="R1549" s="2">
        <v>22406610.780000001</v>
      </c>
      <c r="S1549" s="1">
        <v>44074</v>
      </c>
      <c r="T1549" s="1">
        <v>44074</v>
      </c>
      <c r="U1549" s="1">
        <v>44077</v>
      </c>
      <c r="V1549">
        <v>42</v>
      </c>
      <c r="W1549" s="1">
        <v>44119</v>
      </c>
      <c r="X1549" s="1">
        <v>44115</v>
      </c>
      <c r="Y1549" s="2">
        <v>626600306.58095229</v>
      </c>
      <c r="AF1549" s="2">
        <v>5860427.46</v>
      </c>
      <c r="AG1549" s="14">
        <f>SUMIF('consultant-gross'!D:D,eslam.data!AQ1549,'consultant-gross'!F:F)</f>
        <v>0</v>
      </c>
      <c r="AH1549" s="14">
        <f>SUMIF('consultant-gross'!D:D,eslam.data!AQ1549,'consultant-gross'!G:G)</f>
        <v>0</v>
      </c>
      <c r="AI1549" s="14">
        <f>SUMIF('consultant-net'!D:D,eslam.data!AQ1549,'consultant-net'!F:F)</f>
        <v>0</v>
      </c>
      <c r="AJ1549" s="2" t="str">
        <f>VLOOKUP(A1549,'eslam-to-invoicing'!A:B,2,0)</f>
        <v>EDNC Retail &amp; Offices Civil</v>
      </c>
      <c r="AQ1549" s="2" t="str">
        <f t="shared" si="184"/>
        <v>Sodic Eastown18</v>
      </c>
      <c r="AR1549" s="2" t="str">
        <f t="shared" si="185"/>
        <v>EDNC Retail &amp; Offices Civil18</v>
      </c>
    </row>
    <row r="1550" spans="1:44" hidden="1" x14ac:dyDescent="0.3">
      <c r="A1550" s="6" t="s">
        <v>32</v>
      </c>
      <c r="B1550" s="32">
        <f>VLOOKUP(A1550,operation!A:B,2,0)</f>
        <v>1</v>
      </c>
      <c r="C1550" s="6">
        <v>19</v>
      </c>
      <c r="D1550" s="25"/>
      <c r="E1550" s="2">
        <v>48818243.380952477</v>
      </c>
      <c r="F1550" s="26">
        <f>_xlfn.MAXIFS('data-from-invoicing'!E:E,'data-from-invoicing'!D:D,eslam.data!AR1550)</f>
        <v>45752255.090000004</v>
      </c>
      <c r="G1550" s="2">
        <f t="shared" si="182"/>
        <v>-3065988.2909524739</v>
      </c>
      <c r="H1550" s="2"/>
      <c r="I1550" s="23"/>
      <c r="J1550" s="2">
        <f>SUMIF('collection only'!D:D,eslam.data!AQ1550,'collection only'!E:E)</f>
        <v>34417592.719999999</v>
      </c>
      <c r="K1550" s="26">
        <f>SUMIF('data-from-invoicing'!D:D,eslam.data!AR1550,'data-from-invoicing'!F:F)</f>
        <v>30462891.204</v>
      </c>
      <c r="L1550" s="2">
        <f t="shared" si="183"/>
        <v>-3954701.5159999989</v>
      </c>
      <c r="M1550" s="2"/>
      <c r="Q1550" s="23"/>
      <c r="R1550" s="2">
        <v>34417592.719999999</v>
      </c>
      <c r="S1550" s="1">
        <v>44104</v>
      </c>
      <c r="T1550" s="1">
        <v>44105</v>
      </c>
      <c r="U1550" s="1">
        <v>44108</v>
      </c>
      <c r="V1550">
        <v>42</v>
      </c>
      <c r="W1550" s="1">
        <v>44150</v>
      </c>
      <c r="X1550" s="1">
        <v>44150</v>
      </c>
      <c r="Y1550" s="2">
        <v>675418549.96190476</v>
      </c>
      <c r="AF1550" s="2">
        <v>0</v>
      </c>
      <c r="AG1550" s="14">
        <f>SUMIF('consultant-gross'!D:D,eslam.data!AQ1550,'consultant-gross'!F:F)</f>
        <v>0</v>
      </c>
      <c r="AH1550" s="14">
        <f>SUMIF('consultant-gross'!D:D,eslam.data!AQ1550,'consultant-gross'!G:G)</f>
        <v>0</v>
      </c>
      <c r="AI1550" s="14">
        <f>SUMIF('consultant-net'!D:D,eslam.data!AQ1550,'consultant-net'!F:F)</f>
        <v>0</v>
      </c>
      <c r="AJ1550" s="2" t="str">
        <f>VLOOKUP(A1550,'eslam-to-invoicing'!A:B,2,0)</f>
        <v>EDNC Retail &amp; Offices Civil</v>
      </c>
      <c r="AQ1550" s="2" t="str">
        <f t="shared" si="184"/>
        <v>Sodic Eastown19</v>
      </c>
      <c r="AR1550" s="2" t="str">
        <f t="shared" si="185"/>
        <v>EDNC Retail &amp; Offices Civil19</v>
      </c>
    </row>
    <row r="1551" spans="1:44" hidden="1" x14ac:dyDescent="0.3">
      <c r="A1551" s="6" t="s">
        <v>32</v>
      </c>
      <c r="B1551" s="32">
        <f>VLOOKUP(A1551,operation!A:B,2,0)</f>
        <v>1</v>
      </c>
      <c r="C1551" s="6">
        <v>20</v>
      </c>
      <c r="D1551" s="25"/>
      <c r="E1551" s="2">
        <v>81649174.452201724</v>
      </c>
      <c r="F1551" s="26">
        <f>_xlfn.MAXIFS('data-from-invoicing'!E:E,'data-from-invoicing'!D:D,eslam.data!AR1551)</f>
        <v>45598330.5</v>
      </c>
      <c r="G1551" s="2">
        <f t="shared" si="182"/>
        <v>-36050843.952201724</v>
      </c>
      <c r="H1551" s="2"/>
      <c r="I1551" s="23"/>
      <c r="J1551" s="2">
        <f>SUMIF('collection only'!D:D,eslam.data!AQ1551,'collection only'!E:E)</f>
        <v>31197031.829999998</v>
      </c>
      <c r="K1551" s="26">
        <f>SUMIF('data-from-invoicing'!D:D,eslam.data!AR1551,'data-from-invoicing'!F:F)</f>
        <v>31197031.845000003</v>
      </c>
      <c r="L1551" s="2">
        <f t="shared" si="183"/>
        <v>1.5000004321336746E-2</v>
      </c>
      <c r="M1551" s="2"/>
      <c r="Q1551" s="23"/>
      <c r="R1551" s="2">
        <v>31197031.78273508</v>
      </c>
      <c r="S1551" s="1">
        <v>44135</v>
      </c>
      <c r="T1551" s="1">
        <v>44135</v>
      </c>
      <c r="U1551" s="1">
        <v>44138</v>
      </c>
      <c r="V1551">
        <v>42</v>
      </c>
      <c r="W1551" s="1">
        <v>44180</v>
      </c>
      <c r="X1551" s="1">
        <v>44179</v>
      </c>
      <c r="Y1551" s="2">
        <v>757067724.41410649</v>
      </c>
      <c r="AF1551" s="2">
        <v>6575145.7599999998</v>
      </c>
      <c r="AG1551" s="14">
        <f>SUMIF('consultant-gross'!D:D,eslam.data!AQ1551,'consultant-gross'!F:F)</f>
        <v>0</v>
      </c>
      <c r="AH1551" s="14">
        <f>SUMIF('consultant-gross'!D:D,eslam.data!AQ1551,'consultant-gross'!G:G)</f>
        <v>0</v>
      </c>
      <c r="AI1551" s="14">
        <f>SUMIF('consultant-net'!D:D,eslam.data!AQ1551,'consultant-net'!F:F)</f>
        <v>0</v>
      </c>
      <c r="AJ1551" s="2" t="str">
        <f>VLOOKUP(A1551,'eslam-to-invoicing'!A:B,2,0)</f>
        <v>EDNC Retail &amp; Offices Civil</v>
      </c>
      <c r="AQ1551" s="2" t="str">
        <f t="shared" si="184"/>
        <v>Sodic Eastown20</v>
      </c>
      <c r="AR1551" s="2" t="str">
        <f t="shared" si="185"/>
        <v>EDNC Retail &amp; Offices Civil20</v>
      </c>
    </row>
    <row r="1552" spans="1:44" hidden="1" x14ac:dyDescent="0.3">
      <c r="A1552" s="6" t="s">
        <v>32</v>
      </c>
      <c r="B1552" s="32">
        <f>VLOOKUP(A1552,operation!A:B,2,0)</f>
        <v>1</v>
      </c>
      <c r="C1552" s="6">
        <v>21</v>
      </c>
      <c r="D1552" s="25"/>
      <c r="E1552" s="2">
        <v>8971634.0811315775</v>
      </c>
      <c r="F1552" s="26">
        <f>_xlfn.MAXIFS('data-from-invoicing'!E:E,'data-from-invoicing'!D:D,eslam.data!AR1552)</f>
        <v>45022478.109999999</v>
      </c>
      <c r="G1552" s="2">
        <f t="shared" si="182"/>
        <v>36050844.028868422</v>
      </c>
      <c r="H1552" s="2"/>
      <c r="I1552" s="23"/>
      <c r="J1552" s="2">
        <f>SUMIF('collection only'!D:D,eslam.data!AQ1552,'collection only'!E:E)</f>
        <v>29743783.32</v>
      </c>
      <c r="K1552" s="26">
        <f>SUMIF('data-from-invoicing'!D:D,eslam.data!AR1552,'data-from-invoicing'!F:F)</f>
        <v>32167186.075499997</v>
      </c>
      <c r="L1552" s="2">
        <f t="shared" si="183"/>
        <v>2423402.7554999962</v>
      </c>
      <c r="M1552" s="2"/>
      <c r="Q1552" s="23"/>
      <c r="R1552" s="2">
        <v>29743783.27</v>
      </c>
      <c r="S1552" s="1">
        <v>44165</v>
      </c>
      <c r="T1552" s="1">
        <v>44165</v>
      </c>
      <c r="U1552" s="1">
        <v>44168</v>
      </c>
      <c r="V1552">
        <v>42</v>
      </c>
      <c r="W1552" s="1">
        <v>44210</v>
      </c>
      <c r="X1552" s="1">
        <v>44216</v>
      </c>
      <c r="Y1552" s="2">
        <v>766039358.49523807</v>
      </c>
      <c r="AF1552" s="2">
        <v>7317323.7599999998</v>
      </c>
      <c r="AG1552" s="14">
        <f>SUMIF('consultant-gross'!D:D,eslam.data!AQ1552,'consultant-gross'!F:F)</f>
        <v>0</v>
      </c>
      <c r="AH1552" s="14">
        <f>SUMIF('consultant-gross'!D:D,eslam.data!AQ1552,'consultant-gross'!G:G)</f>
        <v>0</v>
      </c>
      <c r="AI1552" s="14">
        <f>SUMIF('consultant-net'!D:D,eslam.data!AQ1552,'consultant-net'!F:F)</f>
        <v>0</v>
      </c>
      <c r="AJ1552" s="2" t="str">
        <f>VLOOKUP(A1552,'eslam-to-invoicing'!A:B,2,0)</f>
        <v>EDNC Retail &amp; Offices Civil</v>
      </c>
      <c r="AQ1552" s="2" t="str">
        <f t="shared" si="184"/>
        <v>Sodic Eastown21</v>
      </c>
      <c r="AR1552" s="2" t="str">
        <f t="shared" si="185"/>
        <v>EDNC Retail &amp; Offices Civil21</v>
      </c>
    </row>
    <row r="1553" spans="1:44" hidden="1" x14ac:dyDescent="0.3">
      <c r="A1553" s="6" t="s">
        <v>32</v>
      </c>
      <c r="B1553" s="6">
        <f>VLOOKUP(A1553,operation!A:B,2,0)</f>
        <v>1</v>
      </c>
      <c r="C1553" s="6">
        <v>22</v>
      </c>
      <c r="D1553" s="25"/>
      <c r="E1553" s="2">
        <v>29539477.05714285</v>
      </c>
      <c r="F1553" s="26">
        <f>_xlfn.MAXIFS('data-from-invoicing'!E:E,'data-from-invoicing'!D:D,eslam.data!AR1553)</f>
        <v>29539476.98</v>
      </c>
      <c r="G1553" s="2">
        <f t="shared" ref="G1553:G1616" si="186">F1553-E1553</f>
        <v>-7.7142849564552307E-2</v>
      </c>
      <c r="H1553" s="2"/>
      <c r="I1553" s="23"/>
      <c r="J1553" s="2">
        <f>SUMIF('collection only'!D:D,eslam.data!AQ1553,'collection only'!E:E)</f>
        <v>19964135.699999999</v>
      </c>
      <c r="K1553" s="26">
        <f>SUMIF('data-from-invoicing'!D:D,eslam.data!AR1553,'data-from-invoicing'!F:F)</f>
        <v>19964135.699000001</v>
      </c>
      <c r="L1553" s="2">
        <f t="shared" ref="L1553:L1616" si="187">K1553-J1553</f>
        <v>-9.999983012676239E-4</v>
      </c>
      <c r="M1553" s="2"/>
      <c r="Q1553" s="23"/>
      <c r="R1553" s="2">
        <v>19964135.699999999</v>
      </c>
      <c r="S1553" s="1">
        <v>44196</v>
      </c>
      <c r="T1553" s="1">
        <v>44196</v>
      </c>
      <c r="U1553" s="1">
        <v>44201</v>
      </c>
      <c r="V1553">
        <v>42</v>
      </c>
      <c r="W1553" s="1">
        <v>44243</v>
      </c>
      <c r="X1553" s="1">
        <v>44236</v>
      </c>
      <c r="Y1553" s="2">
        <v>795578835.55238092</v>
      </c>
      <c r="AF1553" s="2">
        <v>7664787.8800000008</v>
      </c>
      <c r="AG1553" s="14">
        <f>SUMIF('consultant-gross'!D:D,eslam.data!AQ1553,'consultant-gross'!F:F)</f>
        <v>0</v>
      </c>
      <c r="AH1553" s="14">
        <f>SUMIF('consultant-gross'!D:D,eslam.data!AQ1553,'consultant-gross'!G:G)</f>
        <v>0</v>
      </c>
      <c r="AI1553" s="14">
        <f>SUMIF('consultant-net'!D:D,eslam.data!AQ1553,'consultant-net'!F:F)</f>
        <v>0</v>
      </c>
      <c r="AJ1553" s="2" t="str">
        <f>VLOOKUP(A1553,'eslam-to-invoicing'!A:B,2,0)</f>
        <v>EDNC Retail &amp; Offices Civil</v>
      </c>
      <c r="AQ1553" s="2" t="str">
        <f t="shared" ref="AQ1553:AQ1616" si="188">A1553&amp;C1553</f>
        <v>Sodic Eastown22</v>
      </c>
      <c r="AR1553" s="2" t="str">
        <f t="shared" ref="AR1553:AR1616" si="189">AJ1553&amp;C1553</f>
        <v>EDNC Retail &amp; Offices Civil22</v>
      </c>
    </row>
    <row r="1554" spans="1:44" hidden="1" x14ac:dyDescent="0.3">
      <c r="A1554" s="6" t="s">
        <v>32</v>
      </c>
      <c r="B1554" s="6">
        <f>VLOOKUP(A1554,operation!A:B,2,0)</f>
        <v>1</v>
      </c>
      <c r="C1554" s="6">
        <v>23</v>
      </c>
      <c r="D1554" s="25"/>
      <c r="E1554" s="2">
        <v>23832998.72145712</v>
      </c>
      <c r="F1554" s="26">
        <f>_xlfn.MAXIFS('data-from-invoicing'!E:E,'data-from-invoicing'!D:D,eslam.data!AR1554)</f>
        <v>23832998.719999999</v>
      </c>
      <c r="G1554" s="2">
        <f t="shared" si="186"/>
        <v>-1.4571212232112885E-3</v>
      </c>
      <c r="H1554" s="2"/>
      <c r="I1554" s="23"/>
      <c r="J1554" s="2">
        <f>SUMIF('collection only'!D:D,eslam.data!AQ1554,'collection only'!E:E)</f>
        <v>19672746.629999999</v>
      </c>
      <c r="K1554" s="26">
        <f>SUMIF('data-from-invoicing'!D:D,eslam.data!AR1554,'data-from-invoicing'!F:F)</f>
        <v>15672746.626</v>
      </c>
      <c r="L1554" s="2">
        <f t="shared" si="187"/>
        <v>-4000000.0039999988</v>
      </c>
      <c r="M1554" s="2"/>
      <c r="Q1554" s="23"/>
      <c r="R1554" s="2">
        <v>19672746.644255821</v>
      </c>
      <c r="S1554" s="1">
        <v>44227</v>
      </c>
      <c r="T1554" s="1">
        <v>44227</v>
      </c>
      <c r="U1554" s="1">
        <v>44231</v>
      </c>
      <c r="V1554">
        <v>42</v>
      </c>
      <c r="W1554" s="1">
        <v>44273</v>
      </c>
      <c r="X1554" s="1">
        <v>44259</v>
      </c>
      <c r="Y1554" s="2">
        <v>819411834.27383804</v>
      </c>
      <c r="AF1554" s="2">
        <v>8075062.4800000004</v>
      </c>
      <c r="AG1554" s="14">
        <f>SUMIF('consultant-gross'!D:D,eslam.data!AQ1554,'consultant-gross'!F:F)</f>
        <v>0</v>
      </c>
      <c r="AH1554" s="14">
        <f>SUMIF('consultant-gross'!D:D,eslam.data!AQ1554,'consultant-gross'!G:G)</f>
        <v>0</v>
      </c>
      <c r="AI1554" s="14">
        <f>SUMIF('consultant-net'!D:D,eslam.data!AQ1554,'consultant-net'!F:F)</f>
        <v>0</v>
      </c>
      <c r="AJ1554" s="2" t="str">
        <f>VLOOKUP(A1554,'eslam-to-invoicing'!A:B,2,0)</f>
        <v>EDNC Retail &amp; Offices Civil</v>
      </c>
      <c r="AQ1554" s="2" t="str">
        <f t="shared" si="188"/>
        <v>Sodic Eastown23</v>
      </c>
      <c r="AR1554" s="2" t="str">
        <f t="shared" si="189"/>
        <v>EDNC Retail &amp; Offices Civil23</v>
      </c>
    </row>
    <row r="1555" spans="1:44" hidden="1" x14ac:dyDescent="0.3">
      <c r="A1555" s="6" t="s">
        <v>32</v>
      </c>
      <c r="B1555" s="6">
        <f>VLOOKUP(A1555,operation!A:B,2,0)</f>
        <v>1</v>
      </c>
      <c r="C1555" s="6">
        <v>24</v>
      </c>
      <c r="D1555" s="25"/>
      <c r="E1555" s="2">
        <v>24555503.39282858</v>
      </c>
      <c r="F1555" s="26">
        <f>_xlfn.MAXIFS('data-from-invoicing'!E:E,'data-from-invoicing'!D:D,eslam.data!AR1555)</f>
        <v>24555503.390000001</v>
      </c>
      <c r="G1555" s="2">
        <f t="shared" si="186"/>
        <v>-2.8285793960094452E-3</v>
      </c>
      <c r="H1555" s="2"/>
      <c r="I1555" s="23"/>
      <c r="J1555" s="2">
        <f>SUMIF('collection only'!D:D,eslam.data!AQ1555,'collection only'!E:E)</f>
        <v>14713744.17</v>
      </c>
      <c r="K1555" s="26">
        <f>SUMIF('data-from-invoicing'!D:D,eslam.data!AR1555,'data-from-invoicing'!F:F)</f>
        <v>18782844.089499999</v>
      </c>
      <c r="L1555" s="2">
        <f t="shared" si="187"/>
        <v>4069099.9194999989</v>
      </c>
      <c r="M1555" s="2"/>
      <c r="Q1555" s="23"/>
      <c r="R1555" s="2">
        <v>14713744.16</v>
      </c>
      <c r="S1555" s="1">
        <v>44255</v>
      </c>
      <c r="T1555" s="1">
        <v>44255</v>
      </c>
      <c r="U1555" s="1">
        <v>44262</v>
      </c>
      <c r="V1555">
        <v>42</v>
      </c>
      <c r="W1555" s="1">
        <v>44304</v>
      </c>
      <c r="X1555" s="1">
        <v>44297</v>
      </c>
      <c r="Y1555" s="2">
        <v>843967337.66666663</v>
      </c>
      <c r="AF1555" s="2">
        <v>8705062.4800000004</v>
      </c>
      <c r="AG1555" s="14">
        <f>SUMIF('consultant-gross'!D:D,eslam.data!AQ1555,'consultant-gross'!F:F)</f>
        <v>25445155.621399999</v>
      </c>
      <c r="AH1555" s="14">
        <f>SUMIF('consultant-gross'!D:D,eslam.data!AQ1555,'consultant-gross'!G:G)</f>
        <v>844856989.89523804</v>
      </c>
      <c r="AI1555" s="14">
        <f>SUMIF('consultant-net'!D:D,eslam.data!AQ1555,'consultant-net'!F:F)</f>
        <v>17436083.379999999</v>
      </c>
      <c r="AJ1555" s="2" t="str">
        <f>VLOOKUP(A1555,'eslam-to-invoicing'!A:B,2,0)</f>
        <v>EDNC Retail &amp; Offices Civil</v>
      </c>
      <c r="AQ1555" s="2" t="str">
        <f t="shared" si="188"/>
        <v>Sodic Eastown24</v>
      </c>
      <c r="AR1555" s="2" t="str">
        <f t="shared" si="189"/>
        <v>EDNC Retail &amp; Offices Civil24</v>
      </c>
    </row>
    <row r="1556" spans="1:44" hidden="1" x14ac:dyDescent="0.3">
      <c r="A1556" s="6" t="s">
        <v>32</v>
      </c>
      <c r="B1556" s="6">
        <f>VLOOKUP(A1556,operation!A:B,2,0)</f>
        <v>1</v>
      </c>
      <c r="C1556" s="6">
        <v>25</v>
      </c>
      <c r="D1556" s="25"/>
      <c r="E1556" s="2">
        <v>29789861.88102961</v>
      </c>
      <c r="F1556" s="26">
        <f>_xlfn.MAXIFS('data-from-invoicing'!E:E,'data-from-invoicing'!D:D,eslam.data!AR1556)</f>
        <v>29789862.02</v>
      </c>
      <c r="G1556" s="2">
        <f t="shared" si="186"/>
        <v>0.13897038996219635</v>
      </c>
      <c r="H1556" s="2"/>
      <c r="I1556" s="23"/>
      <c r="J1556" s="2">
        <f>SUMIF('collection only'!D:D,eslam.data!AQ1556,'collection only'!E:E)</f>
        <v>18632387.16</v>
      </c>
      <c r="K1556" s="26">
        <f>SUMIF('data-from-invoicing'!D:D,eslam.data!AR1556,'data-from-invoicing'!F:F)</f>
        <v>22686187.949999999</v>
      </c>
      <c r="L1556" s="2">
        <f t="shared" si="187"/>
        <v>4053800.7899999991</v>
      </c>
      <c r="M1556" s="2"/>
      <c r="Q1556" s="23"/>
      <c r="R1556" s="2">
        <v>18632387.054096851</v>
      </c>
      <c r="S1556" s="1">
        <v>44286</v>
      </c>
      <c r="T1556" s="1">
        <v>44286</v>
      </c>
      <c r="U1556" s="1">
        <v>44291</v>
      </c>
      <c r="V1556">
        <v>42</v>
      </c>
      <c r="W1556" s="1">
        <v>44333</v>
      </c>
      <c r="X1556" s="1">
        <v>44334</v>
      </c>
      <c r="Y1556" s="2">
        <v>873757199.54769623</v>
      </c>
      <c r="AF1556" s="2">
        <v>9572854.120000001</v>
      </c>
      <c r="AG1556" s="14">
        <f>SUMIF('consultant-gross'!D:D,eslam.data!AQ1556,'consultant-gross'!F:F)</f>
        <v>0</v>
      </c>
      <c r="AH1556" s="14">
        <f>SUMIF('consultant-gross'!D:D,eslam.data!AQ1556,'consultant-gross'!G:G)</f>
        <v>0</v>
      </c>
      <c r="AI1556" s="14">
        <f>SUMIF('consultant-net'!D:D,eslam.data!AQ1556,'consultant-net'!F:F)</f>
        <v>0</v>
      </c>
      <c r="AJ1556" s="2" t="str">
        <f>VLOOKUP(A1556,'eslam-to-invoicing'!A:B,2,0)</f>
        <v>EDNC Retail &amp; Offices Civil</v>
      </c>
      <c r="AQ1556" s="2" t="str">
        <f t="shared" si="188"/>
        <v>Sodic Eastown25</v>
      </c>
      <c r="AR1556" s="2" t="str">
        <f t="shared" si="189"/>
        <v>EDNC Retail &amp; Offices Civil25</v>
      </c>
    </row>
    <row r="1557" spans="1:44" hidden="1" x14ac:dyDescent="0.3">
      <c r="A1557" s="6" t="s">
        <v>32</v>
      </c>
      <c r="B1557" s="6">
        <f>VLOOKUP(A1557,operation!A:B,2,0)</f>
        <v>1</v>
      </c>
      <c r="C1557" s="6">
        <v>26</v>
      </c>
      <c r="D1557" s="25"/>
      <c r="E1557" s="2">
        <v>45459659.909446478</v>
      </c>
      <c r="F1557" s="26">
        <f>_xlfn.MAXIFS('data-from-invoicing'!E:E,'data-from-invoicing'!D:D,eslam.data!AR1557)</f>
        <v>45459659.770000003</v>
      </c>
      <c r="G1557" s="2">
        <f t="shared" si="186"/>
        <v>-0.13944647461175919</v>
      </c>
      <c r="H1557" s="2"/>
      <c r="I1557" s="23"/>
      <c r="J1557" s="2">
        <f>SUMIF('collection only'!D:D,eslam.data!AQ1557,'collection only'!E:E)</f>
        <v>32407888.609999999</v>
      </c>
      <c r="K1557" s="26">
        <f>SUMIF('data-from-invoicing'!D:D,eslam.data!AR1557,'data-from-invoicing'!F:F)</f>
        <v>33907888.608500004</v>
      </c>
      <c r="L1557" s="2">
        <f t="shared" si="187"/>
        <v>1499999.9985000044</v>
      </c>
      <c r="M1557" s="2"/>
      <c r="Q1557" s="23"/>
      <c r="R1557" s="2">
        <v>32407888.609999999</v>
      </c>
      <c r="S1557" s="1">
        <v>44316</v>
      </c>
      <c r="T1557" s="1">
        <v>44316</v>
      </c>
      <c r="U1557" s="1">
        <v>44321</v>
      </c>
      <c r="V1557">
        <v>42</v>
      </c>
      <c r="W1557" s="1">
        <v>44363</v>
      </c>
      <c r="X1557" s="1">
        <v>44364</v>
      </c>
      <c r="Y1557" s="2">
        <v>919216859.45714271</v>
      </c>
      <c r="AF1557" s="2">
        <v>9252854.120000001</v>
      </c>
      <c r="AG1557" s="14">
        <f>SUMIF('consultant-gross'!D:D,eslam.data!AQ1557,'consultant-gross'!F:F)</f>
        <v>0</v>
      </c>
      <c r="AH1557" s="14">
        <f>SUMIF('consultant-gross'!D:D,eslam.data!AQ1557,'consultant-gross'!G:G)</f>
        <v>0</v>
      </c>
      <c r="AI1557" s="14">
        <f>SUMIF('consultant-net'!D:D,eslam.data!AQ1557,'consultant-net'!F:F)</f>
        <v>0</v>
      </c>
      <c r="AJ1557" s="2" t="str">
        <f>VLOOKUP(A1557,'eslam-to-invoicing'!A:B,2,0)</f>
        <v>EDNC Retail &amp; Offices Civil</v>
      </c>
      <c r="AQ1557" s="2" t="str">
        <f t="shared" si="188"/>
        <v>Sodic Eastown26</v>
      </c>
      <c r="AR1557" s="2" t="str">
        <f t="shared" si="189"/>
        <v>EDNC Retail &amp; Offices Civil26</v>
      </c>
    </row>
    <row r="1558" spans="1:44" hidden="1" x14ac:dyDescent="0.3">
      <c r="A1558" s="6" t="s">
        <v>32</v>
      </c>
      <c r="B1558" s="6">
        <f>VLOOKUP(A1558,operation!A:B,2,0)</f>
        <v>1</v>
      </c>
      <c r="C1558" s="6">
        <v>27</v>
      </c>
      <c r="D1558" s="25"/>
      <c r="E1558" s="2">
        <v>30032935.161904931</v>
      </c>
      <c r="F1558" s="26">
        <f>_xlfn.MAXIFS('data-from-invoicing'!E:E,'data-from-invoicing'!D:D,eslam.data!AR1558)</f>
        <v>30032935.16</v>
      </c>
      <c r="G1558" s="2">
        <f t="shared" si="186"/>
        <v>-1.9049309194087982E-3</v>
      </c>
      <c r="H1558" s="2"/>
      <c r="I1558" s="23"/>
      <c r="J1558" s="2">
        <f>SUMIF('collection only'!D:D,eslam.data!AQ1558,'collection only'!E:E)</f>
        <v>21101612.82</v>
      </c>
      <c r="K1558" s="26">
        <f>SUMIF('data-from-invoicing'!D:D,eslam.data!AR1558,'data-from-invoicing'!F:F)</f>
        <v>23241827.868000001</v>
      </c>
      <c r="L1558" s="2">
        <f t="shared" si="187"/>
        <v>2140215.0480000004</v>
      </c>
      <c r="M1558" s="2"/>
      <c r="Q1558" s="23"/>
      <c r="R1558" s="2">
        <v>21101612.82</v>
      </c>
      <c r="S1558" s="1">
        <v>44347</v>
      </c>
      <c r="T1558" s="1">
        <v>44347</v>
      </c>
      <c r="U1558" s="1">
        <v>44354</v>
      </c>
      <c r="V1558">
        <v>42</v>
      </c>
      <c r="W1558" s="1">
        <v>44396</v>
      </c>
      <c r="X1558" s="1">
        <v>44388</v>
      </c>
      <c r="Y1558" s="2">
        <v>949249794.61904764</v>
      </c>
      <c r="AF1558" s="2">
        <v>8752562.4800000004</v>
      </c>
      <c r="AG1558" s="14">
        <f>SUMIF('consultant-gross'!D:D,eslam.data!AQ1558,'consultant-gross'!F:F)</f>
        <v>0</v>
      </c>
      <c r="AH1558" s="14">
        <f>SUMIF('consultant-gross'!D:D,eslam.data!AQ1558,'consultant-gross'!G:G)</f>
        <v>0</v>
      </c>
      <c r="AI1558" s="14">
        <f>SUMIF('consultant-net'!D:D,eslam.data!AQ1558,'consultant-net'!F:F)</f>
        <v>0</v>
      </c>
      <c r="AJ1558" s="2" t="str">
        <f>VLOOKUP(A1558,'eslam-to-invoicing'!A:B,2,0)</f>
        <v>EDNC Retail &amp; Offices Civil</v>
      </c>
      <c r="AQ1558" s="2" t="str">
        <f t="shared" si="188"/>
        <v>Sodic Eastown27</v>
      </c>
      <c r="AR1558" s="2" t="str">
        <f t="shared" si="189"/>
        <v>EDNC Retail &amp; Offices Civil27</v>
      </c>
    </row>
    <row r="1559" spans="1:44" hidden="1" x14ac:dyDescent="0.3">
      <c r="A1559" s="6" t="s">
        <v>32</v>
      </c>
      <c r="B1559" s="6">
        <f>VLOOKUP(A1559,operation!A:B,2,0)</f>
        <v>1</v>
      </c>
      <c r="C1559" s="6">
        <v>28</v>
      </c>
      <c r="D1559" s="25"/>
      <c r="E1559" s="2">
        <v>37125243.761904597</v>
      </c>
      <c r="F1559" s="26">
        <f>_xlfn.MAXIFS('data-from-invoicing'!E:E,'data-from-invoicing'!D:D,eslam.data!AR1559)</f>
        <v>37125243.759999998</v>
      </c>
      <c r="G1559" s="2">
        <f t="shared" si="186"/>
        <v>-1.9045993685722351E-3</v>
      </c>
      <c r="H1559" s="2"/>
      <c r="I1559" s="23"/>
      <c r="J1559" s="2">
        <f>SUMIF('collection only'!D:D,eslam.data!AQ1559,'collection only'!E:E)</f>
        <v>41708616.230000004</v>
      </c>
      <c r="K1559" s="26">
        <f>SUMIF('data-from-invoicing'!D:D,eslam.data!AR1559,'data-from-invoicing'!F:F)</f>
        <v>26708616.218000002</v>
      </c>
      <c r="L1559" s="2">
        <f t="shared" si="187"/>
        <v>-15000000.012000002</v>
      </c>
      <c r="M1559" s="2"/>
      <c r="Q1559" s="23"/>
      <c r="R1559" s="2">
        <v>41708616.229999997</v>
      </c>
      <c r="S1559" s="1">
        <v>44377</v>
      </c>
      <c r="T1559" s="1">
        <v>44377</v>
      </c>
      <c r="U1559" s="1">
        <v>44384</v>
      </c>
      <c r="V1559">
        <v>42</v>
      </c>
      <c r="W1559" s="1">
        <v>44426</v>
      </c>
      <c r="X1559" s="1">
        <v>44417</v>
      </c>
      <c r="Y1559" s="2">
        <v>986375038.38095224</v>
      </c>
      <c r="AF1559" s="2">
        <v>11397821.25</v>
      </c>
      <c r="AG1559" s="14">
        <f>SUMIF('consultant-gross'!D:D,eslam.data!AQ1559,'consultant-gross'!F:F)</f>
        <v>0</v>
      </c>
      <c r="AH1559" s="14">
        <f>SUMIF('consultant-gross'!D:D,eslam.data!AQ1559,'consultant-gross'!G:G)</f>
        <v>0</v>
      </c>
      <c r="AI1559" s="14">
        <f>SUMIF('consultant-net'!D:D,eslam.data!AQ1559,'consultant-net'!F:F)</f>
        <v>0</v>
      </c>
      <c r="AJ1559" s="2" t="str">
        <f>VLOOKUP(A1559,'eslam-to-invoicing'!A:B,2,0)</f>
        <v>EDNC Retail &amp; Offices Civil</v>
      </c>
      <c r="AQ1559" s="2" t="str">
        <f t="shared" si="188"/>
        <v>Sodic Eastown28</v>
      </c>
      <c r="AR1559" s="2" t="str">
        <f t="shared" si="189"/>
        <v>EDNC Retail &amp; Offices Civil28</v>
      </c>
    </row>
    <row r="1560" spans="1:44" hidden="1" x14ac:dyDescent="0.3">
      <c r="A1560" s="6" t="s">
        <v>32</v>
      </c>
      <c r="B1560" s="6">
        <f>VLOOKUP(A1560,operation!A:B,2,0)</f>
        <v>1</v>
      </c>
      <c r="C1560" s="6">
        <v>29</v>
      </c>
      <c r="D1560" s="25"/>
      <c r="E1560" s="2">
        <v>26258236.22857153</v>
      </c>
      <c r="F1560" s="26">
        <f>_xlfn.MAXIFS('data-from-invoicing'!E:E,'data-from-invoicing'!D:D,eslam.data!AR1560)</f>
        <v>26258236.23</v>
      </c>
      <c r="G1560" s="2">
        <f t="shared" si="186"/>
        <v>1.4284700155258179E-3</v>
      </c>
      <c r="H1560" s="2"/>
      <c r="I1560" s="23"/>
      <c r="J1560" s="2">
        <f>SUMIF('collection only'!D:D,eslam.data!AQ1560,'collection only'!E:E)</f>
        <v>10880905.48</v>
      </c>
      <c r="K1560" s="26">
        <f>SUMIF('data-from-invoicing'!D:D,eslam.data!AR1560,'data-from-invoicing'!F:F)</f>
        <v>20811984.9815</v>
      </c>
      <c r="L1560" s="2">
        <f t="shared" si="187"/>
        <v>9931079.5014999993</v>
      </c>
      <c r="M1560" s="2"/>
      <c r="Q1560" s="23"/>
      <c r="R1560" s="2">
        <v>10880905.48</v>
      </c>
      <c r="S1560" s="1">
        <v>44408</v>
      </c>
      <c r="T1560" s="1">
        <v>44401</v>
      </c>
      <c r="U1560" s="1">
        <v>44415</v>
      </c>
      <c r="V1560">
        <v>42</v>
      </c>
      <c r="W1560" s="1">
        <v>44457</v>
      </c>
      <c r="X1560" s="1">
        <v>44445</v>
      </c>
      <c r="Y1560" s="2">
        <v>1012633274.609524</v>
      </c>
      <c r="AF1560" s="2">
        <v>0</v>
      </c>
      <c r="AG1560" s="14">
        <f>SUMIF('consultant-gross'!D:D,eslam.data!AQ1560,'consultant-gross'!F:F)</f>
        <v>0</v>
      </c>
      <c r="AH1560" s="14">
        <f>SUMIF('consultant-gross'!D:D,eslam.data!AQ1560,'consultant-gross'!G:G)</f>
        <v>0</v>
      </c>
      <c r="AI1560" s="14">
        <f>SUMIF('consultant-net'!D:D,eslam.data!AQ1560,'consultant-net'!F:F)</f>
        <v>0</v>
      </c>
      <c r="AJ1560" s="2" t="str">
        <f>VLOOKUP(A1560,'eslam-to-invoicing'!A:B,2,0)</f>
        <v>EDNC Retail &amp; Offices Civil</v>
      </c>
      <c r="AQ1560" s="2" t="str">
        <f t="shared" si="188"/>
        <v>Sodic Eastown29</v>
      </c>
      <c r="AR1560" s="2" t="str">
        <f t="shared" si="189"/>
        <v>EDNC Retail &amp; Offices Civil29</v>
      </c>
    </row>
    <row r="1561" spans="1:44" hidden="1" x14ac:dyDescent="0.3">
      <c r="A1561" s="6" t="s">
        <v>32</v>
      </c>
      <c r="B1561" s="6">
        <f>VLOOKUP(A1561,operation!A:B,2,0)</f>
        <v>1</v>
      </c>
      <c r="C1561" s="6">
        <v>30</v>
      </c>
      <c r="D1561" s="25"/>
      <c r="E1561" s="2">
        <v>27535188.380952481</v>
      </c>
      <c r="F1561" s="26">
        <f>_xlfn.MAXIFS('data-from-invoicing'!E:E,'data-from-invoicing'!D:D,eslam.data!AR1561)</f>
        <v>27535188.379999999</v>
      </c>
      <c r="G1561" s="2">
        <f t="shared" si="186"/>
        <v>-9.5248222351074219E-4</v>
      </c>
      <c r="H1561" s="2"/>
      <c r="I1561" s="23"/>
      <c r="J1561" s="2">
        <f>SUMIF('collection only'!D:D,eslam.data!AQ1561,'collection only'!E:E)</f>
        <v>25479297.359999999</v>
      </c>
      <c r="K1561" s="26">
        <f>SUMIF('data-from-invoicing'!D:D,eslam.data!AR1561,'data-from-invoicing'!F:F)</f>
        <v>24351196.859000001</v>
      </c>
      <c r="L1561" s="2">
        <f t="shared" si="187"/>
        <v>-1128100.5009999983</v>
      </c>
      <c r="M1561" s="2"/>
      <c r="Q1561" s="23"/>
      <c r="R1561" s="2">
        <v>25479297.359999999</v>
      </c>
      <c r="S1561" s="1">
        <v>44439</v>
      </c>
      <c r="T1561" s="1">
        <v>44439</v>
      </c>
      <c r="U1561" s="1">
        <v>44446</v>
      </c>
      <c r="V1561">
        <v>42</v>
      </c>
      <c r="W1561" s="1">
        <v>44488</v>
      </c>
      <c r="X1561" s="1">
        <v>44486</v>
      </c>
      <c r="Y1561" s="2">
        <v>1040168462.990476</v>
      </c>
      <c r="AF1561" s="2">
        <v>0</v>
      </c>
      <c r="AG1561" s="14">
        <f>SUMIF('consultant-gross'!D:D,eslam.data!AQ1561,'consultant-gross'!F:F)</f>
        <v>0</v>
      </c>
      <c r="AH1561" s="14">
        <f>SUMIF('consultant-gross'!D:D,eslam.data!AQ1561,'consultant-gross'!G:G)</f>
        <v>0</v>
      </c>
      <c r="AI1561" s="14">
        <f>SUMIF('consultant-net'!D:D,eslam.data!AQ1561,'consultant-net'!F:F)</f>
        <v>0</v>
      </c>
      <c r="AJ1561" s="2" t="str">
        <f>VLOOKUP(A1561,'eslam-to-invoicing'!A:B,2,0)</f>
        <v>EDNC Retail &amp; Offices Civil</v>
      </c>
      <c r="AQ1561" s="2" t="str">
        <f t="shared" si="188"/>
        <v>Sodic Eastown30</v>
      </c>
      <c r="AR1561" s="2" t="str">
        <f t="shared" si="189"/>
        <v>EDNC Retail &amp; Offices Civil30</v>
      </c>
    </row>
    <row r="1562" spans="1:44" hidden="1" x14ac:dyDescent="0.3">
      <c r="A1562" s="6" t="s">
        <v>32</v>
      </c>
      <c r="B1562" s="6">
        <f>VLOOKUP(A1562,operation!A:B,2,0)</f>
        <v>1</v>
      </c>
      <c r="C1562" s="6">
        <v>31</v>
      </c>
      <c r="D1562" s="25"/>
      <c r="E1562" s="2">
        <v>20856328.390476111</v>
      </c>
      <c r="F1562" s="26">
        <f>_xlfn.MAXIFS('data-from-invoicing'!E:E,'data-from-invoicing'!D:D,eslam.data!AR1562)</f>
        <v>20856328.390000001</v>
      </c>
      <c r="G1562" s="2">
        <f t="shared" si="186"/>
        <v>-4.7611072659492493E-4</v>
      </c>
      <c r="H1562" s="2"/>
      <c r="I1562" s="23"/>
      <c r="J1562" s="2">
        <f>SUMIF('collection only'!D:D,eslam.data!AQ1562,'collection only'!E:E)</f>
        <v>22493923.41</v>
      </c>
      <c r="K1562" s="26">
        <f>SUMIF('data-from-invoicing'!D:D,eslam.data!AR1562,'data-from-invoicing'!F:F)</f>
        <v>17493923.131000001</v>
      </c>
      <c r="L1562" s="2">
        <f t="shared" si="187"/>
        <v>-5000000.2789999992</v>
      </c>
      <c r="M1562" s="2"/>
      <c r="Q1562" s="23"/>
      <c r="R1562" s="2">
        <v>22493923.510000002</v>
      </c>
      <c r="S1562" s="1">
        <v>44469</v>
      </c>
      <c r="T1562" s="1">
        <v>44469</v>
      </c>
      <c r="U1562" s="1">
        <v>44479</v>
      </c>
      <c r="V1562">
        <v>42</v>
      </c>
      <c r="W1562" s="1">
        <v>44521</v>
      </c>
      <c r="X1562" s="1">
        <v>44514</v>
      </c>
      <c r="Y1562" s="2">
        <v>1061024791.380952</v>
      </c>
      <c r="AF1562" s="2">
        <v>9824319.6099999994</v>
      </c>
      <c r="AG1562" s="14">
        <f>SUMIF('consultant-gross'!D:D,eslam.data!AQ1562,'consultant-gross'!F:F)</f>
        <v>0</v>
      </c>
      <c r="AH1562" s="14">
        <f>SUMIF('consultant-gross'!D:D,eslam.data!AQ1562,'consultant-gross'!G:G)</f>
        <v>0</v>
      </c>
      <c r="AI1562" s="14">
        <f>SUMIF('consultant-net'!D:D,eslam.data!AQ1562,'consultant-net'!F:F)</f>
        <v>0</v>
      </c>
      <c r="AJ1562" s="2" t="str">
        <f>VLOOKUP(A1562,'eslam-to-invoicing'!A:B,2,0)</f>
        <v>EDNC Retail &amp; Offices Civil</v>
      </c>
      <c r="AQ1562" s="2" t="str">
        <f t="shared" si="188"/>
        <v>Sodic Eastown31</v>
      </c>
      <c r="AR1562" s="2" t="str">
        <f t="shared" si="189"/>
        <v>EDNC Retail &amp; Offices Civil31</v>
      </c>
    </row>
    <row r="1563" spans="1:44" hidden="1" x14ac:dyDescent="0.3">
      <c r="A1563" s="6" t="s">
        <v>32</v>
      </c>
      <c r="B1563" s="6">
        <f>VLOOKUP(A1563,operation!A:B,2,0)</f>
        <v>1</v>
      </c>
      <c r="C1563" s="6">
        <v>32</v>
      </c>
      <c r="D1563" s="25"/>
      <c r="E1563" s="2">
        <v>17472419.87619042</v>
      </c>
      <c r="F1563" s="26">
        <f>_xlfn.MAXIFS('data-from-invoicing'!E:E,'data-from-invoicing'!D:D,eslam.data!AR1563)</f>
        <v>17472419.879999999</v>
      </c>
      <c r="G1563" s="2">
        <f t="shared" si="186"/>
        <v>3.8095787167549133E-3</v>
      </c>
      <c r="H1563" s="2"/>
      <c r="I1563" s="23"/>
      <c r="J1563" s="2">
        <f>SUMIF('collection only'!D:D,eslam.data!AQ1563,'collection only'!E:E)</f>
        <v>15680621.74</v>
      </c>
      <c r="K1563" s="26">
        <f>SUMIF('data-from-invoicing'!D:D,eslam.data!AR1563,'data-from-invoicing'!F:F)</f>
        <v>19068785.824000001</v>
      </c>
      <c r="L1563" s="2">
        <f t="shared" si="187"/>
        <v>3388164.0840000007</v>
      </c>
      <c r="M1563" s="2"/>
      <c r="Q1563" s="23"/>
      <c r="R1563" s="2">
        <v>15680621.74</v>
      </c>
      <c r="S1563" s="1">
        <v>44500</v>
      </c>
      <c r="T1563" s="1">
        <v>44500</v>
      </c>
      <c r="U1563" s="1">
        <v>44508</v>
      </c>
      <c r="V1563">
        <v>42</v>
      </c>
      <c r="W1563" s="1">
        <v>44550</v>
      </c>
      <c r="X1563" s="1">
        <v>44537</v>
      </c>
      <c r="Y1563" s="2">
        <v>1078497211.257143</v>
      </c>
      <c r="AF1563" s="2">
        <v>9524319.6099999994</v>
      </c>
      <c r="AG1563" s="14">
        <f>SUMIF('consultant-gross'!D:D,eslam.data!AQ1563,'consultant-gross'!F:F)</f>
        <v>0</v>
      </c>
      <c r="AH1563" s="14">
        <f>SUMIF('consultant-gross'!D:D,eslam.data!AQ1563,'consultant-gross'!G:G)</f>
        <v>0</v>
      </c>
      <c r="AI1563" s="14">
        <f>SUMIF('consultant-net'!D:D,eslam.data!AQ1563,'consultant-net'!F:F)</f>
        <v>0</v>
      </c>
      <c r="AJ1563" s="2" t="str">
        <f>VLOOKUP(A1563,'eslam-to-invoicing'!A:B,2,0)</f>
        <v>EDNC Retail &amp; Offices Civil</v>
      </c>
      <c r="AQ1563" s="2" t="str">
        <f t="shared" si="188"/>
        <v>Sodic Eastown32</v>
      </c>
      <c r="AR1563" s="2" t="str">
        <f t="shared" si="189"/>
        <v>EDNC Retail &amp; Offices Civil32</v>
      </c>
    </row>
    <row r="1564" spans="1:44" hidden="1" x14ac:dyDescent="0.3">
      <c r="A1564" s="6" t="s">
        <v>32</v>
      </c>
      <c r="B1564" s="6">
        <f>VLOOKUP(A1564,operation!A:B,2,0)</f>
        <v>1</v>
      </c>
      <c r="C1564" s="6">
        <v>33</v>
      </c>
      <c r="D1564" s="25"/>
      <c r="E1564" s="2">
        <v>15003172.552381041</v>
      </c>
      <c r="F1564" s="26">
        <f>_xlfn.MAXIFS('data-from-invoicing'!E:E,'data-from-invoicing'!D:D,eslam.data!AR1564)</f>
        <v>15003172.550000003</v>
      </c>
      <c r="G1564" s="2">
        <f t="shared" si="186"/>
        <v>-2.3810379207134247E-3</v>
      </c>
      <c r="H1564" s="2"/>
      <c r="I1564" s="23"/>
      <c r="J1564" s="2">
        <f>SUMIF('collection only'!D:D,eslam.data!AQ1564,'collection only'!E:E)</f>
        <v>19311419.98</v>
      </c>
      <c r="K1564" s="26">
        <f>SUMIF('data-from-invoicing'!D:D,eslam.data!AR1564,'data-from-invoicing'!F:F)</f>
        <v>13807649.907499999</v>
      </c>
      <c r="L1564" s="2">
        <f t="shared" si="187"/>
        <v>-5503770.0725000016</v>
      </c>
      <c r="M1564" s="2"/>
      <c r="Q1564" s="23"/>
      <c r="R1564" s="2">
        <v>19311419.98</v>
      </c>
      <c r="S1564" s="1">
        <v>44530</v>
      </c>
      <c r="T1564" s="1">
        <v>44530</v>
      </c>
      <c r="U1564" s="1">
        <v>44537</v>
      </c>
      <c r="V1564">
        <v>42</v>
      </c>
      <c r="W1564" s="1">
        <v>44579</v>
      </c>
      <c r="X1564" s="1">
        <v>44544</v>
      </c>
      <c r="Y1564" s="2">
        <v>1093500383.8095241</v>
      </c>
      <c r="AF1564" s="2">
        <v>10022759.48</v>
      </c>
      <c r="AG1564" s="14">
        <f>SUMIF('consultant-gross'!D:D,eslam.data!AQ1564,'consultant-gross'!F:F)</f>
        <v>0</v>
      </c>
      <c r="AH1564" s="14">
        <f>SUMIF('consultant-gross'!D:D,eslam.data!AQ1564,'consultant-gross'!G:G)</f>
        <v>0</v>
      </c>
      <c r="AI1564" s="14">
        <f>SUMIF('consultant-net'!D:D,eslam.data!AQ1564,'consultant-net'!F:F)</f>
        <v>0</v>
      </c>
      <c r="AJ1564" s="2" t="str">
        <f>VLOOKUP(A1564,'eslam-to-invoicing'!A:B,2,0)</f>
        <v>EDNC Retail &amp; Offices Civil</v>
      </c>
      <c r="AQ1564" s="2" t="str">
        <f t="shared" si="188"/>
        <v>Sodic Eastown33</v>
      </c>
      <c r="AR1564" s="2" t="str">
        <f t="shared" si="189"/>
        <v>EDNC Retail &amp; Offices Civil33</v>
      </c>
    </row>
    <row r="1565" spans="1:44" hidden="1" x14ac:dyDescent="0.3">
      <c r="A1565" s="6" t="s">
        <v>32</v>
      </c>
      <c r="B1565" s="6">
        <f>VLOOKUP(A1565,operation!A:B,2,0)</f>
        <v>1</v>
      </c>
      <c r="C1565" s="6">
        <v>34</v>
      </c>
      <c r="D1565" s="25"/>
      <c r="E1565" s="2">
        <v>4991381.7047617435</v>
      </c>
      <c r="F1565" s="26">
        <f>_xlfn.MAXIFS('data-from-invoicing'!E:E,'data-from-invoicing'!D:D,eslam.data!AR1565)</f>
        <v>4991381.7</v>
      </c>
      <c r="G1565" s="2">
        <f t="shared" si="186"/>
        <v>-4.7617433592677116E-3</v>
      </c>
      <c r="H1565" s="2"/>
      <c r="I1565" s="23"/>
      <c r="J1565" s="2">
        <f>SUMIF('collection only'!D:D,eslam.data!AQ1565,'collection only'!E:E)</f>
        <v>4602037.6100000003</v>
      </c>
      <c r="K1565" s="26">
        <f>SUMIF('data-from-invoicing'!D:D,eslam.data!AR1565,'data-from-invoicing'!F:F)</f>
        <v>2767127.5549999997</v>
      </c>
      <c r="L1565" s="2">
        <f t="shared" si="187"/>
        <v>-1834910.0550000006</v>
      </c>
      <c r="M1565" s="2"/>
      <c r="Q1565" s="23"/>
      <c r="R1565" s="2">
        <v>4602037.62</v>
      </c>
      <c r="S1565" s="1">
        <v>44561</v>
      </c>
      <c r="T1565" s="1">
        <v>44561</v>
      </c>
      <c r="U1565" s="1">
        <v>44557</v>
      </c>
      <c r="V1565">
        <v>42</v>
      </c>
      <c r="W1565" s="1">
        <v>44599</v>
      </c>
      <c r="X1565" s="1">
        <v>44630</v>
      </c>
      <c r="Y1565" s="2">
        <v>1098491765.514286</v>
      </c>
      <c r="AF1565" s="2">
        <v>0</v>
      </c>
      <c r="AG1565" s="14">
        <f>SUMIF('consultant-gross'!D:D,eslam.data!AQ1565,'consultant-gross'!F:F)</f>
        <v>0</v>
      </c>
      <c r="AH1565" s="14">
        <f>SUMIF('consultant-gross'!D:D,eslam.data!AQ1565,'consultant-gross'!G:G)</f>
        <v>0</v>
      </c>
      <c r="AI1565" s="14">
        <f>SUMIF('consultant-net'!D:D,eslam.data!AQ1565,'consultant-net'!F:F)</f>
        <v>0</v>
      </c>
      <c r="AJ1565" s="2" t="str">
        <f>VLOOKUP(A1565,'eslam-to-invoicing'!A:B,2,0)</f>
        <v>EDNC Retail &amp; Offices Civil</v>
      </c>
      <c r="AQ1565" s="2" t="str">
        <f t="shared" si="188"/>
        <v>Sodic Eastown34</v>
      </c>
      <c r="AR1565" s="2" t="str">
        <f t="shared" si="189"/>
        <v>EDNC Retail &amp; Offices Civil34</v>
      </c>
    </row>
    <row r="1566" spans="1:44" hidden="1" x14ac:dyDescent="0.3">
      <c r="A1566" s="6" t="s">
        <v>32</v>
      </c>
      <c r="B1566" s="6">
        <f>VLOOKUP(A1566,operation!A:B,2,0)</f>
        <v>1</v>
      </c>
      <c r="C1566" s="6">
        <v>35</v>
      </c>
      <c r="D1566" s="25"/>
      <c r="E1566" s="2">
        <v>46695355.647619247</v>
      </c>
      <c r="F1566" s="26">
        <f>_xlfn.MAXIFS('data-from-invoicing'!E:E,'data-from-invoicing'!D:D,eslam.data!AR1566)</f>
        <v>46695355.639999993</v>
      </c>
      <c r="G1566" s="2">
        <f t="shared" si="186"/>
        <v>-7.6192542910575867E-3</v>
      </c>
      <c r="H1566" s="2"/>
      <c r="I1566" s="23"/>
      <c r="J1566" s="2">
        <f>SUMIF('collection only'!D:D,eslam.data!AQ1566,'collection only'!E:E)</f>
        <v>12555804.9</v>
      </c>
      <c r="K1566" s="26">
        <f>SUMIF('data-from-invoicing'!D:D,eslam.data!AR1566,'data-from-invoicing'!F:F)</f>
        <v>45515831.938000001</v>
      </c>
      <c r="L1566" s="2">
        <f t="shared" si="187"/>
        <v>32960027.038000003</v>
      </c>
      <c r="M1566" s="2"/>
      <c r="Q1566" s="23"/>
      <c r="R1566" s="2">
        <v>12555805.27</v>
      </c>
      <c r="S1566" s="1">
        <v>44681</v>
      </c>
      <c r="T1566" s="1">
        <v>44681</v>
      </c>
      <c r="U1566" s="1">
        <v>44699</v>
      </c>
      <c r="V1566">
        <v>42</v>
      </c>
      <c r="W1566" s="1">
        <v>44741</v>
      </c>
      <c r="X1566" s="1">
        <v>44726</v>
      </c>
      <c r="Y1566" s="2">
        <v>1145187121.1619051</v>
      </c>
      <c r="AA1566" s="2">
        <v>110343302</v>
      </c>
      <c r="AC1566" s="2">
        <v>-4596809</v>
      </c>
      <c r="AD1566" s="2">
        <v>30061161</v>
      </c>
      <c r="AE1566" s="2">
        <v>30061161</v>
      </c>
      <c r="AF1566" s="2">
        <v>28213034</v>
      </c>
      <c r="AG1566" s="14">
        <f>SUMIF('consultant-gross'!D:D,eslam.data!AQ1566,'consultant-gross'!F:F)</f>
        <v>0</v>
      </c>
      <c r="AH1566" s="14">
        <f>SUMIF('consultant-gross'!D:D,eslam.data!AQ1566,'consultant-gross'!G:G)</f>
        <v>0</v>
      </c>
      <c r="AI1566" s="14">
        <f>SUMIF('consultant-net'!D:D,eslam.data!AQ1566,'consultant-net'!F:F)</f>
        <v>0</v>
      </c>
      <c r="AJ1566" s="2" t="str">
        <f>VLOOKUP(A1566,'eslam-to-invoicing'!A:B,2,0)</f>
        <v>EDNC Retail &amp; Offices Civil</v>
      </c>
      <c r="AQ1566" s="2" t="str">
        <f t="shared" si="188"/>
        <v>Sodic Eastown35</v>
      </c>
      <c r="AR1566" s="2" t="str">
        <f t="shared" si="189"/>
        <v>EDNC Retail &amp; Offices Civil35</v>
      </c>
    </row>
    <row r="1567" spans="1:44" hidden="1" x14ac:dyDescent="0.3">
      <c r="A1567" s="6" t="s">
        <v>32</v>
      </c>
      <c r="B1567" s="6">
        <f>VLOOKUP(A1567,operation!A:B,2,0)</f>
        <v>1</v>
      </c>
      <c r="C1567" s="6">
        <v>36</v>
      </c>
      <c r="D1567" s="25"/>
      <c r="E1567" s="2">
        <v>-1E-4</v>
      </c>
      <c r="F1567" s="26">
        <f>_xlfn.MAXIFS('data-from-invoicing'!E:E,'data-from-invoicing'!D:D,eslam.data!AR1567)</f>
        <v>0</v>
      </c>
      <c r="G1567" s="2">
        <f t="shared" si="186"/>
        <v>1E-4</v>
      </c>
      <c r="H1567" s="2"/>
      <c r="I1567" s="23"/>
      <c r="J1567" s="2">
        <f>SUMIF('collection only'!D:D,eslam.data!AQ1567,'collection only'!E:E)</f>
        <v>6254389.4900000002</v>
      </c>
      <c r="K1567" s="26">
        <f>SUMIF('data-from-invoicing'!D:D,eslam.data!AR1567,'data-from-invoicing'!F:F)</f>
        <v>0</v>
      </c>
      <c r="L1567" s="2">
        <f t="shared" si="187"/>
        <v>-6254389.4900000002</v>
      </c>
      <c r="M1567" s="2"/>
      <c r="Q1567" s="23"/>
      <c r="R1567" s="2">
        <v>3904269.49</v>
      </c>
      <c r="S1567" s="1">
        <v>44773</v>
      </c>
      <c r="T1567" s="1">
        <v>44786</v>
      </c>
      <c r="U1567" s="1">
        <v>44788</v>
      </c>
      <c r="V1567">
        <v>42</v>
      </c>
      <c r="W1567" s="1">
        <v>44830</v>
      </c>
      <c r="X1567" s="1">
        <v>44816</v>
      </c>
      <c r="Y1567" s="2">
        <v>1145187121.1619051</v>
      </c>
      <c r="AA1567" s="2">
        <v>110343302.03</v>
      </c>
      <c r="AC1567" s="2">
        <v>-2378666.59</v>
      </c>
      <c r="AD1567" s="2">
        <v>30061161.93</v>
      </c>
      <c r="AE1567" s="2">
        <v>30061161.93</v>
      </c>
      <c r="AF1567" s="2">
        <v>32117303</v>
      </c>
      <c r="AG1567" s="14">
        <f>SUMIF('consultant-gross'!D:D,eslam.data!AQ1567,'consultant-gross'!F:F)</f>
        <v>0</v>
      </c>
      <c r="AH1567" s="14">
        <f>SUMIF('consultant-gross'!D:D,eslam.data!AQ1567,'consultant-gross'!G:G)</f>
        <v>0</v>
      </c>
      <c r="AI1567" s="14">
        <f>SUMIF('consultant-net'!D:D,eslam.data!AQ1567,'consultant-net'!F:F)</f>
        <v>0</v>
      </c>
      <c r="AJ1567" s="2" t="str">
        <f>VLOOKUP(A1567,'eslam-to-invoicing'!A:B,2,0)</f>
        <v>EDNC Retail &amp; Offices Civil</v>
      </c>
      <c r="AQ1567" s="2" t="str">
        <f t="shared" si="188"/>
        <v>Sodic Eastown36</v>
      </c>
      <c r="AR1567" s="2" t="str">
        <f t="shared" si="189"/>
        <v>EDNC Retail &amp; Offices Civil36</v>
      </c>
    </row>
    <row r="1568" spans="1:44" hidden="1" x14ac:dyDescent="0.3">
      <c r="A1568" s="6" t="s">
        <v>32</v>
      </c>
      <c r="B1568" s="6">
        <f>VLOOKUP(A1568,operation!A:B,2,0)</f>
        <v>1</v>
      </c>
      <c r="C1568" s="6">
        <v>37</v>
      </c>
      <c r="D1568" s="25"/>
      <c r="E1568" s="2">
        <v>-1.0000000000000001E-5</v>
      </c>
      <c r="F1568" s="26">
        <f>_xlfn.MAXIFS('data-from-invoicing'!E:E,'data-from-invoicing'!D:D,eslam.data!AR1568)</f>
        <v>0</v>
      </c>
      <c r="G1568" s="2">
        <f t="shared" si="186"/>
        <v>1.0000000000000001E-5</v>
      </c>
      <c r="H1568" s="2"/>
      <c r="I1568" s="23"/>
      <c r="J1568" s="2">
        <f>SUMIF('collection only'!D:D,eslam.data!AQ1568,'collection only'!E:E)</f>
        <v>5035428.4000000004</v>
      </c>
      <c r="K1568" s="26">
        <f>SUMIF('data-from-invoicing'!D:D,eslam.data!AR1568,'data-from-invoicing'!F:F)</f>
        <v>0</v>
      </c>
      <c r="L1568" s="2">
        <f t="shared" si="187"/>
        <v>-5035428.4000000004</v>
      </c>
      <c r="M1568" s="2"/>
      <c r="Q1568" s="23"/>
      <c r="R1568" s="2">
        <v>5035428.4000000004</v>
      </c>
      <c r="S1568" s="1">
        <v>44926</v>
      </c>
      <c r="T1568" s="1">
        <v>44921</v>
      </c>
      <c r="U1568" s="1">
        <v>44927</v>
      </c>
      <c r="V1568">
        <v>42</v>
      </c>
      <c r="W1568" s="1">
        <v>44969</v>
      </c>
      <c r="X1568" s="1">
        <v>44948</v>
      </c>
      <c r="Y1568" s="2">
        <v>1145187121.1619051</v>
      </c>
      <c r="AA1568" s="2">
        <v>110343302.03</v>
      </c>
      <c r="AC1568" s="2">
        <v>-2378666.59</v>
      </c>
      <c r="AD1568" s="2">
        <v>18874299.621470209</v>
      </c>
      <c r="AE1568" s="2">
        <v>18874299.621470209</v>
      </c>
      <c r="AF1568" s="2">
        <v>19273337.430777598</v>
      </c>
      <c r="AG1568" s="14">
        <f>SUMIF('consultant-gross'!D:D,eslam.data!AQ1568,'consultant-gross'!F:F)</f>
        <v>0</v>
      </c>
      <c r="AH1568" s="14">
        <f>SUMIF('consultant-gross'!D:D,eslam.data!AQ1568,'consultant-gross'!G:G)</f>
        <v>0</v>
      </c>
      <c r="AI1568" s="14">
        <f>SUMIF('consultant-net'!D:D,eslam.data!AQ1568,'consultant-net'!F:F)</f>
        <v>0</v>
      </c>
      <c r="AJ1568" s="2" t="str">
        <f>VLOOKUP(A1568,'eslam-to-invoicing'!A:B,2,0)</f>
        <v>EDNC Retail &amp; Offices Civil</v>
      </c>
      <c r="AQ1568" s="2" t="str">
        <f t="shared" si="188"/>
        <v>Sodic Eastown37</v>
      </c>
      <c r="AR1568" s="2" t="str">
        <f t="shared" si="189"/>
        <v>EDNC Retail &amp; Offices Civil37</v>
      </c>
    </row>
    <row r="1569" spans="1:44" hidden="1" x14ac:dyDescent="0.3">
      <c r="A1569" s="6" t="s">
        <v>32</v>
      </c>
      <c r="B1569" s="6">
        <f>VLOOKUP(A1569,operation!A:B,2,0)</f>
        <v>1</v>
      </c>
      <c r="C1569" s="6">
        <v>38</v>
      </c>
      <c r="D1569" s="25"/>
      <c r="E1569" s="2">
        <v>-1.1E-4</v>
      </c>
      <c r="F1569" s="26">
        <f>_xlfn.MAXIFS('data-from-invoicing'!E:E,'data-from-invoicing'!D:D,eslam.data!AR1569)</f>
        <v>0</v>
      </c>
      <c r="G1569" s="2">
        <f t="shared" si="186"/>
        <v>1.1E-4</v>
      </c>
      <c r="H1569" s="2"/>
      <c r="I1569" s="23"/>
      <c r="J1569" s="2">
        <f>SUMIF('collection only'!D:D,eslam.data!AQ1569,'collection only'!E:E)</f>
        <v>2231188</v>
      </c>
      <c r="K1569" s="26">
        <f>SUMIF('data-from-invoicing'!D:D,eslam.data!AR1569,'data-from-invoicing'!F:F)</f>
        <v>0</v>
      </c>
      <c r="L1569" s="2">
        <f t="shared" si="187"/>
        <v>-2231188</v>
      </c>
      <c r="M1569" s="2"/>
      <c r="Q1569" s="23"/>
      <c r="R1569" s="2">
        <v>2231188.4300000002</v>
      </c>
      <c r="S1569" s="1">
        <v>44742</v>
      </c>
      <c r="T1569" s="1">
        <v>44724</v>
      </c>
      <c r="U1569" s="1">
        <v>45099</v>
      </c>
      <c r="V1569">
        <v>42</v>
      </c>
      <c r="W1569" s="1">
        <v>45141</v>
      </c>
      <c r="X1569" s="1">
        <v>45139</v>
      </c>
      <c r="Y1569" s="2">
        <v>1145187121.1619051</v>
      </c>
      <c r="AF1569" s="2">
        <v>0</v>
      </c>
      <c r="AG1569" s="14">
        <f>SUMIF('consultant-gross'!D:D,eslam.data!AQ1569,'consultant-gross'!F:F)</f>
        <v>0</v>
      </c>
      <c r="AH1569" s="14">
        <f>SUMIF('consultant-gross'!D:D,eslam.data!AQ1569,'consultant-gross'!G:G)</f>
        <v>0</v>
      </c>
      <c r="AI1569" s="14">
        <f>SUMIF('consultant-net'!D:D,eslam.data!AQ1569,'consultant-net'!F:F)</f>
        <v>0</v>
      </c>
      <c r="AJ1569" s="2" t="str">
        <f>VLOOKUP(A1569,'eslam-to-invoicing'!A:B,2,0)</f>
        <v>EDNC Retail &amp; Offices Civil</v>
      </c>
      <c r="AQ1569" s="2" t="str">
        <f t="shared" si="188"/>
        <v>Sodic Eastown38</v>
      </c>
      <c r="AR1569" s="2" t="str">
        <f t="shared" si="189"/>
        <v>EDNC Retail &amp; Offices Civil38</v>
      </c>
    </row>
    <row r="1570" spans="1:44" hidden="1" x14ac:dyDescent="0.3">
      <c r="A1570" s="6" t="s">
        <v>32</v>
      </c>
      <c r="B1570" s="6">
        <f>VLOOKUP(A1570,operation!A:B,2,0)</f>
        <v>1</v>
      </c>
      <c r="C1570" s="6">
        <v>39</v>
      </c>
      <c r="D1570" s="25"/>
      <c r="F1570" s="26">
        <f>_xlfn.MAXIFS('data-from-invoicing'!E:E,'data-from-invoicing'!D:D,eslam.data!AR1570)</f>
        <v>0</v>
      </c>
      <c r="G1570" s="2">
        <f t="shared" si="186"/>
        <v>0</v>
      </c>
      <c r="H1570" s="2"/>
      <c r="I1570" s="23"/>
      <c r="J1570" s="2">
        <f>SUMIF('collection only'!D:D,eslam.data!AQ1570,'collection only'!E:E)</f>
        <v>17894573</v>
      </c>
      <c r="K1570" s="26">
        <f>SUMIF('data-from-invoicing'!D:D,eslam.data!AR1570,'data-from-invoicing'!F:F)</f>
        <v>0</v>
      </c>
      <c r="L1570" s="2">
        <f t="shared" si="187"/>
        <v>-17894573</v>
      </c>
      <c r="M1570" s="2"/>
      <c r="Q1570" s="23"/>
      <c r="R1570" s="2">
        <v>28315194.981137749</v>
      </c>
      <c r="S1570" s="1">
        <v>45107</v>
      </c>
      <c r="T1570" s="1">
        <v>45107</v>
      </c>
      <c r="U1570" s="1">
        <v>45221</v>
      </c>
      <c r="V1570">
        <v>42</v>
      </c>
      <c r="W1570" s="1">
        <v>45263</v>
      </c>
      <c r="X1570" s="1">
        <v>45228</v>
      </c>
      <c r="Y1570" s="2">
        <v>1145187121.1619051</v>
      </c>
      <c r="AA1570" s="2">
        <v>110343302.92</v>
      </c>
      <c r="AC1570" s="2">
        <v>-4596809.26</v>
      </c>
      <c r="AD1570" s="2">
        <v>30061161.930163901</v>
      </c>
      <c r="AE1570" s="2">
        <v>30061161.930163901</v>
      </c>
      <c r="AF1570" s="2">
        <v>-12704609.784891451</v>
      </c>
      <c r="AG1570" s="14">
        <f>SUMIF('consultant-gross'!D:D,eslam.data!AQ1570,'consultant-gross'!F:F)</f>
        <v>0</v>
      </c>
      <c r="AH1570" s="14">
        <f>SUMIF('consultant-gross'!D:D,eslam.data!AQ1570,'consultant-gross'!G:G)</f>
        <v>0</v>
      </c>
      <c r="AI1570" s="14">
        <f>SUMIF('consultant-net'!D:D,eslam.data!AQ1570,'consultant-net'!F:F)</f>
        <v>0</v>
      </c>
      <c r="AJ1570" s="2" t="str">
        <f>VLOOKUP(A1570,'eslam-to-invoicing'!A:B,2,0)</f>
        <v>EDNC Retail &amp; Offices Civil</v>
      </c>
      <c r="AQ1570" s="2" t="str">
        <f t="shared" si="188"/>
        <v>Sodic Eastown39</v>
      </c>
      <c r="AR1570" s="2" t="str">
        <f t="shared" si="189"/>
        <v>EDNC Retail &amp; Offices Civil39</v>
      </c>
    </row>
    <row r="1571" spans="1:44" hidden="1" x14ac:dyDescent="0.3">
      <c r="A1571" s="6" t="s">
        <v>82</v>
      </c>
      <c r="B1571" s="6">
        <f>VLOOKUP(A1571,operation!A:B,2,0)</f>
        <v>1</v>
      </c>
      <c r="C1571" s="6">
        <v>1</v>
      </c>
      <c r="D1571" s="25"/>
      <c r="E1571" s="2">
        <v>1310241.40952381</v>
      </c>
      <c r="F1571" s="26">
        <f>_xlfn.MAXIFS('data-from-invoicing'!E:E,'data-from-invoicing'!D:D,eslam.data!AR1571)</f>
        <v>1310241.4099999999</v>
      </c>
      <c r="G1571" s="2">
        <f t="shared" si="186"/>
        <v>4.7618988901376724E-4</v>
      </c>
      <c r="H1571" s="2"/>
      <c r="I1571" s="23"/>
      <c r="J1571" s="2">
        <f>SUMIF('collection only'!D:D,eslam.data!AQ1571,'collection only'!E:E)</f>
        <v>1545976.54</v>
      </c>
      <c r="K1571" s="26">
        <f>SUMIF('data-from-invoicing'!D:D,eslam.data!AR1571,'data-from-invoicing'!F:F)</f>
        <v>1589312.7705000001</v>
      </c>
      <c r="L1571" s="2">
        <f t="shared" si="187"/>
        <v>43336.230500000063</v>
      </c>
      <c r="M1571" s="2"/>
      <c r="Q1571" s="23"/>
      <c r="R1571" s="2">
        <v>1545976.52</v>
      </c>
      <c r="S1571" s="1">
        <v>44561</v>
      </c>
      <c r="T1571" s="1">
        <v>44561</v>
      </c>
      <c r="U1571" s="1">
        <v>44570</v>
      </c>
      <c r="V1571">
        <v>42</v>
      </c>
      <c r="W1571" s="1">
        <v>44612</v>
      </c>
      <c r="X1571" s="1">
        <v>44606</v>
      </c>
      <c r="Y1571" s="2">
        <v>1310241.40952381</v>
      </c>
      <c r="Z1571" s="2">
        <v>710231.1</v>
      </c>
      <c r="AF1571" s="2">
        <v>0</v>
      </c>
      <c r="AG1571" s="14">
        <f>SUMIF('consultant-gross'!D:D,eslam.data!AQ1571,'consultant-gross'!F:F)</f>
        <v>0</v>
      </c>
      <c r="AH1571" s="14">
        <f>SUMIF('consultant-gross'!D:D,eslam.data!AQ1571,'consultant-gross'!G:G)</f>
        <v>0</v>
      </c>
      <c r="AI1571" s="14">
        <f>SUMIF('consultant-net'!D:D,eslam.data!AQ1571,'consultant-net'!F:F)</f>
        <v>0</v>
      </c>
      <c r="AJ1571" s="2" t="str">
        <f>VLOOKUP(A1571,'eslam-to-invoicing'!A:B,2,0)</f>
        <v>EDNC Hardscape Package</v>
      </c>
      <c r="AQ1571" s="2" t="str">
        <f t="shared" si="188"/>
        <v>Sodic Eastown - Landscape1</v>
      </c>
      <c r="AR1571" s="2" t="str">
        <f t="shared" si="189"/>
        <v>EDNC Hardscape Package1</v>
      </c>
    </row>
    <row r="1572" spans="1:44" hidden="1" x14ac:dyDescent="0.3">
      <c r="A1572" s="6" t="s">
        <v>82</v>
      </c>
      <c r="B1572" s="32">
        <f>VLOOKUP(A1572,operation!A:B,2,0)</f>
        <v>1</v>
      </c>
      <c r="C1572" s="6">
        <v>2</v>
      </c>
      <c r="D1572" s="25"/>
      <c r="E1572" s="2">
        <v>3185965.6857142858</v>
      </c>
      <c r="F1572" s="26">
        <f>_xlfn.MAXIFS('data-from-invoicing'!E:E,'data-from-invoicing'!D:D,eslam.data!AR1572)</f>
        <v>3188822.83</v>
      </c>
      <c r="G1572" s="2">
        <f t="shared" si="186"/>
        <v>2857.1442857142538</v>
      </c>
      <c r="H1572" s="2"/>
      <c r="I1572" s="23"/>
      <c r="J1572" s="2">
        <f>SUMIF('collection only'!D:D,eslam.data!AQ1572,'collection only'!E:E)</f>
        <v>2689319.17</v>
      </c>
      <c r="K1572" s="26">
        <f>SUMIF('data-from-invoicing'!D:D,eslam.data!AR1572,'data-from-invoicing'!F:F)</f>
        <v>2794789.4914999995</v>
      </c>
      <c r="L1572" s="2">
        <f t="shared" si="187"/>
        <v>105470.32149999961</v>
      </c>
      <c r="M1572" s="2"/>
      <c r="Q1572" s="23"/>
      <c r="R1572" s="2">
        <v>2689319.17</v>
      </c>
      <c r="S1572" s="1">
        <v>44592</v>
      </c>
      <c r="T1572" s="1">
        <v>44592</v>
      </c>
      <c r="U1572" s="1">
        <v>44595</v>
      </c>
      <c r="V1572">
        <v>42</v>
      </c>
      <c r="W1572" s="1">
        <v>44637</v>
      </c>
      <c r="X1572" s="1">
        <v>44630</v>
      </c>
      <c r="Y1572" s="2">
        <v>4496207.0952380951</v>
      </c>
      <c r="Z1572" s="2">
        <v>1064088.68</v>
      </c>
      <c r="AF1572" s="2">
        <v>0</v>
      </c>
      <c r="AG1572" s="14">
        <f>SUMIF('consultant-gross'!D:D,eslam.data!AQ1572,'consultant-gross'!F:F)</f>
        <v>0</v>
      </c>
      <c r="AH1572" s="14">
        <f>SUMIF('consultant-gross'!D:D,eslam.data!AQ1572,'consultant-gross'!G:G)</f>
        <v>0</v>
      </c>
      <c r="AI1572" s="14">
        <f>SUMIF('consultant-net'!D:D,eslam.data!AQ1572,'consultant-net'!F:F)</f>
        <v>0</v>
      </c>
      <c r="AJ1572" s="2" t="str">
        <f>VLOOKUP(A1572,'eslam-to-invoicing'!A:B,2,0)</f>
        <v>EDNC Hardscape Package</v>
      </c>
      <c r="AQ1572" s="2" t="str">
        <f t="shared" si="188"/>
        <v>Sodic Eastown - Landscape2</v>
      </c>
      <c r="AR1572" s="2" t="str">
        <f t="shared" si="189"/>
        <v>EDNC Hardscape Package2</v>
      </c>
    </row>
    <row r="1573" spans="1:44" hidden="1" x14ac:dyDescent="0.3">
      <c r="A1573" s="6" t="s">
        <v>82</v>
      </c>
      <c r="B1573" s="32">
        <f>VLOOKUP(A1573,operation!A:B,2,0)</f>
        <v>1</v>
      </c>
      <c r="C1573" s="6">
        <v>3</v>
      </c>
      <c r="D1573" s="25"/>
      <c r="E1573" s="2">
        <v>5417455.3809523806</v>
      </c>
      <c r="F1573" s="26">
        <f>_xlfn.MAXIFS('data-from-invoicing'!E:E,'data-from-invoicing'!D:D,eslam.data!AR1573)</f>
        <v>5414598.2400000002</v>
      </c>
      <c r="G1573" s="2">
        <f t="shared" si="186"/>
        <v>-2857.1409523803741</v>
      </c>
      <c r="H1573" s="2"/>
      <c r="I1573" s="23"/>
      <c r="J1573" s="2">
        <f>SUMIF('collection only'!D:D,eslam.data!AQ1573,'collection only'!E:E)</f>
        <v>5060960.68</v>
      </c>
      <c r="K1573" s="26">
        <f>SUMIF('data-from-invoicing'!D:D,eslam.data!AR1573,'data-from-invoicing'!F:F)</f>
        <v>5240048.5120000001</v>
      </c>
      <c r="L1573" s="2">
        <f t="shared" si="187"/>
        <v>179087.8320000004</v>
      </c>
      <c r="M1573" s="2"/>
      <c r="Q1573" s="23"/>
      <c r="R1573" s="2">
        <v>8060960.6799999997</v>
      </c>
      <c r="S1573" s="1">
        <v>44651</v>
      </c>
      <c r="T1573" s="1">
        <v>44635</v>
      </c>
      <c r="U1573" s="1">
        <v>44637</v>
      </c>
      <c r="V1573">
        <v>42</v>
      </c>
      <c r="W1573" s="1">
        <v>44679</v>
      </c>
      <c r="X1573" s="1">
        <v>44651</v>
      </c>
      <c r="Y1573" s="2">
        <v>9913662.4761904757</v>
      </c>
      <c r="AF1573" s="2">
        <v>0</v>
      </c>
      <c r="AG1573" s="14">
        <f>SUMIF('consultant-gross'!D:D,eslam.data!AQ1573,'consultant-gross'!F:F)</f>
        <v>0</v>
      </c>
      <c r="AH1573" s="14">
        <f>SUMIF('consultant-gross'!D:D,eslam.data!AQ1573,'consultant-gross'!G:G)</f>
        <v>0</v>
      </c>
      <c r="AI1573" s="14">
        <f>SUMIF('consultant-net'!D:D,eslam.data!AQ1573,'consultant-net'!F:F)</f>
        <v>0</v>
      </c>
      <c r="AJ1573" s="2" t="str">
        <f>VLOOKUP(A1573,'eslam-to-invoicing'!A:B,2,0)</f>
        <v>EDNC Hardscape Package</v>
      </c>
      <c r="AQ1573" s="2" t="str">
        <f t="shared" si="188"/>
        <v>Sodic Eastown - Landscape3</v>
      </c>
      <c r="AR1573" s="2" t="str">
        <f t="shared" si="189"/>
        <v>EDNC Hardscape Package3</v>
      </c>
    </row>
    <row r="1574" spans="1:44" hidden="1" x14ac:dyDescent="0.3">
      <c r="A1574" s="6" t="s">
        <v>82</v>
      </c>
      <c r="B1574" s="6">
        <f>VLOOKUP(A1574,operation!A:B,2,0)</f>
        <v>1</v>
      </c>
      <c r="C1574" s="6">
        <v>4</v>
      </c>
      <c r="D1574" s="25"/>
      <c r="E1574" s="2">
        <v>1923818.4</v>
      </c>
      <c r="F1574" s="26">
        <f>_xlfn.MAXIFS('data-from-invoicing'!E:E,'data-from-invoicing'!D:D,eslam.data!AR1574)</f>
        <v>1923818.4</v>
      </c>
      <c r="G1574" s="2">
        <f t="shared" si="186"/>
        <v>0</v>
      </c>
      <c r="H1574" s="2"/>
      <c r="I1574" s="23"/>
      <c r="J1574" s="2">
        <f>SUMIF('collection only'!D:D,eslam.data!AQ1574,'collection only'!E:E)</f>
        <v>4237695.68</v>
      </c>
      <c r="K1574" s="26">
        <f>SUMIF('data-from-invoicing'!D:D,eslam.data!AR1574,'data-from-invoicing'!F:F)</f>
        <v>4301325.99</v>
      </c>
      <c r="L1574" s="2">
        <f t="shared" si="187"/>
        <v>63630.310000000522</v>
      </c>
      <c r="M1574" s="2"/>
      <c r="Q1574" s="23"/>
      <c r="R1574" s="2">
        <v>4237695.6900000004</v>
      </c>
      <c r="S1574" s="1">
        <v>44681</v>
      </c>
      <c r="T1574" s="1">
        <v>44664</v>
      </c>
      <c r="U1574" s="1">
        <v>44664</v>
      </c>
      <c r="V1574">
        <v>42</v>
      </c>
      <c r="W1574" s="1">
        <v>44706</v>
      </c>
      <c r="X1574" s="1">
        <v>44665</v>
      </c>
      <c r="Y1574" s="2">
        <v>11837480.87619048</v>
      </c>
      <c r="Z1574" s="2">
        <v>7645419.29</v>
      </c>
      <c r="AF1574" s="2">
        <v>433157</v>
      </c>
      <c r="AG1574" s="14">
        <f>SUMIF('consultant-gross'!D:D,eslam.data!AQ1574,'consultant-gross'!F:F)</f>
        <v>0</v>
      </c>
      <c r="AH1574" s="14">
        <f>SUMIF('consultant-gross'!D:D,eslam.data!AQ1574,'consultant-gross'!G:G)</f>
        <v>0</v>
      </c>
      <c r="AI1574" s="14">
        <f>SUMIF('consultant-net'!D:D,eslam.data!AQ1574,'consultant-net'!F:F)</f>
        <v>0</v>
      </c>
      <c r="AJ1574" s="2" t="str">
        <f>VLOOKUP(A1574,'eslam-to-invoicing'!A:B,2,0)</f>
        <v>EDNC Hardscape Package</v>
      </c>
      <c r="AQ1574" s="2" t="str">
        <f t="shared" si="188"/>
        <v>Sodic Eastown - Landscape4</v>
      </c>
      <c r="AR1574" s="2" t="str">
        <f t="shared" si="189"/>
        <v>EDNC Hardscape Package4</v>
      </c>
    </row>
    <row r="1575" spans="1:44" hidden="1" x14ac:dyDescent="0.3">
      <c r="A1575" s="6" t="s">
        <v>82</v>
      </c>
      <c r="B1575" s="6">
        <f>VLOOKUP(A1575,operation!A:B,2,0)</f>
        <v>1</v>
      </c>
      <c r="C1575" s="6">
        <v>5</v>
      </c>
      <c r="D1575" s="25"/>
      <c r="E1575" s="2">
        <v>8146275.9523809506</v>
      </c>
      <c r="F1575" s="26">
        <f>_xlfn.MAXIFS('data-from-invoicing'!E:E,'data-from-invoicing'!D:D,eslam.data!AR1575)</f>
        <v>8146275.9500000002</v>
      </c>
      <c r="G1575" s="2">
        <f t="shared" si="186"/>
        <v>-2.3809503763914108E-3</v>
      </c>
      <c r="H1575" s="2"/>
      <c r="I1575" s="23"/>
      <c r="J1575" s="2">
        <f>SUMIF('collection only'!D:D,eslam.data!AQ1575,'collection only'!E:E)</f>
        <v>2847434.11</v>
      </c>
      <c r="K1575" s="26">
        <f>SUMIF('data-from-invoicing'!D:D,eslam.data!AR1575,'data-from-invoicing'!F:F)</f>
        <v>3116872.1574999997</v>
      </c>
      <c r="L1575" s="2">
        <f t="shared" si="187"/>
        <v>269438.04749999987</v>
      </c>
      <c r="M1575" s="2"/>
      <c r="Q1575" s="23"/>
      <c r="R1575" s="2">
        <v>2847434.08</v>
      </c>
      <c r="S1575" s="1">
        <v>44681</v>
      </c>
      <c r="T1575" s="1">
        <v>44691</v>
      </c>
      <c r="U1575" s="1">
        <v>44692</v>
      </c>
      <c r="V1575">
        <v>42</v>
      </c>
      <c r="W1575" s="1">
        <v>44734</v>
      </c>
      <c r="X1575" s="1">
        <v>44692</v>
      </c>
      <c r="Y1575" s="2">
        <v>19983756.828571431</v>
      </c>
      <c r="Z1575" s="2">
        <v>4687295.1100000003</v>
      </c>
      <c r="AA1575" s="2">
        <v>494379.4</v>
      </c>
      <c r="AD1575" s="2">
        <v>641755.99</v>
      </c>
      <c r="AE1575" s="2">
        <v>641755.99</v>
      </c>
      <c r="AF1575" s="2">
        <v>477225</v>
      </c>
      <c r="AG1575" s="14">
        <f>SUMIF('consultant-gross'!D:D,eslam.data!AQ1575,'consultant-gross'!F:F)</f>
        <v>0</v>
      </c>
      <c r="AH1575" s="14">
        <f>SUMIF('consultant-gross'!D:D,eslam.data!AQ1575,'consultant-gross'!G:G)</f>
        <v>0</v>
      </c>
      <c r="AI1575" s="14">
        <f>SUMIF('consultant-net'!D:D,eslam.data!AQ1575,'consultant-net'!F:F)</f>
        <v>0</v>
      </c>
      <c r="AJ1575" s="2" t="str">
        <f>VLOOKUP(A1575,'eslam-to-invoicing'!A:B,2,0)</f>
        <v>EDNC Hardscape Package</v>
      </c>
      <c r="AQ1575" s="2" t="str">
        <f t="shared" si="188"/>
        <v>Sodic Eastown - Landscape5</v>
      </c>
      <c r="AR1575" s="2" t="str">
        <f t="shared" si="189"/>
        <v>EDNC Hardscape Package5</v>
      </c>
    </row>
    <row r="1576" spans="1:44" hidden="1" x14ac:dyDescent="0.3">
      <c r="A1576" s="6" t="s">
        <v>82</v>
      </c>
      <c r="B1576" s="6">
        <f>VLOOKUP(A1576,operation!A:B,2,0)</f>
        <v>1</v>
      </c>
      <c r="C1576" s="6">
        <v>6</v>
      </c>
      <c r="D1576" s="25"/>
      <c r="E1576" s="2">
        <v>2241713.4380952381</v>
      </c>
      <c r="F1576" s="26">
        <f>_xlfn.MAXIFS('data-from-invoicing'!E:E,'data-from-invoicing'!D:D,eslam.data!AR1576)</f>
        <v>2241713.44</v>
      </c>
      <c r="G1576" s="2">
        <f t="shared" si="186"/>
        <v>1.9047618843615055E-3</v>
      </c>
      <c r="H1576" s="2"/>
      <c r="I1576" s="23"/>
      <c r="J1576" s="2">
        <f>SUMIF('collection only'!D:D,eslam.data!AQ1576,'collection only'!E:E)</f>
        <v>1865468.85</v>
      </c>
      <c r="K1576" s="26">
        <f>SUMIF('data-from-invoicing'!D:D,eslam.data!AR1576,'data-from-invoicing'!F:F)</f>
        <v>1939613.5219999999</v>
      </c>
      <c r="L1576" s="2">
        <f t="shared" si="187"/>
        <v>74144.671999999788</v>
      </c>
      <c r="M1576" s="2"/>
      <c r="Q1576" s="23"/>
      <c r="R1576" s="2">
        <v>1865468.85</v>
      </c>
      <c r="S1576" s="1">
        <v>44712</v>
      </c>
      <c r="T1576" s="1">
        <v>44698</v>
      </c>
      <c r="U1576" s="1">
        <v>44703</v>
      </c>
      <c r="V1576">
        <v>42</v>
      </c>
      <c r="W1576" s="1">
        <v>44745</v>
      </c>
      <c r="X1576" s="1">
        <v>44705</v>
      </c>
      <c r="Y1576" s="2">
        <v>22225470.266666669</v>
      </c>
      <c r="Z1576" s="2">
        <v>4887618.75</v>
      </c>
      <c r="AA1576" s="2">
        <v>704722.2</v>
      </c>
      <c r="AD1576" s="2">
        <v>705609.06</v>
      </c>
      <c r="AE1576" s="2">
        <v>705609.06</v>
      </c>
      <c r="AF1576" s="2">
        <v>477225</v>
      </c>
      <c r="AG1576" s="14">
        <f>SUMIF('consultant-gross'!D:D,eslam.data!AQ1576,'consultant-gross'!F:F)</f>
        <v>0</v>
      </c>
      <c r="AH1576" s="14">
        <f>SUMIF('consultant-gross'!D:D,eslam.data!AQ1576,'consultant-gross'!G:G)</f>
        <v>0</v>
      </c>
      <c r="AI1576" s="14">
        <f>SUMIF('consultant-net'!D:D,eslam.data!AQ1576,'consultant-net'!F:F)</f>
        <v>0</v>
      </c>
      <c r="AJ1576" s="2" t="str">
        <f>VLOOKUP(A1576,'eslam-to-invoicing'!A:B,2,0)</f>
        <v>EDNC Hardscape Package</v>
      </c>
      <c r="AQ1576" s="2" t="str">
        <f t="shared" si="188"/>
        <v>Sodic Eastown - Landscape6</v>
      </c>
      <c r="AR1576" s="2" t="str">
        <f t="shared" si="189"/>
        <v>EDNC Hardscape Package6</v>
      </c>
    </row>
    <row r="1577" spans="1:44" hidden="1" x14ac:dyDescent="0.3">
      <c r="A1577" s="6" t="s">
        <v>82</v>
      </c>
      <c r="B1577" s="32">
        <f>VLOOKUP(A1577,operation!A:B,2,0)</f>
        <v>1</v>
      </c>
      <c r="C1577" s="6">
        <v>7</v>
      </c>
      <c r="D1577" s="25"/>
      <c r="F1577" s="26">
        <f>_xlfn.MAXIFS('data-from-invoicing'!E:E,'data-from-invoicing'!D:D,eslam.data!AR1577)</f>
        <v>5611542.5599999996</v>
      </c>
      <c r="G1577" s="2">
        <f t="shared" si="186"/>
        <v>5611542.5599999996</v>
      </c>
      <c r="H1577" s="2"/>
      <c r="I1577" s="23"/>
      <c r="J1577" s="2">
        <f>SUMIF('collection only'!D:D,eslam.data!AQ1577,'collection only'!E:E)</f>
        <v>2249247.81</v>
      </c>
      <c r="K1577" s="26">
        <f>SUMIF('data-from-invoicing'!D:D,eslam.data!AR1577,'data-from-invoicing'!F:F)</f>
        <v>2434849.5780000002</v>
      </c>
      <c r="L1577" s="2">
        <f t="shared" si="187"/>
        <v>185601.76800000016</v>
      </c>
      <c r="M1577" s="2"/>
      <c r="Q1577" s="23"/>
      <c r="S1577" s="1">
        <v>44712</v>
      </c>
      <c r="T1577" s="1">
        <v>44722</v>
      </c>
      <c r="U1577" s="1">
        <v>44726</v>
      </c>
      <c r="V1577">
        <v>42</v>
      </c>
      <c r="W1577" s="1">
        <v>44768</v>
      </c>
      <c r="AF1577" s="2">
        <v>0</v>
      </c>
      <c r="AG1577" s="14">
        <f>SUMIF('consultant-gross'!D:D,eslam.data!AQ1577,'consultant-gross'!F:F)</f>
        <v>0</v>
      </c>
      <c r="AH1577" s="14">
        <f>SUMIF('consultant-gross'!D:D,eslam.data!AQ1577,'consultant-gross'!G:G)</f>
        <v>0</v>
      </c>
      <c r="AI1577" s="14">
        <f>SUMIF('consultant-net'!D:D,eslam.data!AQ1577,'consultant-net'!F:F)</f>
        <v>0</v>
      </c>
      <c r="AJ1577" s="2" t="str">
        <f>VLOOKUP(A1577,'eslam-to-invoicing'!A:B,2,0)</f>
        <v>EDNC Hardscape Package</v>
      </c>
      <c r="AQ1577" s="2" t="str">
        <f t="shared" si="188"/>
        <v>Sodic Eastown - Landscape7</v>
      </c>
      <c r="AR1577" s="2" t="str">
        <f t="shared" si="189"/>
        <v>EDNC Hardscape Package7</v>
      </c>
    </row>
    <row r="1578" spans="1:44" hidden="1" x14ac:dyDescent="0.3">
      <c r="A1578" s="6" t="s">
        <v>82</v>
      </c>
      <c r="B1578" s="32">
        <f>VLOOKUP(A1578,operation!A:B,2,0)</f>
        <v>1</v>
      </c>
      <c r="C1578" s="6">
        <v>8</v>
      </c>
      <c r="D1578" s="25"/>
      <c r="E1578" s="2">
        <v>19106378.39047619</v>
      </c>
      <c r="F1578" s="26">
        <f>_xlfn.MAXIFS('data-from-invoicing'!E:E,'data-from-invoicing'!D:D,eslam.data!AR1578)</f>
        <v>16821952.199999999</v>
      </c>
      <c r="G1578" s="2">
        <f t="shared" si="186"/>
        <v>-2284426.1904761903</v>
      </c>
      <c r="H1578" s="2"/>
      <c r="I1578" s="23"/>
      <c r="J1578" s="2">
        <f>SUMIF('collection only'!D:D,eslam.data!AQ1578,'collection only'!E:E)</f>
        <v>8937999.7400000002</v>
      </c>
      <c r="K1578" s="26">
        <f>SUMIF('data-from-invoicing'!D:D,eslam.data!AR1578,'data-from-invoicing'!F:F)</f>
        <v>9494386.1475000009</v>
      </c>
      <c r="L1578" s="2">
        <f t="shared" si="187"/>
        <v>556386.40750000067</v>
      </c>
      <c r="M1578" s="2"/>
      <c r="Q1578" s="23"/>
      <c r="R1578" s="2">
        <v>13407927.220000001</v>
      </c>
      <c r="S1578" s="1">
        <v>44742</v>
      </c>
      <c r="T1578" s="1">
        <v>44738</v>
      </c>
      <c r="U1578" s="1">
        <v>44745</v>
      </c>
      <c r="V1578">
        <v>42</v>
      </c>
      <c r="W1578" s="1">
        <v>44787</v>
      </c>
      <c r="X1578" s="1">
        <v>44769</v>
      </c>
      <c r="Y1578" s="2">
        <v>46943391.219047621</v>
      </c>
      <c r="Z1578" s="2">
        <v>2302349.81</v>
      </c>
      <c r="AA1578" s="2">
        <v>17134472.440000001</v>
      </c>
      <c r="AD1578" s="2">
        <v>1289822.7649999999</v>
      </c>
      <c r="AE1578" s="2">
        <v>1289822.7649999999</v>
      </c>
      <c r="AF1578" s="2">
        <v>380000</v>
      </c>
      <c r="AG1578" s="14">
        <f>SUMIF('consultant-gross'!D:D,eslam.data!AQ1578,'consultant-gross'!F:F)</f>
        <v>19106378.390476193</v>
      </c>
      <c r="AH1578" s="14">
        <f>SUMIF('consultant-gross'!D:D,eslam.data!AQ1578,'consultant-gross'!G:G)</f>
        <v>46943391.219047621</v>
      </c>
      <c r="AI1578" s="14">
        <f>SUMIF('consultant-net'!D:D,eslam.data!AQ1578,'consultant-net'!F:F)</f>
        <v>13407927.220000001</v>
      </c>
      <c r="AJ1578" s="2" t="str">
        <f>VLOOKUP(A1578,'eslam-to-invoicing'!A:B,2,0)</f>
        <v>EDNC Hardscape Package</v>
      </c>
      <c r="AQ1578" s="2" t="str">
        <f t="shared" si="188"/>
        <v>Sodic Eastown - Landscape8</v>
      </c>
      <c r="AR1578" s="2" t="str">
        <f t="shared" si="189"/>
        <v>EDNC Hardscape Package8</v>
      </c>
    </row>
    <row r="1579" spans="1:44" hidden="1" x14ac:dyDescent="0.3">
      <c r="A1579" s="6" t="s">
        <v>82</v>
      </c>
      <c r="B1579" s="32">
        <f>VLOOKUP(A1579,operation!A:B,2,0)</f>
        <v>1</v>
      </c>
      <c r="C1579" s="6">
        <v>9</v>
      </c>
      <c r="D1579" s="25"/>
      <c r="E1579" s="2">
        <v>2763175.999999993</v>
      </c>
      <c r="F1579" s="26">
        <f>_xlfn.MAXIFS('data-from-invoicing'!E:E,'data-from-invoicing'!D:D,eslam.data!AR1579)</f>
        <v>5047602.1900000004</v>
      </c>
      <c r="G1579" s="2">
        <f t="shared" si="186"/>
        <v>2284426.1900000074</v>
      </c>
      <c r="H1579" s="2"/>
      <c r="I1579" s="23"/>
      <c r="J1579" s="2">
        <f>SUMIF('collection only'!D:D,eslam.data!AQ1579,'collection only'!E:E)</f>
        <v>837296.03</v>
      </c>
      <c r="K1579" s="26">
        <f>SUMIF('data-from-invoicing'!D:D,eslam.data!AR1579,'data-from-invoicing'!F:F)</f>
        <v>1004245.4694999999</v>
      </c>
      <c r="L1579" s="2">
        <f t="shared" si="187"/>
        <v>166949.43949999986</v>
      </c>
      <c r="M1579" s="2"/>
      <c r="Q1579" s="23"/>
      <c r="R1579" s="2">
        <v>837296.04</v>
      </c>
      <c r="S1579" s="1">
        <v>44804</v>
      </c>
      <c r="T1579" s="1">
        <v>44798</v>
      </c>
      <c r="U1579" s="1">
        <v>44803</v>
      </c>
      <c r="V1579">
        <v>42</v>
      </c>
      <c r="W1579" s="1">
        <v>44845</v>
      </c>
      <c r="X1579" s="1">
        <v>44817</v>
      </c>
      <c r="Y1579" s="2">
        <v>49706567.219047613</v>
      </c>
      <c r="AA1579" s="2">
        <v>17105387</v>
      </c>
      <c r="AD1579" s="2">
        <v>1304797</v>
      </c>
      <c r="AE1579" s="2">
        <v>1304797</v>
      </c>
      <c r="AF1579" s="2">
        <v>489137</v>
      </c>
      <c r="AG1579" s="14">
        <f>SUMIF('consultant-gross'!D:D,eslam.data!AQ1579,'consultant-gross'!F:F)</f>
        <v>2763175.9999999925</v>
      </c>
      <c r="AH1579" s="14">
        <f>SUMIF('consultant-gross'!D:D,eslam.data!AQ1579,'consultant-gross'!G:G)</f>
        <v>49706567.219047613</v>
      </c>
      <c r="AI1579" s="14">
        <f>SUMIF('consultant-net'!D:D,eslam.data!AQ1579,'consultant-net'!F:F)</f>
        <v>837296.04</v>
      </c>
      <c r="AJ1579" s="2" t="str">
        <f>VLOOKUP(A1579,'eslam-to-invoicing'!A:B,2,0)</f>
        <v>EDNC Hardscape Package</v>
      </c>
      <c r="AQ1579" s="2" t="str">
        <f t="shared" si="188"/>
        <v>Sodic Eastown - Landscape9</v>
      </c>
      <c r="AR1579" s="2" t="str">
        <f t="shared" si="189"/>
        <v>EDNC Hardscape Package9</v>
      </c>
    </row>
    <row r="1580" spans="1:44" hidden="1" x14ac:dyDescent="0.3">
      <c r="A1580" s="6" t="s">
        <v>82</v>
      </c>
      <c r="B1580" s="6">
        <f>VLOOKUP(A1580,operation!A:B,2,0)</f>
        <v>1</v>
      </c>
      <c r="C1580" s="6">
        <v>10</v>
      </c>
      <c r="D1580" s="25"/>
      <c r="E1580" s="2">
        <v>3106667.3428571448</v>
      </c>
      <c r="F1580" s="26">
        <f>_xlfn.MAXIFS('data-from-invoicing'!E:E,'data-from-invoicing'!D:D,eslam.data!AR1580)</f>
        <v>3106667.35</v>
      </c>
      <c r="G1580" s="2">
        <f t="shared" si="186"/>
        <v>7.1428553201258183E-3</v>
      </c>
      <c r="H1580" s="2"/>
      <c r="I1580" s="23"/>
      <c r="J1580" s="2">
        <f>SUMIF('collection only'!D:D,eslam.data!AQ1580,'collection only'!E:E)</f>
        <v>2965081</v>
      </c>
      <c r="K1580" s="26">
        <f>SUMIF('data-from-invoicing'!D:D,eslam.data!AR1580,'data-from-invoicing'!F:F)</f>
        <v>3067833.9874999998</v>
      </c>
      <c r="L1580" s="2">
        <f t="shared" si="187"/>
        <v>102752.98749999981</v>
      </c>
      <c r="M1580" s="2"/>
      <c r="Q1580" s="23"/>
      <c r="R1580" s="2">
        <v>2965080.9889208302</v>
      </c>
      <c r="S1580" s="1">
        <v>44804</v>
      </c>
      <c r="T1580" s="1">
        <v>44801</v>
      </c>
      <c r="U1580" s="1">
        <v>44853</v>
      </c>
      <c r="V1580">
        <v>42</v>
      </c>
      <c r="W1580" s="1">
        <v>44895</v>
      </c>
      <c r="X1580" s="1">
        <v>44854</v>
      </c>
      <c r="Y1580" s="2">
        <v>52813234.561904758</v>
      </c>
      <c r="AF1580" s="2">
        <v>0</v>
      </c>
      <c r="AG1580" s="14">
        <f>SUMIF('consultant-gross'!D:D,eslam.data!AQ1580,'consultant-gross'!F:F)</f>
        <v>1723810.5333333388</v>
      </c>
      <c r="AH1580" s="14">
        <f>SUMIF('consultant-gross'!D:D,eslam.data!AQ1580,'consultant-gross'!G:G)</f>
        <v>51430377.752380952</v>
      </c>
      <c r="AI1580" s="14">
        <f>SUMIF('consultant-net'!D:D,eslam.data!AQ1580,'consultant-net'!F:F)</f>
        <v>5311032.49</v>
      </c>
      <c r="AJ1580" s="2" t="str">
        <f>VLOOKUP(A1580,'eslam-to-invoicing'!A:B,2,0)</f>
        <v>EDNC Hardscape Package</v>
      </c>
      <c r="AQ1580" s="2" t="str">
        <f t="shared" si="188"/>
        <v>Sodic Eastown - Landscape10</v>
      </c>
      <c r="AR1580" s="2" t="str">
        <f t="shared" si="189"/>
        <v>EDNC Hardscape Package10</v>
      </c>
    </row>
    <row r="1581" spans="1:44" hidden="1" x14ac:dyDescent="0.3">
      <c r="A1581" s="6" t="s">
        <v>82</v>
      </c>
      <c r="B1581" s="32">
        <f>VLOOKUP(A1581,operation!A:B,2,0)</f>
        <v>1</v>
      </c>
      <c r="C1581" s="6">
        <v>11</v>
      </c>
      <c r="D1581" s="25"/>
      <c r="E1581" s="2">
        <v>2478048.6476190458</v>
      </c>
      <c r="F1581" s="26">
        <f>_xlfn.MAXIFS('data-from-invoicing'!E:E,'data-from-invoicing'!D:D,eslam.data!AR1581)</f>
        <v>1095191.83</v>
      </c>
      <c r="G1581" s="2">
        <f t="shared" si="186"/>
        <v>-1382856.8176190457</v>
      </c>
      <c r="H1581" s="2"/>
      <c r="I1581" s="23"/>
      <c r="J1581" s="2">
        <f>SUMIF('collection only'!D:D,eslam.data!AQ1581,'collection only'!E:E)</f>
        <v>970278.45</v>
      </c>
      <c r="K1581" s="26">
        <f>SUMIF('data-from-invoicing'!D:D,eslam.data!AR1581,'data-from-invoicing'!F:F)</f>
        <v>1006501.9214999999</v>
      </c>
      <c r="L1581" s="2">
        <f t="shared" si="187"/>
        <v>36223.471499999985</v>
      </c>
      <c r="M1581" s="2"/>
      <c r="Q1581" s="23"/>
      <c r="R1581" s="2">
        <v>970278.46</v>
      </c>
      <c r="S1581" s="1">
        <v>44834</v>
      </c>
      <c r="T1581" s="1">
        <v>44832</v>
      </c>
      <c r="U1581" s="1">
        <v>44870</v>
      </c>
      <c r="V1581">
        <v>42</v>
      </c>
      <c r="W1581" s="1">
        <v>44912</v>
      </c>
      <c r="X1581" s="1">
        <v>44880</v>
      </c>
      <c r="Y1581" s="2">
        <v>53908426.399999999</v>
      </c>
      <c r="AA1581" s="2">
        <v>20753354</v>
      </c>
      <c r="AF1581" s="2">
        <v>581609</v>
      </c>
      <c r="AG1581" s="14">
        <f>SUMIF('consultant-gross'!D:D,eslam.data!AQ1581,'consultant-gross'!F:F)</f>
        <v>1095191.514285706</v>
      </c>
      <c r="AH1581" s="14">
        <f>SUMIF('consultant-gross'!D:D,eslam.data!AQ1581,'consultant-gross'!G:G)</f>
        <v>52525569.266666658</v>
      </c>
      <c r="AI1581" s="14">
        <f>SUMIF('consultant-net'!D:D,eslam.data!AQ1581,'consultant-net'!F:F)</f>
        <v>7657014.0499999998</v>
      </c>
      <c r="AJ1581" s="2" t="str">
        <f>VLOOKUP(A1581,'eslam-to-invoicing'!A:B,2,0)</f>
        <v>EDNC Hardscape Package</v>
      </c>
      <c r="AQ1581" s="2" t="str">
        <f t="shared" si="188"/>
        <v>Sodic Eastown - Landscape11</v>
      </c>
      <c r="AR1581" s="2" t="str">
        <f t="shared" si="189"/>
        <v>EDNC Hardscape Package11</v>
      </c>
    </row>
    <row r="1582" spans="1:44" hidden="1" x14ac:dyDescent="0.3">
      <c r="A1582" s="6" t="s">
        <v>82</v>
      </c>
      <c r="B1582" s="6">
        <f>VLOOKUP(A1582,operation!A:B,2,0)</f>
        <v>1</v>
      </c>
      <c r="C1582" s="6">
        <v>12</v>
      </c>
      <c r="D1582" s="25"/>
      <c r="E1582" s="2">
        <v>2146120.2476190398</v>
      </c>
      <c r="F1582" s="26">
        <f>_xlfn.MAXIFS('data-from-invoicing'!E:E,'data-from-invoicing'!D:D,eslam.data!AR1582)</f>
        <v>2146120.25</v>
      </c>
      <c r="G1582" s="2">
        <f t="shared" si="186"/>
        <v>2.3809601552784443E-3</v>
      </c>
      <c r="H1582" s="2"/>
      <c r="I1582" s="23"/>
      <c r="J1582" s="2">
        <f>SUMIF('collection only'!D:D,eslam.data!AQ1582,'collection only'!E:E)</f>
        <v>2038310.81</v>
      </c>
      <c r="K1582" s="26">
        <f>SUMIF('data-from-invoicing'!D:D,eslam.data!AR1582,'data-from-invoicing'!F:F)</f>
        <v>2109293.3909999998</v>
      </c>
      <c r="L1582" s="2">
        <f t="shared" si="187"/>
        <v>70982.580999999773</v>
      </c>
      <c r="M1582" s="2"/>
      <c r="Q1582" s="23"/>
      <c r="R1582" s="2">
        <v>2038310.82</v>
      </c>
      <c r="S1582" s="1">
        <v>44865</v>
      </c>
      <c r="T1582" s="1">
        <v>44862</v>
      </c>
      <c r="U1582" s="1">
        <v>44880</v>
      </c>
      <c r="V1582">
        <v>42</v>
      </c>
      <c r="W1582" s="1">
        <v>44922</v>
      </c>
      <c r="X1582" s="1">
        <v>44887</v>
      </c>
      <c r="Y1582" s="2">
        <v>56054546.647619039</v>
      </c>
      <c r="AA1582" s="2">
        <v>23518667</v>
      </c>
      <c r="AD1582" s="2">
        <v>1471431.85</v>
      </c>
      <c r="AE1582" s="2">
        <v>1471431.85</v>
      </c>
      <c r="AF1582" s="2">
        <v>591609</v>
      </c>
      <c r="AG1582" s="14">
        <f>SUMIF('consultant-gross'!D:D,eslam.data!AQ1582,'consultant-gross'!F:F)</f>
        <v>1256657.104761906</v>
      </c>
      <c r="AH1582" s="14">
        <f>SUMIF('consultant-gross'!D:D,eslam.data!AQ1582,'consultant-gross'!G:G)</f>
        <v>55165083.504761904</v>
      </c>
      <c r="AI1582" s="14">
        <f>SUMIF('consultant-net'!D:D,eslam.data!AQ1582,'consultant-net'!F:F)</f>
        <v>8902796.1300000008</v>
      </c>
      <c r="AJ1582" s="2" t="str">
        <f>VLOOKUP(A1582,'eslam-to-invoicing'!A:B,2,0)</f>
        <v>EDNC Hardscape Package</v>
      </c>
      <c r="AQ1582" s="2" t="str">
        <f t="shared" si="188"/>
        <v>Sodic Eastown - Landscape12</v>
      </c>
      <c r="AR1582" s="2" t="str">
        <f t="shared" si="189"/>
        <v>EDNC Hardscape Package12</v>
      </c>
    </row>
    <row r="1583" spans="1:44" hidden="1" x14ac:dyDescent="0.3">
      <c r="A1583" s="6" t="s">
        <v>82</v>
      </c>
      <c r="B1583" s="6">
        <f>VLOOKUP(A1583,operation!A:B,2,0)</f>
        <v>1</v>
      </c>
      <c r="C1583" s="6">
        <v>13</v>
      </c>
      <c r="D1583" s="25"/>
      <c r="F1583" s="26">
        <f>_xlfn.MAXIFS('data-from-invoicing'!E:E,'data-from-invoicing'!D:D,eslam.data!AR1583)</f>
        <v>0</v>
      </c>
      <c r="G1583" s="2">
        <f t="shared" si="186"/>
        <v>0</v>
      </c>
      <c r="H1583" s="2"/>
      <c r="I1583" s="23"/>
      <c r="J1583" s="2">
        <f>SUMIF('collection only'!D:D,eslam.data!AQ1583,'collection only'!E:E)</f>
        <v>4532604.51</v>
      </c>
      <c r="K1583" s="26">
        <f>SUMIF('data-from-invoicing'!D:D,eslam.data!AR1583,'data-from-invoicing'!F:F)</f>
        <v>0</v>
      </c>
      <c r="L1583" s="2">
        <f t="shared" si="187"/>
        <v>-4532604.51</v>
      </c>
      <c r="M1583" s="2"/>
      <c r="Q1583" s="23"/>
      <c r="S1583" s="1">
        <v>45077</v>
      </c>
      <c r="T1583" s="1">
        <v>45078</v>
      </c>
      <c r="U1583" s="1">
        <v>45215</v>
      </c>
      <c r="V1583">
        <v>42</v>
      </c>
      <c r="W1583" s="1">
        <v>45257</v>
      </c>
      <c r="AF1583" s="2">
        <v>0</v>
      </c>
      <c r="AG1583" s="14">
        <f>SUMIF('consultant-gross'!D:D,eslam.data!AQ1583,'consultant-gross'!F:F)</f>
        <v>0</v>
      </c>
      <c r="AH1583" s="14">
        <f>SUMIF('consultant-gross'!D:D,eslam.data!AQ1583,'consultant-gross'!G:G)</f>
        <v>0</v>
      </c>
      <c r="AI1583" s="14">
        <f>SUMIF('consultant-net'!D:D,eslam.data!AQ1583,'consultant-net'!F:F)</f>
        <v>0</v>
      </c>
      <c r="AJ1583" s="2" t="str">
        <f>VLOOKUP(A1583,'eslam-to-invoicing'!A:B,2,0)</f>
        <v>EDNC Hardscape Package</v>
      </c>
      <c r="AQ1583" s="2" t="str">
        <f t="shared" si="188"/>
        <v>Sodic Eastown - Landscape13</v>
      </c>
      <c r="AR1583" s="2" t="str">
        <f t="shared" si="189"/>
        <v>EDNC Hardscape Package13</v>
      </c>
    </row>
    <row r="1584" spans="1:44" hidden="1" x14ac:dyDescent="0.3">
      <c r="A1584" s="33" t="s">
        <v>89</v>
      </c>
      <c r="B1584" s="32">
        <f>VLOOKUP(A1584,operation!A:B,2,0)</f>
        <v>1</v>
      </c>
      <c r="C1584" s="6">
        <v>1</v>
      </c>
      <c r="D1584" s="25"/>
      <c r="E1584" s="2">
        <v>28642092.800000001</v>
      </c>
      <c r="F1584" s="26">
        <f>_xlfn.MAXIFS('data-from-invoicing'!E:E,'data-from-invoicing'!D:D,eslam.data!AR1584)</f>
        <v>57988132.799999997</v>
      </c>
      <c r="G1584" s="2">
        <f t="shared" si="186"/>
        <v>29346039.999999996</v>
      </c>
      <c r="H1584" s="2"/>
      <c r="I1584" s="23"/>
      <c r="J1584" s="2">
        <f>SUMIF('collection only'!D:D,eslam.data!AQ1584,'collection only'!E:E)</f>
        <v>201618177</v>
      </c>
      <c r="K1584" s="26">
        <f>SUMIF('data-from-invoicing'!D:D,eslam.data!AR1584,'data-from-invoicing'!F:F)</f>
        <v>58103513.542999998</v>
      </c>
      <c r="L1584" s="2">
        <f t="shared" si="187"/>
        <v>-143514663.45700002</v>
      </c>
      <c r="M1584" s="2"/>
      <c r="Q1584" s="23"/>
      <c r="R1584" s="2">
        <v>16602157.800000001</v>
      </c>
      <c r="S1584" s="1">
        <v>44592</v>
      </c>
      <c r="T1584" s="1">
        <v>44592</v>
      </c>
      <c r="U1584" s="1">
        <v>44634</v>
      </c>
      <c r="V1584">
        <v>53</v>
      </c>
      <c r="W1584" s="1">
        <v>44687</v>
      </c>
      <c r="X1584" s="1">
        <v>44644</v>
      </c>
      <c r="Y1584" s="2">
        <v>28642092.800000001</v>
      </c>
      <c r="AF1584" s="2">
        <v>0</v>
      </c>
      <c r="AG1584" s="14">
        <f>SUMIF('consultant-gross'!D:D,eslam.data!AQ1584,'consultant-gross'!F:F)</f>
        <v>28642092.800000001</v>
      </c>
      <c r="AH1584" s="14">
        <f>SUMIF('consultant-gross'!D:D,eslam.data!AQ1584,'consultant-gross'!G:G)</f>
        <v>28642092.800000001</v>
      </c>
      <c r="AI1584" s="14">
        <f>SUMIF('consultant-net'!D:D,eslam.data!AQ1584,'consultant-net'!F:F)</f>
        <v>16602157.800000001</v>
      </c>
      <c r="AJ1584" s="2" t="str">
        <f>VLOOKUP(A1584,'eslam-to-invoicing'!A:B,2,0)</f>
        <v>Sokhna Port Expansion</v>
      </c>
      <c r="AQ1584" s="2" t="str">
        <f t="shared" si="188"/>
        <v>Sokhna Port Expansion1</v>
      </c>
      <c r="AR1584" s="2" t="str">
        <f t="shared" si="189"/>
        <v>Sokhna Port Expansion1</v>
      </c>
    </row>
    <row r="1585" spans="1:44" hidden="1" x14ac:dyDescent="0.3">
      <c r="A1585" s="33" t="s">
        <v>89</v>
      </c>
      <c r="B1585" s="32">
        <f>VLOOKUP(A1585,operation!A:B,2,0)</f>
        <v>1</v>
      </c>
      <c r="C1585" s="6">
        <v>2</v>
      </c>
      <c r="D1585" s="25"/>
      <c r="E1585" s="2">
        <v>30329196.739999998</v>
      </c>
      <c r="F1585" s="26">
        <f>_xlfn.MAXIFS('data-from-invoicing'!E:E,'data-from-invoicing'!D:D,eslam.data!AR1585)</f>
        <v>28451675.040000003</v>
      </c>
      <c r="G1585" s="2">
        <f t="shared" si="186"/>
        <v>-1877521.6999999955</v>
      </c>
      <c r="H1585" s="2"/>
      <c r="I1585" s="23"/>
      <c r="J1585" s="2">
        <f>SUMIF('collection only'!D:D,eslam.data!AQ1585,'collection only'!E:E)</f>
        <v>52996310.299999997</v>
      </c>
      <c r="K1585" s="26">
        <f>SUMIF('data-from-invoicing'!D:D,eslam.data!AR1585,'data-from-invoicing'!F:F)</f>
        <v>29716122.103500001</v>
      </c>
      <c r="L1585" s="2">
        <f t="shared" si="187"/>
        <v>-23280188.196499996</v>
      </c>
      <c r="M1585" s="2"/>
      <c r="Q1585" s="23"/>
      <c r="R1585" s="2">
        <v>19713977.881000001</v>
      </c>
      <c r="S1585" s="1">
        <v>44620</v>
      </c>
      <c r="T1585" s="1">
        <v>44620</v>
      </c>
      <c r="U1585" s="1">
        <v>44651</v>
      </c>
      <c r="V1585">
        <v>53</v>
      </c>
      <c r="W1585" s="1">
        <v>44704</v>
      </c>
      <c r="X1585" s="1">
        <v>44668</v>
      </c>
      <c r="Y1585" s="2">
        <v>58971289.539999999</v>
      </c>
      <c r="AF1585" s="2">
        <v>0</v>
      </c>
      <c r="AG1585" s="14">
        <f>SUMIF('consultant-gross'!D:D,eslam.data!AQ1585,'consultant-gross'!F:F)</f>
        <v>30329196.739999998</v>
      </c>
      <c r="AH1585" s="14">
        <f>SUMIF('consultant-gross'!D:D,eslam.data!AQ1585,'consultant-gross'!G:G)</f>
        <v>58971289.539999999</v>
      </c>
      <c r="AI1585" s="14">
        <f>SUMIF('consultant-net'!D:D,eslam.data!AQ1585,'consultant-net'!F:F)</f>
        <v>19713977.881000001</v>
      </c>
      <c r="AJ1585" s="2" t="str">
        <f>VLOOKUP(A1585,'eslam-to-invoicing'!A:B,2,0)</f>
        <v>Sokhna Port Expansion</v>
      </c>
      <c r="AQ1585" s="2" t="str">
        <f t="shared" si="188"/>
        <v>Sokhna Port Expansion2</v>
      </c>
      <c r="AR1585" s="2" t="str">
        <f t="shared" si="189"/>
        <v>Sokhna Port Expansion2</v>
      </c>
    </row>
    <row r="1586" spans="1:44" hidden="1" x14ac:dyDescent="0.3">
      <c r="A1586" s="33" t="s">
        <v>89</v>
      </c>
      <c r="B1586" s="32">
        <f>VLOOKUP(A1586,operation!A:B,2,0)</f>
        <v>1</v>
      </c>
      <c r="C1586" s="6">
        <v>3</v>
      </c>
      <c r="D1586" s="25"/>
      <c r="F1586" s="26">
        <f>_xlfn.MAXIFS('data-from-invoicing'!E:E,'data-from-invoicing'!D:D,eslam.data!AR1586)</f>
        <v>83177845.640000001</v>
      </c>
      <c r="G1586" s="2">
        <f t="shared" si="186"/>
        <v>83177845.640000001</v>
      </c>
      <c r="H1586" s="2"/>
      <c r="I1586" s="23"/>
      <c r="J1586" s="2">
        <f>SUMIF('collection only'!D:D,eslam.data!AQ1586,'collection only'!E:E)</f>
        <v>55802951.649999999</v>
      </c>
      <c r="K1586" s="26">
        <f>SUMIF('data-from-invoicing'!D:D,eslam.data!AR1586,'data-from-invoicing'!F:F)</f>
        <v>66267866.722000003</v>
      </c>
      <c r="L1586" s="2">
        <f t="shared" si="187"/>
        <v>10464915.072000004</v>
      </c>
      <c r="M1586" s="2"/>
      <c r="Q1586" s="23"/>
      <c r="S1586" s="1">
        <v>44651</v>
      </c>
      <c r="T1586" s="1">
        <v>44651</v>
      </c>
      <c r="U1586" s="1">
        <v>44665</v>
      </c>
      <c r="V1586">
        <v>53</v>
      </c>
      <c r="W1586" s="1">
        <v>44718</v>
      </c>
      <c r="AF1586" s="2">
        <v>0</v>
      </c>
      <c r="AG1586" s="14">
        <f>SUMIF('consultant-gross'!D:D,eslam.data!AQ1586,'consultant-gross'!F:F)</f>
        <v>0</v>
      </c>
      <c r="AH1586" s="14">
        <f>SUMIF('consultant-gross'!D:D,eslam.data!AQ1586,'consultant-gross'!G:G)</f>
        <v>0</v>
      </c>
      <c r="AI1586" s="14">
        <f>SUMIF('consultant-net'!D:D,eslam.data!AQ1586,'consultant-net'!F:F)</f>
        <v>0</v>
      </c>
      <c r="AJ1586" s="2" t="str">
        <f>VLOOKUP(A1586,'eslam-to-invoicing'!A:B,2,0)</f>
        <v>Sokhna Port Expansion</v>
      </c>
      <c r="AQ1586" s="2" t="str">
        <f t="shared" si="188"/>
        <v>Sokhna Port Expansion3</v>
      </c>
      <c r="AR1586" s="2" t="str">
        <f t="shared" si="189"/>
        <v>Sokhna Port Expansion3</v>
      </c>
    </row>
    <row r="1587" spans="1:44" hidden="1" x14ac:dyDescent="0.3">
      <c r="A1587" s="33" t="s">
        <v>89</v>
      </c>
      <c r="B1587" s="32">
        <f>VLOOKUP(A1587,operation!A:B,2,0)</f>
        <v>1</v>
      </c>
      <c r="C1587" s="6">
        <v>4</v>
      </c>
      <c r="D1587" s="25"/>
      <c r="E1587" s="2">
        <v>26384347.91000003</v>
      </c>
      <c r="F1587" s="26">
        <f>_xlfn.MAXIFS('data-from-invoicing'!E:E,'data-from-invoicing'!D:D,eslam.data!AR1587)</f>
        <v>24751031.100000005</v>
      </c>
      <c r="G1587" s="2">
        <f t="shared" si="186"/>
        <v>-1633316.8100000247</v>
      </c>
      <c r="H1587" s="2"/>
      <c r="I1587" s="23"/>
      <c r="J1587" s="2">
        <f>SUMIF('collection only'!D:D,eslam.data!AQ1587,'collection only'!E:E)</f>
        <v>16604871.85</v>
      </c>
      <c r="K1587" s="26">
        <f>SUMIF('data-from-invoicing'!D:D,eslam.data!AR1587,'data-from-invoicing'!F:F)</f>
        <v>24902787.954999998</v>
      </c>
      <c r="L1587" s="2">
        <f t="shared" si="187"/>
        <v>8297916.1049999986</v>
      </c>
      <c r="M1587" s="2"/>
      <c r="Q1587" s="23"/>
      <c r="R1587" s="2">
        <v>16604871.85</v>
      </c>
      <c r="S1587" s="1">
        <v>44681</v>
      </c>
      <c r="T1587" s="1">
        <v>44681</v>
      </c>
      <c r="U1587" s="1">
        <v>44706</v>
      </c>
      <c r="V1587">
        <v>53</v>
      </c>
      <c r="W1587" s="1">
        <v>44759</v>
      </c>
      <c r="X1587" s="1">
        <v>44773</v>
      </c>
      <c r="Y1587" s="2">
        <v>174022377.11000001</v>
      </c>
      <c r="AF1587" s="2">
        <v>0</v>
      </c>
      <c r="AG1587" s="14">
        <f>SUMIF('consultant-gross'!D:D,eslam.data!AQ1587,'consultant-gross'!F:F)</f>
        <v>0</v>
      </c>
      <c r="AH1587" s="14">
        <f>SUMIF('consultant-gross'!D:D,eslam.data!AQ1587,'consultant-gross'!G:G)</f>
        <v>0</v>
      </c>
      <c r="AI1587" s="14">
        <f>SUMIF('consultant-net'!D:D,eslam.data!AQ1587,'consultant-net'!F:F)</f>
        <v>0</v>
      </c>
      <c r="AJ1587" s="2" t="str">
        <f>VLOOKUP(A1587,'eslam-to-invoicing'!A:B,2,0)</f>
        <v>Sokhna Port Expansion</v>
      </c>
      <c r="AQ1587" s="2" t="str">
        <f t="shared" si="188"/>
        <v>Sokhna Port Expansion4</v>
      </c>
      <c r="AR1587" s="2" t="str">
        <f t="shared" si="189"/>
        <v>Sokhna Port Expansion4</v>
      </c>
    </row>
    <row r="1588" spans="1:44" hidden="1" x14ac:dyDescent="0.3">
      <c r="A1588" s="33" t="s">
        <v>89</v>
      </c>
      <c r="B1588" s="32">
        <f>VLOOKUP(A1588,operation!A:B,2,0)</f>
        <v>1</v>
      </c>
      <c r="C1588" s="6">
        <v>5</v>
      </c>
      <c r="D1588" s="25"/>
      <c r="E1588" s="2">
        <v>90184360.229999989</v>
      </c>
      <c r="F1588" s="26">
        <f>_xlfn.MAXIFS('data-from-invoicing'!E:E,'data-from-invoicing'!D:D,eslam.data!AR1588)</f>
        <v>84601518.569999993</v>
      </c>
      <c r="G1588" s="2">
        <f t="shared" si="186"/>
        <v>-5582841.6599999964</v>
      </c>
      <c r="H1588" s="2"/>
      <c r="I1588" s="23"/>
      <c r="J1588" s="2">
        <f>SUMIF('collection only'!D:D,eslam.data!AQ1588,'collection only'!E:E)</f>
        <v>59014964.549999997</v>
      </c>
      <c r="K1588" s="26">
        <f>SUMIF('data-from-invoicing'!D:D,eslam.data!AR1588,'data-from-invoicing'!F:F)</f>
        <v>62315765.265000001</v>
      </c>
      <c r="L1588" s="2">
        <f t="shared" si="187"/>
        <v>3300800.7150000036</v>
      </c>
      <c r="M1588" s="2"/>
      <c r="Q1588" s="23"/>
      <c r="R1588" s="2">
        <v>58619834.149499997</v>
      </c>
      <c r="S1588" s="1">
        <v>44742</v>
      </c>
      <c r="T1588" s="1">
        <v>44742</v>
      </c>
      <c r="U1588" s="1">
        <v>44770</v>
      </c>
      <c r="V1588">
        <v>53</v>
      </c>
      <c r="W1588" s="1">
        <v>44823</v>
      </c>
      <c r="X1588" s="1">
        <v>44834</v>
      </c>
      <c r="Y1588" s="2">
        <v>264206737.34</v>
      </c>
      <c r="AF1588" s="2">
        <v>0</v>
      </c>
      <c r="AG1588" s="14">
        <f>SUMIF('consultant-gross'!D:D,eslam.data!AQ1588,'consultant-gross'!F:F)</f>
        <v>0</v>
      </c>
      <c r="AH1588" s="14">
        <f>SUMIF('consultant-gross'!D:D,eslam.data!AQ1588,'consultant-gross'!G:G)</f>
        <v>0</v>
      </c>
      <c r="AI1588" s="14">
        <f>SUMIF('consultant-net'!D:D,eslam.data!AQ1588,'consultant-net'!F:F)</f>
        <v>0</v>
      </c>
      <c r="AJ1588" s="2" t="str">
        <f>VLOOKUP(A1588,'eslam-to-invoicing'!A:B,2,0)</f>
        <v>Sokhna Port Expansion</v>
      </c>
      <c r="AQ1588" s="2" t="str">
        <f t="shared" si="188"/>
        <v>Sokhna Port Expansion5</v>
      </c>
      <c r="AR1588" s="2" t="str">
        <f t="shared" si="189"/>
        <v>Sokhna Port Expansion5</v>
      </c>
    </row>
    <row r="1589" spans="1:44" hidden="1" x14ac:dyDescent="0.3">
      <c r="A1589" s="33" t="s">
        <v>89</v>
      </c>
      <c r="B1589" s="32">
        <f>VLOOKUP(A1589,operation!A:B,2,0)</f>
        <v>1</v>
      </c>
      <c r="C1589" s="6">
        <v>6</v>
      </c>
      <c r="D1589" s="25"/>
      <c r="E1589" s="2">
        <v>41088510.150000013</v>
      </c>
      <c r="F1589" s="26">
        <f>_xlfn.MAXIFS('data-from-invoicing'!E:E,'data-from-invoicing'!D:D,eslam.data!AR1589)</f>
        <v>38544935.710000001</v>
      </c>
      <c r="G1589" s="2">
        <f t="shared" si="186"/>
        <v>-2543574.4400000125</v>
      </c>
      <c r="H1589" s="2"/>
      <c r="I1589" s="23"/>
      <c r="J1589" s="2">
        <f>SUMIF('collection only'!D:D,eslam.data!AQ1589,'collection only'!E:E)</f>
        <v>26209033.350000001</v>
      </c>
      <c r="K1589" s="26">
        <f>SUMIF('data-from-invoicing'!D:D,eslam.data!AR1589,'data-from-invoicing'!F:F)</f>
        <v>46645772.645500004</v>
      </c>
      <c r="L1589" s="2">
        <f t="shared" si="187"/>
        <v>20436739.295500003</v>
      </c>
      <c r="M1589" s="2"/>
      <c r="Q1589" s="23"/>
      <c r="R1589" s="2">
        <v>26707531.5975</v>
      </c>
      <c r="S1589" s="1">
        <v>44773</v>
      </c>
      <c r="T1589" s="1">
        <v>44773</v>
      </c>
      <c r="U1589" s="1">
        <v>44823</v>
      </c>
      <c r="V1589">
        <v>53</v>
      </c>
      <c r="W1589" s="1">
        <v>44876</v>
      </c>
      <c r="X1589" s="1">
        <v>44853</v>
      </c>
      <c r="Y1589" s="2">
        <v>305295247.49000001</v>
      </c>
      <c r="AF1589" s="2">
        <v>0</v>
      </c>
      <c r="AG1589" s="14">
        <f>SUMIF('consultant-gross'!D:D,eslam.data!AQ1589,'consultant-gross'!F:F)</f>
        <v>0</v>
      </c>
      <c r="AH1589" s="14">
        <f>SUMIF('consultant-gross'!D:D,eslam.data!AQ1589,'consultant-gross'!G:G)</f>
        <v>0</v>
      </c>
      <c r="AI1589" s="14">
        <f>SUMIF('consultant-net'!D:D,eslam.data!AQ1589,'consultant-net'!F:F)</f>
        <v>0</v>
      </c>
      <c r="AJ1589" s="2" t="str">
        <f>VLOOKUP(A1589,'eslam-to-invoicing'!A:B,2,0)</f>
        <v>Sokhna Port Expansion</v>
      </c>
      <c r="AQ1589" s="2" t="str">
        <f t="shared" si="188"/>
        <v>Sokhna Port Expansion6</v>
      </c>
      <c r="AR1589" s="2" t="str">
        <f t="shared" si="189"/>
        <v>Sokhna Port Expansion6</v>
      </c>
    </row>
    <row r="1590" spans="1:44" hidden="1" x14ac:dyDescent="0.3">
      <c r="A1590" s="33" t="s">
        <v>89</v>
      </c>
      <c r="B1590" s="32">
        <f>VLOOKUP(A1590,operation!A:B,2,0)</f>
        <v>1</v>
      </c>
      <c r="C1590" s="6">
        <v>7</v>
      </c>
      <c r="D1590" s="25"/>
      <c r="F1590" s="26">
        <f>_xlfn.MAXIFS('data-from-invoicing'!E:E,'data-from-invoicing'!D:D,eslam.data!AR1590)</f>
        <v>54124258.649999999</v>
      </c>
      <c r="G1590" s="2">
        <f t="shared" si="186"/>
        <v>54124258.649999999</v>
      </c>
      <c r="H1590" s="2"/>
      <c r="I1590" s="23"/>
      <c r="J1590" s="2">
        <f>SUMIF('collection only'!D:D,eslam.data!AQ1590,'collection only'!E:E)</f>
        <v>36803665.950000003</v>
      </c>
      <c r="K1590" s="26">
        <f>SUMIF('data-from-invoicing'!D:D,eslam.data!AR1590,'data-from-invoicing'!F:F)</f>
        <v>40780441.310000002</v>
      </c>
      <c r="L1590" s="2">
        <f t="shared" si="187"/>
        <v>3976775.3599999994</v>
      </c>
      <c r="M1590" s="2"/>
      <c r="Q1590" s="23"/>
      <c r="S1590" s="1">
        <v>44804</v>
      </c>
      <c r="T1590" s="1">
        <v>44804</v>
      </c>
      <c r="U1590" s="1">
        <v>44857</v>
      </c>
      <c r="V1590">
        <v>53</v>
      </c>
      <c r="W1590" s="1">
        <v>44910</v>
      </c>
      <c r="AF1590" s="2">
        <v>0</v>
      </c>
      <c r="AG1590" s="14">
        <f>SUMIF('consultant-gross'!D:D,eslam.data!AQ1590,'consultant-gross'!F:F)</f>
        <v>0</v>
      </c>
      <c r="AH1590" s="14">
        <f>SUMIF('consultant-gross'!D:D,eslam.data!AQ1590,'consultant-gross'!G:G)</f>
        <v>0</v>
      </c>
      <c r="AI1590" s="14">
        <f>SUMIF('consultant-net'!D:D,eslam.data!AQ1590,'consultant-net'!F:F)</f>
        <v>0</v>
      </c>
      <c r="AJ1590" s="2" t="str">
        <f>VLOOKUP(A1590,'eslam-to-invoicing'!A:B,2,0)</f>
        <v>Sokhna Port Expansion</v>
      </c>
      <c r="AQ1590" s="2" t="str">
        <f t="shared" si="188"/>
        <v>Sokhna Port Expansion7</v>
      </c>
      <c r="AR1590" s="2" t="str">
        <f t="shared" si="189"/>
        <v>Sokhna Port Expansion7</v>
      </c>
    </row>
    <row r="1591" spans="1:44" hidden="1" x14ac:dyDescent="0.3">
      <c r="A1591" s="33" t="s">
        <v>89</v>
      </c>
      <c r="B1591" s="32">
        <f>VLOOKUP(A1591,operation!A:B,2,0)</f>
        <v>1</v>
      </c>
      <c r="C1591" s="6">
        <v>8</v>
      </c>
      <c r="D1591" s="25"/>
      <c r="E1591" s="2">
        <v>55834648.199999988</v>
      </c>
      <c r="F1591" s="26">
        <f>_xlfn.MAXIFS('data-from-invoicing'!E:E,'data-from-invoicing'!D:D,eslam.data!AR1591)</f>
        <v>52378217.649999999</v>
      </c>
      <c r="G1591" s="2">
        <f t="shared" si="186"/>
        <v>-3456430.5499999896</v>
      </c>
      <c r="H1591" s="2"/>
      <c r="I1591" s="23"/>
      <c r="J1591" s="2">
        <f>SUMIF('collection only'!D:D,eslam.data!AQ1591,'collection only'!E:E)</f>
        <v>36284090.450000003</v>
      </c>
      <c r="K1591" s="26">
        <f>SUMIF('data-from-invoicing'!D:D,eslam.data!AR1591,'data-from-invoicing'!F:F)</f>
        <v>36284089.649999999</v>
      </c>
      <c r="L1591" s="2">
        <f t="shared" si="187"/>
        <v>-0.80000000447034836</v>
      </c>
      <c r="M1591" s="2"/>
      <c r="Q1591" s="23"/>
      <c r="R1591" s="2">
        <v>36284090.450000003</v>
      </c>
      <c r="S1591" s="1">
        <v>44834</v>
      </c>
      <c r="T1591" s="1">
        <v>44834</v>
      </c>
      <c r="U1591" s="1">
        <v>44881</v>
      </c>
      <c r="V1591">
        <v>53</v>
      </c>
      <c r="W1591" s="1">
        <v>44934</v>
      </c>
      <c r="X1591" s="1">
        <v>44915</v>
      </c>
      <c r="Y1591" s="2">
        <v>418825805.92000002</v>
      </c>
      <c r="AF1591" s="2">
        <v>0</v>
      </c>
      <c r="AG1591" s="14">
        <f>SUMIF('consultant-gross'!D:D,eslam.data!AQ1591,'consultant-gross'!F:F)</f>
        <v>0</v>
      </c>
      <c r="AH1591" s="14">
        <f>SUMIF('consultant-gross'!D:D,eslam.data!AQ1591,'consultant-gross'!G:G)</f>
        <v>0</v>
      </c>
      <c r="AI1591" s="14">
        <f>SUMIF('consultant-net'!D:D,eslam.data!AQ1591,'consultant-net'!F:F)</f>
        <v>0</v>
      </c>
      <c r="AJ1591" s="2" t="str">
        <f>VLOOKUP(A1591,'eslam-to-invoicing'!A:B,2,0)</f>
        <v>Sokhna Port Expansion</v>
      </c>
      <c r="AQ1591" s="2" t="str">
        <f t="shared" si="188"/>
        <v>Sokhna Port Expansion8</v>
      </c>
      <c r="AR1591" s="2" t="str">
        <f t="shared" si="189"/>
        <v>Sokhna Port Expansion8</v>
      </c>
    </row>
    <row r="1592" spans="1:44" hidden="1" x14ac:dyDescent="0.3">
      <c r="A1592" s="33" t="s">
        <v>89</v>
      </c>
      <c r="B1592" s="32">
        <f>VLOOKUP(A1592,operation!A:B,2,0)</f>
        <v>1</v>
      </c>
      <c r="C1592" s="6">
        <v>9</v>
      </c>
      <c r="D1592" s="25"/>
      <c r="E1592" s="2">
        <v>46210885.159999967</v>
      </c>
      <c r="F1592" s="26">
        <f>_xlfn.MAXIFS('data-from-invoicing'!E:E,'data-from-invoicing'!D:D,eslam.data!AR1592)</f>
        <v>43350211.200000003</v>
      </c>
      <c r="G1592" s="2">
        <f t="shared" si="186"/>
        <v>-2860673.9599999636</v>
      </c>
      <c r="H1592" s="2"/>
      <c r="I1592" s="23"/>
      <c r="J1592" s="2">
        <f>SUMIF('collection only'!D:D,eslam.data!AQ1592,'collection only'!E:E)</f>
        <v>30030028.449999999</v>
      </c>
      <c r="K1592" s="26">
        <f>SUMIF('data-from-invoicing'!D:D,eslam.data!AR1592,'data-from-invoicing'!F:F)</f>
        <v>30030028.52</v>
      </c>
      <c r="L1592" s="2">
        <f t="shared" si="187"/>
        <v>7.0000000298023224E-2</v>
      </c>
      <c r="M1592" s="2"/>
      <c r="Q1592" s="23"/>
      <c r="R1592" s="2">
        <v>30030028.449999999</v>
      </c>
      <c r="S1592" s="1">
        <v>44865</v>
      </c>
      <c r="T1592" s="1">
        <v>44865</v>
      </c>
      <c r="U1592" s="1">
        <v>44910</v>
      </c>
      <c r="V1592">
        <v>53</v>
      </c>
      <c r="W1592" s="1">
        <v>44963</v>
      </c>
      <c r="X1592" s="1">
        <v>44928</v>
      </c>
      <c r="Y1592" s="2">
        <v>465036691.07999998</v>
      </c>
      <c r="AF1592" s="2">
        <v>0</v>
      </c>
      <c r="AG1592" s="14">
        <f>SUMIF('consultant-gross'!D:D,eslam.data!AQ1592,'consultant-gross'!F:F)</f>
        <v>0</v>
      </c>
      <c r="AH1592" s="14">
        <f>SUMIF('consultant-gross'!D:D,eslam.data!AQ1592,'consultant-gross'!G:G)</f>
        <v>0</v>
      </c>
      <c r="AI1592" s="14">
        <f>SUMIF('consultant-net'!D:D,eslam.data!AQ1592,'consultant-net'!F:F)</f>
        <v>0</v>
      </c>
      <c r="AJ1592" s="2" t="str">
        <f>VLOOKUP(A1592,'eslam-to-invoicing'!A:B,2,0)</f>
        <v>Sokhna Port Expansion</v>
      </c>
      <c r="AQ1592" s="2" t="str">
        <f t="shared" si="188"/>
        <v>Sokhna Port Expansion9</v>
      </c>
      <c r="AR1592" s="2" t="str">
        <f t="shared" si="189"/>
        <v>Sokhna Port Expansion9</v>
      </c>
    </row>
    <row r="1593" spans="1:44" hidden="1" x14ac:dyDescent="0.3">
      <c r="A1593" s="33" t="s">
        <v>89</v>
      </c>
      <c r="B1593" s="32">
        <f>VLOOKUP(A1593,operation!A:B,2,0)</f>
        <v>1</v>
      </c>
      <c r="C1593" s="6">
        <v>10</v>
      </c>
      <c r="D1593" s="25"/>
      <c r="E1593" s="2">
        <v>42258919.660000034</v>
      </c>
      <c r="F1593" s="26">
        <f>_xlfn.MAXIFS('data-from-invoicing'!E:E,'data-from-invoicing'!D:D,eslam.data!AR1593)</f>
        <v>39642891.350000001</v>
      </c>
      <c r="G1593" s="2">
        <f t="shared" si="186"/>
        <v>-2616028.3100000322</v>
      </c>
      <c r="H1593" s="2"/>
      <c r="I1593" s="23"/>
      <c r="J1593" s="2">
        <f>SUMIF('collection only'!D:D,eslam.data!AQ1593,'collection only'!E:E)</f>
        <v>27461819.5</v>
      </c>
      <c r="K1593" s="26">
        <f>SUMIF('data-from-invoicing'!D:D,eslam.data!AR1593,'data-from-invoicing'!F:F)</f>
        <v>27461819.550000001</v>
      </c>
      <c r="L1593" s="2">
        <f t="shared" si="187"/>
        <v>5.000000074505806E-2</v>
      </c>
      <c r="M1593" s="2"/>
      <c r="Q1593" s="23"/>
      <c r="R1593" s="2">
        <v>27468297.779000022</v>
      </c>
      <c r="S1593" s="1">
        <v>44895</v>
      </c>
      <c r="T1593" s="1">
        <v>44895</v>
      </c>
      <c r="U1593" s="1">
        <v>44934</v>
      </c>
      <c r="V1593">
        <v>53</v>
      </c>
      <c r="W1593" s="1">
        <v>44987</v>
      </c>
      <c r="X1593" s="1">
        <v>44950</v>
      </c>
      <c r="Y1593" s="2">
        <v>507295610.74000001</v>
      </c>
      <c r="AF1593" s="2">
        <v>0</v>
      </c>
      <c r="AG1593" s="14">
        <f>SUMIF('consultant-gross'!D:D,eslam.data!AQ1593,'consultant-gross'!F:F)</f>
        <v>0</v>
      </c>
      <c r="AH1593" s="14">
        <f>SUMIF('consultant-gross'!D:D,eslam.data!AQ1593,'consultant-gross'!G:G)</f>
        <v>0</v>
      </c>
      <c r="AI1593" s="14">
        <f>SUMIF('consultant-net'!D:D,eslam.data!AQ1593,'consultant-net'!F:F)</f>
        <v>0</v>
      </c>
      <c r="AJ1593" s="2" t="str">
        <f>VLOOKUP(A1593,'eslam-to-invoicing'!A:B,2,0)</f>
        <v>Sokhna Port Expansion</v>
      </c>
      <c r="AQ1593" s="2" t="str">
        <f t="shared" si="188"/>
        <v>Sokhna Port Expansion10</v>
      </c>
      <c r="AR1593" s="2" t="str">
        <f t="shared" si="189"/>
        <v>Sokhna Port Expansion10</v>
      </c>
    </row>
    <row r="1594" spans="1:44" hidden="1" x14ac:dyDescent="0.3">
      <c r="A1594" s="33" t="s">
        <v>89</v>
      </c>
      <c r="B1594" s="32">
        <f>VLOOKUP(A1594,operation!A:B,2,0)</f>
        <v>1</v>
      </c>
      <c r="C1594" s="6">
        <v>11</v>
      </c>
      <c r="D1594" s="25"/>
      <c r="E1594" s="2">
        <v>69343976.75999999</v>
      </c>
      <c r="F1594" s="26">
        <f>_xlfn.MAXIFS('data-from-invoicing'!E:E,'data-from-invoicing'!D:D,eslam.data!AR1594)</f>
        <v>73288962.769999996</v>
      </c>
      <c r="G1594" s="2">
        <f t="shared" si="186"/>
        <v>3944986.0100000054</v>
      </c>
      <c r="H1594" s="2"/>
      <c r="I1594" s="23"/>
      <c r="J1594" s="2">
        <f>SUMIF('collection only'!D:D,eslam.data!AQ1594,'collection only'!E:E)</f>
        <v>50769799.200000003</v>
      </c>
      <c r="K1594" s="26">
        <f>SUMIF('data-from-invoicing'!D:D,eslam.data!AR1594,'data-from-invoicing'!F:F)</f>
        <v>50769799.200000003</v>
      </c>
      <c r="L1594" s="2">
        <f t="shared" si="187"/>
        <v>0</v>
      </c>
      <c r="M1594" s="2"/>
      <c r="Q1594" s="23"/>
      <c r="R1594" s="2">
        <v>50769799.200000003</v>
      </c>
      <c r="S1594" s="1">
        <v>44926</v>
      </c>
      <c r="T1594" s="1">
        <v>44926</v>
      </c>
      <c r="U1594" s="1">
        <v>44951</v>
      </c>
      <c r="V1594">
        <v>53</v>
      </c>
      <c r="W1594" s="1">
        <v>45004</v>
      </c>
      <c r="X1594" s="1">
        <v>45112</v>
      </c>
      <c r="Y1594" s="2">
        <v>576639587.5</v>
      </c>
      <c r="AF1594" s="2">
        <v>0</v>
      </c>
      <c r="AG1594" s="14">
        <f>SUMIF('consultant-gross'!D:D,eslam.data!AQ1594,'consultant-gross'!F:F)</f>
        <v>0</v>
      </c>
      <c r="AH1594" s="14">
        <f>SUMIF('consultant-gross'!D:D,eslam.data!AQ1594,'consultant-gross'!G:G)</f>
        <v>0</v>
      </c>
      <c r="AI1594" s="14">
        <f>SUMIF('consultant-net'!D:D,eslam.data!AQ1594,'consultant-net'!F:F)</f>
        <v>0</v>
      </c>
      <c r="AJ1594" s="2" t="str">
        <f>VLOOKUP(A1594,'eslam-to-invoicing'!A:B,2,0)</f>
        <v>Sokhna Port Expansion</v>
      </c>
      <c r="AQ1594" s="2" t="str">
        <f t="shared" si="188"/>
        <v>Sokhna Port Expansion11</v>
      </c>
      <c r="AR1594" s="2" t="str">
        <f t="shared" si="189"/>
        <v>Sokhna Port Expansion11</v>
      </c>
    </row>
    <row r="1595" spans="1:44" hidden="1" x14ac:dyDescent="0.3">
      <c r="A1595" s="33" t="s">
        <v>89</v>
      </c>
      <c r="B1595" s="32">
        <f>VLOOKUP(A1595,operation!A:B,2,0)</f>
        <v>1</v>
      </c>
      <c r="C1595" s="6">
        <v>12</v>
      </c>
      <c r="D1595" s="25"/>
      <c r="E1595" s="2">
        <v>106701066.13</v>
      </c>
      <c r="F1595" s="26">
        <f>_xlfn.MAXIFS('data-from-invoicing'!E:E,'data-from-invoicing'!D:D,eslam.data!AR1595)</f>
        <v>101620062.95</v>
      </c>
      <c r="G1595" s="2">
        <f t="shared" si="186"/>
        <v>-5081003.1799999923</v>
      </c>
      <c r="H1595" s="2"/>
      <c r="I1595" s="23"/>
      <c r="J1595" s="2">
        <f>SUMIF('collection only'!D:D,eslam.data!AQ1595,'collection only'!E:E)</f>
        <v>70395885.549999997</v>
      </c>
      <c r="K1595" s="26">
        <f>SUMIF('data-from-invoicing'!D:D,eslam.data!AR1595,'data-from-invoicing'!F:F)</f>
        <v>70395885.549999997</v>
      </c>
      <c r="L1595" s="2">
        <f t="shared" si="187"/>
        <v>0</v>
      </c>
      <c r="M1595" s="2"/>
      <c r="Q1595" s="23"/>
      <c r="R1595" s="2">
        <v>70395885.549999997</v>
      </c>
      <c r="S1595" s="1">
        <v>44957</v>
      </c>
      <c r="T1595" s="1">
        <v>44957</v>
      </c>
      <c r="U1595" s="1">
        <v>44970</v>
      </c>
      <c r="V1595">
        <v>53</v>
      </c>
      <c r="W1595" s="1">
        <v>45023</v>
      </c>
      <c r="X1595" s="1">
        <v>45112</v>
      </c>
      <c r="Y1595" s="2">
        <v>683340653.63</v>
      </c>
      <c r="AF1595" s="2">
        <v>0</v>
      </c>
      <c r="AG1595" s="14">
        <f>SUMIF('consultant-gross'!D:D,eslam.data!AQ1595,'consultant-gross'!F:F)</f>
        <v>0</v>
      </c>
      <c r="AH1595" s="14">
        <f>SUMIF('consultant-gross'!D:D,eslam.data!AQ1595,'consultant-gross'!G:G)</f>
        <v>0</v>
      </c>
      <c r="AI1595" s="14">
        <f>SUMIF('consultant-net'!D:D,eslam.data!AQ1595,'consultant-net'!F:F)</f>
        <v>0</v>
      </c>
      <c r="AJ1595" s="2" t="str">
        <f>VLOOKUP(A1595,'eslam-to-invoicing'!A:B,2,0)</f>
        <v>Sokhna Port Expansion</v>
      </c>
      <c r="AQ1595" s="2" t="str">
        <f t="shared" si="188"/>
        <v>Sokhna Port Expansion12</v>
      </c>
      <c r="AR1595" s="2" t="str">
        <f t="shared" si="189"/>
        <v>Sokhna Port Expansion12</v>
      </c>
    </row>
    <row r="1596" spans="1:44" hidden="1" x14ac:dyDescent="0.3">
      <c r="A1596" s="33" t="s">
        <v>89</v>
      </c>
      <c r="B1596" s="32">
        <f>VLOOKUP(A1596,operation!A:B,2,0)</f>
        <v>1</v>
      </c>
      <c r="C1596" s="6">
        <v>13</v>
      </c>
      <c r="D1596" s="25"/>
      <c r="E1596" s="2">
        <v>41939163.730000019</v>
      </c>
      <c r="F1596" s="26">
        <f>_xlfn.MAXIFS('data-from-invoicing'!E:E,'data-from-invoicing'!D:D,eslam.data!AR1596)</f>
        <v>29580920.449999999</v>
      </c>
      <c r="G1596" s="2">
        <f t="shared" si="186"/>
        <v>-12358243.28000002</v>
      </c>
      <c r="H1596" s="2"/>
      <c r="I1596" s="23"/>
      <c r="J1596" s="2">
        <f>SUMIF('collection only'!D:D,eslam.data!AQ1596,'collection only'!E:E)</f>
        <v>491489.95</v>
      </c>
      <c r="K1596" s="26">
        <f>SUMIF('data-from-invoicing'!D:D,eslam.data!AR1596,'data-from-invoicing'!F:F)</f>
        <v>491489.95</v>
      </c>
      <c r="L1596" s="2">
        <f t="shared" si="187"/>
        <v>0</v>
      </c>
      <c r="M1596" s="2"/>
      <c r="Q1596" s="23"/>
      <c r="R1596" s="2">
        <v>27260456.424500011</v>
      </c>
      <c r="S1596" s="1">
        <v>44985</v>
      </c>
      <c r="T1596" s="1">
        <v>44985</v>
      </c>
      <c r="U1596" s="1">
        <v>45078</v>
      </c>
      <c r="V1596">
        <v>53</v>
      </c>
      <c r="W1596" s="1">
        <v>45131</v>
      </c>
      <c r="X1596" s="1">
        <v>45095</v>
      </c>
      <c r="Y1596" s="2">
        <v>725279817.36000001</v>
      </c>
      <c r="AF1596" s="2">
        <v>0</v>
      </c>
      <c r="AG1596" s="14">
        <f>SUMIF('consultant-gross'!D:D,eslam.data!AQ1596,'consultant-gross'!F:F)</f>
        <v>0</v>
      </c>
      <c r="AH1596" s="14">
        <f>SUMIF('consultant-gross'!D:D,eslam.data!AQ1596,'consultant-gross'!G:G)</f>
        <v>0</v>
      </c>
      <c r="AI1596" s="14">
        <f>SUMIF('consultant-net'!D:D,eslam.data!AQ1596,'consultant-net'!F:F)</f>
        <v>0</v>
      </c>
      <c r="AJ1596" s="2" t="str">
        <f>VLOOKUP(A1596,'eslam-to-invoicing'!A:B,2,0)</f>
        <v>Sokhna Port Expansion</v>
      </c>
      <c r="AQ1596" s="2" t="str">
        <f t="shared" si="188"/>
        <v>Sokhna Port Expansion13</v>
      </c>
      <c r="AR1596" s="2" t="str">
        <f t="shared" si="189"/>
        <v>Sokhna Port Expansion13</v>
      </c>
    </row>
    <row r="1597" spans="1:44" hidden="1" x14ac:dyDescent="0.3">
      <c r="A1597" s="33" t="s">
        <v>89</v>
      </c>
      <c r="B1597" s="32">
        <f>VLOOKUP(A1597,operation!A:B,2,0)</f>
        <v>1</v>
      </c>
      <c r="C1597" s="6">
        <v>14</v>
      </c>
      <c r="D1597" s="25"/>
      <c r="E1597" s="2">
        <v>18010876.439999942</v>
      </c>
      <c r="F1597" s="26">
        <f>_xlfn.MAXIFS('data-from-invoicing'!E:E,'data-from-invoicing'!D:D,eslam.data!AR1597)</f>
        <v>16895917.399999999</v>
      </c>
      <c r="G1597" s="2">
        <f t="shared" si="186"/>
        <v>-1114959.0399999432</v>
      </c>
      <c r="H1597" s="2"/>
      <c r="I1597" s="23"/>
      <c r="J1597" s="2">
        <f>SUMIF('collection only'!D:D,eslam.data!AQ1597,'collection only'!E:E)</f>
        <v>6704080.8499999996</v>
      </c>
      <c r="K1597" s="26">
        <f>SUMIF('data-from-invoicing'!D:D,eslam.data!AR1597,'data-from-invoicing'!F:F)</f>
        <v>6704080.8499999996</v>
      </c>
      <c r="L1597" s="2">
        <f t="shared" si="187"/>
        <v>0</v>
      </c>
      <c r="M1597" s="2"/>
      <c r="Q1597" s="23"/>
      <c r="R1597" s="2">
        <v>11707069.68599996</v>
      </c>
      <c r="S1597" s="1">
        <v>45016</v>
      </c>
      <c r="T1597" s="1">
        <v>45016</v>
      </c>
      <c r="U1597" s="1">
        <v>45078</v>
      </c>
      <c r="V1597">
        <v>53</v>
      </c>
      <c r="W1597" s="1">
        <v>45131</v>
      </c>
      <c r="X1597" s="1">
        <v>45095</v>
      </c>
      <c r="Y1597" s="2">
        <v>743290693.79999995</v>
      </c>
      <c r="AF1597" s="2">
        <v>0</v>
      </c>
      <c r="AG1597" s="14">
        <f>SUMIF('consultant-gross'!D:D,eslam.data!AQ1597,'consultant-gross'!F:F)</f>
        <v>0</v>
      </c>
      <c r="AH1597" s="14">
        <f>SUMIF('consultant-gross'!D:D,eslam.data!AQ1597,'consultant-gross'!G:G)</f>
        <v>0</v>
      </c>
      <c r="AI1597" s="14">
        <f>SUMIF('consultant-net'!D:D,eslam.data!AQ1597,'consultant-net'!F:F)</f>
        <v>0</v>
      </c>
      <c r="AJ1597" s="2" t="str">
        <f>VLOOKUP(A1597,'eslam-to-invoicing'!A:B,2,0)</f>
        <v>Sokhna Port Expansion</v>
      </c>
      <c r="AQ1597" s="2" t="str">
        <f t="shared" si="188"/>
        <v>Sokhna Port Expansion14</v>
      </c>
      <c r="AR1597" s="2" t="str">
        <f t="shared" si="189"/>
        <v>Sokhna Port Expansion14</v>
      </c>
    </row>
    <row r="1598" spans="1:44" hidden="1" x14ac:dyDescent="0.3">
      <c r="A1598" s="33" t="s">
        <v>89</v>
      </c>
      <c r="B1598" s="32">
        <f>VLOOKUP(A1598,operation!A:B,2,0)</f>
        <v>1</v>
      </c>
      <c r="C1598" s="6">
        <v>15</v>
      </c>
      <c r="D1598" s="25"/>
      <c r="E1598" s="2">
        <v>15185688.980000019</v>
      </c>
      <c r="F1598" s="26">
        <f>_xlfn.MAXIFS('data-from-invoicing'!E:E,'data-from-invoicing'!D:D,eslam.data!AR1598)</f>
        <v>14245622.5</v>
      </c>
      <c r="G1598" s="2">
        <f t="shared" si="186"/>
        <v>-940066.48000001907</v>
      </c>
      <c r="H1598" s="2"/>
      <c r="I1598" s="23"/>
      <c r="J1598" s="2">
        <f>SUMIF('collection only'!D:D,eslam.data!AQ1598,'collection only'!E:E)</f>
        <v>4368115.6500000004</v>
      </c>
      <c r="K1598" s="26">
        <f>SUMIF('data-from-invoicing'!D:D,eslam.data!AR1598,'data-from-invoicing'!F:F)</f>
        <v>4368115.6500000004</v>
      </c>
      <c r="L1598" s="2">
        <f t="shared" si="187"/>
        <v>0</v>
      </c>
      <c r="M1598" s="2"/>
      <c r="Q1598" s="23"/>
      <c r="R1598" s="2">
        <v>9870697.8370000124</v>
      </c>
      <c r="S1598" s="1">
        <v>45046</v>
      </c>
      <c r="T1598" s="1">
        <v>45046</v>
      </c>
      <c r="U1598" s="1">
        <v>45108</v>
      </c>
      <c r="V1598">
        <v>53</v>
      </c>
      <c r="W1598" s="1">
        <v>45161</v>
      </c>
      <c r="X1598" s="1">
        <v>45122</v>
      </c>
      <c r="Y1598" s="2">
        <v>758476382.77999997</v>
      </c>
      <c r="AF1598" s="2">
        <v>0</v>
      </c>
      <c r="AG1598" s="14">
        <f>SUMIF('consultant-gross'!D:D,eslam.data!AQ1598,'consultant-gross'!F:F)</f>
        <v>0</v>
      </c>
      <c r="AH1598" s="14">
        <f>SUMIF('consultant-gross'!D:D,eslam.data!AQ1598,'consultant-gross'!G:G)</f>
        <v>0</v>
      </c>
      <c r="AI1598" s="14">
        <f>SUMIF('consultant-net'!D:D,eslam.data!AQ1598,'consultant-net'!F:F)</f>
        <v>0</v>
      </c>
      <c r="AJ1598" s="2" t="str">
        <f>VLOOKUP(A1598,'eslam-to-invoicing'!A:B,2,0)</f>
        <v>Sokhna Port Expansion</v>
      </c>
      <c r="AQ1598" s="2" t="str">
        <f t="shared" si="188"/>
        <v>Sokhna Port Expansion15</v>
      </c>
      <c r="AR1598" s="2" t="str">
        <f t="shared" si="189"/>
        <v>Sokhna Port Expansion15</v>
      </c>
    </row>
    <row r="1599" spans="1:44" hidden="1" x14ac:dyDescent="0.3">
      <c r="A1599" s="33" t="s">
        <v>89</v>
      </c>
      <c r="B1599" s="32">
        <f>VLOOKUP(A1599,operation!A:B,2,0)</f>
        <v>1</v>
      </c>
      <c r="C1599" s="6">
        <v>16</v>
      </c>
      <c r="D1599" s="25"/>
      <c r="E1599" s="2">
        <v>37404208.290000081</v>
      </c>
      <c r="F1599" s="26">
        <f>_xlfn.MAXIFS('data-from-invoicing'!E:E,'data-from-invoicing'!D:D,eslam.data!AR1599)</f>
        <v>35088709.600000001</v>
      </c>
      <c r="G1599" s="2">
        <f t="shared" si="186"/>
        <v>-2315498.6900000796</v>
      </c>
      <c r="H1599" s="2"/>
      <c r="I1599" s="23"/>
      <c r="J1599" s="2">
        <f>SUMIF('collection only'!D:D,eslam.data!AQ1599,'collection only'!E:E)</f>
        <v>23966243.5</v>
      </c>
      <c r="K1599" s="26">
        <f>SUMIF('data-from-invoicing'!D:D,eslam.data!AR1599,'data-from-invoicing'!F:F)</f>
        <v>23966243.524</v>
      </c>
      <c r="L1599" s="2">
        <f t="shared" si="187"/>
        <v>2.4000000208616257E-2</v>
      </c>
      <c r="M1599" s="2"/>
      <c r="Q1599" s="23"/>
      <c r="R1599" s="2">
        <v>24312735.38850005</v>
      </c>
      <c r="S1599" s="1">
        <v>45077</v>
      </c>
      <c r="T1599" s="1">
        <v>45077</v>
      </c>
      <c r="U1599" s="1">
        <v>45145</v>
      </c>
      <c r="V1599">
        <v>53</v>
      </c>
      <c r="W1599" s="1">
        <v>45198</v>
      </c>
      <c r="X1599" s="1">
        <v>45145</v>
      </c>
      <c r="Y1599" s="2">
        <v>795880591.07000005</v>
      </c>
      <c r="AF1599" s="2">
        <v>0</v>
      </c>
      <c r="AG1599" s="14">
        <f>SUMIF('consultant-gross'!D:D,eslam.data!AQ1599,'consultant-gross'!F:F)</f>
        <v>0</v>
      </c>
      <c r="AH1599" s="14">
        <f>SUMIF('consultant-gross'!D:D,eslam.data!AQ1599,'consultant-gross'!G:G)</f>
        <v>0</v>
      </c>
      <c r="AI1599" s="14">
        <f>SUMIF('consultant-net'!D:D,eslam.data!AQ1599,'consultant-net'!F:F)</f>
        <v>0</v>
      </c>
      <c r="AJ1599" s="2" t="str">
        <f>VLOOKUP(A1599,'eslam-to-invoicing'!A:B,2,0)</f>
        <v>Sokhna Port Expansion</v>
      </c>
      <c r="AQ1599" s="2" t="str">
        <f t="shared" si="188"/>
        <v>Sokhna Port Expansion16</v>
      </c>
      <c r="AR1599" s="2" t="str">
        <f t="shared" si="189"/>
        <v>Sokhna Port Expansion16</v>
      </c>
    </row>
    <row r="1600" spans="1:44" hidden="1" x14ac:dyDescent="0.3">
      <c r="A1600" s="33" t="s">
        <v>89</v>
      </c>
      <c r="B1600" s="32">
        <f>VLOOKUP(A1600,operation!A:B,2,0)</f>
        <v>1</v>
      </c>
      <c r="C1600" s="6">
        <v>17</v>
      </c>
      <c r="D1600" s="25"/>
      <c r="E1600" s="2">
        <v>22411649.529999971</v>
      </c>
      <c r="F1600" s="26">
        <f>_xlfn.MAXIFS('data-from-invoicing'!E:E,'data-from-invoicing'!D:D,eslam.data!AR1600)</f>
        <v>0</v>
      </c>
      <c r="G1600" s="2">
        <f t="shared" si="186"/>
        <v>-22411649.529999971</v>
      </c>
      <c r="H1600" s="2"/>
      <c r="I1600" s="23"/>
      <c r="J1600" s="2">
        <f>SUMIF('collection only'!D:D,eslam.data!AQ1600,'collection only'!E:E)</f>
        <v>14567572.189999999</v>
      </c>
      <c r="K1600" s="26">
        <f>SUMIF('data-from-invoicing'!D:D,eslam.data!AR1600,'data-from-invoicing'!F:F)</f>
        <v>0</v>
      </c>
      <c r="L1600" s="2">
        <f t="shared" si="187"/>
        <v>-14567572.189999999</v>
      </c>
      <c r="M1600" s="2"/>
      <c r="Q1600" s="23"/>
      <c r="R1600" s="2">
        <v>14567572.194499981</v>
      </c>
      <c r="S1600" s="1">
        <v>45107</v>
      </c>
      <c r="T1600" s="1">
        <v>45107</v>
      </c>
      <c r="U1600" s="1">
        <v>45165</v>
      </c>
      <c r="V1600">
        <v>53</v>
      </c>
      <c r="W1600" s="1">
        <v>45218</v>
      </c>
      <c r="X1600" s="1">
        <v>45165</v>
      </c>
      <c r="Y1600" s="2">
        <v>818292240.60000002</v>
      </c>
      <c r="AF1600" s="2">
        <v>0</v>
      </c>
      <c r="AG1600" s="14">
        <f>SUMIF('consultant-gross'!D:D,eslam.data!AQ1600,'consultant-gross'!F:F)</f>
        <v>0</v>
      </c>
      <c r="AH1600" s="14">
        <f>SUMIF('consultant-gross'!D:D,eslam.data!AQ1600,'consultant-gross'!G:G)</f>
        <v>0</v>
      </c>
      <c r="AI1600" s="14">
        <f>SUMIF('consultant-net'!D:D,eslam.data!AQ1600,'consultant-net'!F:F)</f>
        <v>0</v>
      </c>
      <c r="AJ1600" s="2" t="str">
        <f>VLOOKUP(A1600,'eslam-to-invoicing'!A:B,2,0)</f>
        <v>Sokhna Port Expansion</v>
      </c>
      <c r="AQ1600" s="2" t="str">
        <f t="shared" si="188"/>
        <v>Sokhna Port Expansion17</v>
      </c>
      <c r="AR1600" s="2" t="str">
        <f t="shared" si="189"/>
        <v>Sokhna Port Expansion17</v>
      </c>
    </row>
    <row r="1601" spans="1:44" hidden="1" x14ac:dyDescent="0.3">
      <c r="A1601" s="6" t="s">
        <v>89</v>
      </c>
      <c r="B1601" s="6">
        <f>VLOOKUP(A1601,operation!A:B,2,0)</f>
        <v>1</v>
      </c>
      <c r="C1601" s="6">
        <v>18</v>
      </c>
      <c r="D1601" s="25"/>
      <c r="F1601" s="26">
        <f>_xlfn.MAXIFS('data-from-invoicing'!E:E,'data-from-invoicing'!D:D,eslam.data!AR1601)</f>
        <v>0</v>
      </c>
      <c r="G1601" s="2">
        <f t="shared" si="186"/>
        <v>0</v>
      </c>
      <c r="H1601" s="2"/>
      <c r="I1601" s="23"/>
      <c r="J1601" s="2">
        <f>SUMIF('collection only'!D:D,eslam.data!AQ1601,'collection only'!E:E)</f>
        <v>14135207.0055</v>
      </c>
      <c r="K1601" s="26">
        <f>SUMIF('data-from-invoicing'!D:D,eslam.data!AR1601,'data-from-invoicing'!F:F)</f>
        <v>0</v>
      </c>
      <c r="L1601" s="2">
        <f t="shared" si="187"/>
        <v>-14135207.0055</v>
      </c>
      <c r="M1601" s="2"/>
      <c r="Q1601" s="23"/>
      <c r="S1601" s="1">
        <v>45138</v>
      </c>
      <c r="T1601" s="1">
        <v>45138</v>
      </c>
      <c r="U1601" s="1">
        <v>45138</v>
      </c>
      <c r="V1601">
        <v>53</v>
      </c>
      <c r="W1601" s="1">
        <v>45191</v>
      </c>
      <c r="AF1601" s="2">
        <v>0</v>
      </c>
      <c r="AG1601" s="14">
        <f>SUMIF('consultant-gross'!D:D,eslam.data!AQ1601,'consultant-gross'!F:F)</f>
        <v>0</v>
      </c>
      <c r="AH1601" s="14">
        <f>SUMIF('consultant-gross'!D:D,eslam.data!AQ1601,'consultant-gross'!G:G)</f>
        <v>0</v>
      </c>
      <c r="AI1601" s="14">
        <f>SUMIF('consultant-net'!D:D,eslam.data!AQ1601,'consultant-net'!F:F)</f>
        <v>0</v>
      </c>
      <c r="AJ1601" s="2" t="str">
        <f>VLOOKUP(A1601,'eslam-to-invoicing'!A:B,2,0)</f>
        <v>Sokhna Port Expansion</v>
      </c>
      <c r="AQ1601" s="2" t="str">
        <f t="shared" si="188"/>
        <v>Sokhna Port Expansion18</v>
      </c>
      <c r="AR1601" s="2" t="str">
        <f t="shared" si="189"/>
        <v>Sokhna Port Expansion18</v>
      </c>
    </row>
    <row r="1602" spans="1:44" hidden="1" x14ac:dyDescent="0.3">
      <c r="A1602" s="33" t="s">
        <v>89</v>
      </c>
      <c r="B1602" s="32">
        <f>VLOOKUP(A1602,operation!A:B,2,0)</f>
        <v>1</v>
      </c>
      <c r="C1602" s="6">
        <v>19</v>
      </c>
      <c r="D1602" s="25"/>
      <c r="E1602" s="2">
        <v>15685272.20000005</v>
      </c>
      <c r="F1602" s="26">
        <f>_xlfn.MAXIFS('data-from-invoicing'!E:E,'data-from-invoicing'!D:D,eslam.data!AR1602)</f>
        <v>14714279.15</v>
      </c>
      <c r="G1602" s="2">
        <f t="shared" si="186"/>
        <v>-970993.05000004917</v>
      </c>
      <c r="H1602" s="2"/>
      <c r="I1602" s="23"/>
      <c r="J1602" s="2">
        <f>SUMIF('collection only'!D:D,eslam.data!AQ1602,'collection only'!E:E)</f>
        <v>10049896.609999999</v>
      </c>
      <c r="K1602" s="26">
        <f>SUMIF('data-from-invoicing'!D:D,eslam.data!AR1602,'data-from-invoicing'!F:F)</f>
        <v>10049896.6085</v>
      </c>
      <c r="L1602" s="2">
        <f t="shared" si="187"/>
        <v>-1.4999993145465851E-3</v>
      </c>
      <c r="M1602" s="2"/>
      <c r="Q1602" s="23"/>
      <c r="R1602" s="2">
        <v>10195426.93000003</v>
      </c>
      <c r="S1602" s="1">
        <v>45169</v>
      </c>
      <c r="T1602" s="1">
        <v>45169</v>
      </c>
      <c r="U1602" s="1">
        <v>45169</v>
      </c>
      <c r="V1602">
        <v>53</v>
      </c>
      <c r="W1602" s="1">
        <v>45222</v>
      </c>
      <c r="X1602" s="1">
        <v>45216</v>
      </c>
      <c r="Y1602" s="2">
        <v>856365557.70000005</v>
      </c>
      <c r="AF1602" s="2">
        <v>0</v>
      </c>
      <c r="AG1602" s="14">
        <f>SUMIF('consultant-gross'!D:D,eslam.data!AQ1602,'consultant-gross'!F:F)</f>
        <v>0</v>
      </c>
      <c r="AH1602" s="14">
        <f>SUMIF('consultant-gross'!D:D,eslam.data!AQ1602,'consultant-gross'!G:G)</f>
        <v>0</v>
      </c>
      <c r="AI1602" s="14">
        <f>SUMIF('consultant-net'!D:D,eslam.data!AQ1602,'consultant-net'!F:F)</f>
        <v>0</v>
      </c>
      <c r="AJ1602" s="2" t="str">
        <f>VLOOKUP(A1602,'eslam-to-invoicing'!A:B,2,0)</f>
        <v>Sokhna Port Expansion</v>
      </c>
      <c r="AQ1602" s="2" t="str">
        <f t="shared" si="188"/>
        <v>Sokhna Port Expansion19</v>
      </c>
      <c r="AR1602" s="2" t="str">
        <f t="shared" si="189"/>
        <v>Sokhna Port Expansion19</v>
      </c>
    </row>
    <row r="1603" spans="1:44" hidden="1" x14ac:dyDescent="0.3">
      <c r="A1603" s="33" t="s">
        <v>89</v>
      </c>
      <c r="B1603" s="32">
        <f>VLOOKUP(A1603,operation!A:B,2,0)</f>
        <v>1</v>
      </c>
      <c r="C1603" s="6">
        <v>20</v>
      </c>
      <c r="D1603" s="25"/>
      <c r="E1603" s="2">
        <v>20920498.279999971</v>
      </c>
      <c r="F1603" s="26">
        <f>_xlfn.MAXIFS('data-from-invoicing'!E:E,'data-from-invoicing'!D:D,eslam.data!AR1603)</f>
        <v>19625420</v>
      </c>
      <c r="G1603" s="2">
        <f t="shared" si="186"/>
        <v>-1295078.2799999714</v>
      </c>
      <c r="H1603" s="2"/>
      <c r="I1603" s="23"/>
      <c r="J1603" s="2">
        <f>SUMIF('collection only'!D:D,eslam.data!AQ1603,'collection only'!E:E)</f>
        <v>13204353</v>
      </c>
      <c r="K1603" s="26">
        <f>SUMIF('data-from-invoicing'!D:D,eslam.data!AR1603,'data-from-invoicing'!F:F)</f>
        <v>13204354.1</v>
      </c>
      <c r="L1603" s="2">
        <f t="shared" si="187"/>
        <v>1.099999999627471</v>
      </c>
      <c r="M1603" s="2"/>
      <c r="Q1603" s="23"/>
      <c r="R1603" s="2">
        <v>13598323.881999981</v>
      </c>
      <c r="S1603" s="1">
        <v>45199</v>
      </c>
      <c r="T1603" s="1">
        <v>45199</v>
      </c>
      <c r="U1603" s="1">
        <v>45224</v>
      </c>
      <c r="V1603">
        <v>53</v>
      </c>
      <c r="W1603" s="1">
        <v>45277</v>
      </c>
      <c r="X1603" s="1">
        <v>45250</v>
      </c>
      <c r="Y1603" s="2">
        <v>877286055.98000002</v>
      </c>
      <c r="AF1603" s="2">
        <v>0</v>
      </c>
      <c r="AG1603" s="14">
        <f>SUMIF('consultant-gross'!D:D,eslam.data!AQ1603,'consultant-gross'!F:F)</f>
        <v>20920498.279999971</v>
      </c>
      <c r="AH1603" s="14">
        <f>SUMIF('consultant-gross'!D:D,eslam.data!AQ1603,'consultant-gross'!G:G)</f>
        <v>877286055.98000002</v>
      </c>
      <c r="AI1603" s="14">
        <f>SUMIF('consultant-net'!D:D,eslam.data!AQ1603,'consultant-net'!F:F)</f>
        <v>13598323.881999983</v>
      </c>
      <c r="AJ1603" s="2" t="str">
        <f>VLOOKUP(A1603,'eslam-to-invoicing'!A:B,2,0)</f>
        <v>Sokhna Port Expansion</v>
      </c>
      <c r="AQ1603" s="2" t="str">
        <f t="shared" si="188"/>
        <v>Sokhna Port Expansion20</v>
      </c>
      <c r="AR1603" s="2" t="str">
        <f t="shared" si="189"/>
        <v>Sokhna Port Expansion20</v>
      </c>
    </row>
    <row r="1604" spans="1:44" hidden="1" x14ac:dyDescent="0.3">
      <c r="A1604" s="33" t="s">
        <v>89</v>
      </c>
      <c r="B1604" s="32">
        <f>VLOOKUP(A1604,operation!A:B,2,0)</f>
        <v>1</v>
      </c>
      <c r="C1604" s="6">
        <v>21</v>
      </c>
      <c r="D1604" s="25"/>
      <c r="E1604" s="2">
        <v>9034186.7999999523</v>
      </c>
      <c r="F1604" s="26">
        <f>_xlfn.MAXIFS('data-from-invoicing'!E:E,'data-from-invoicing'!D:D,eslam.data!AR1604)</f>
        <v>8474927</v>
      </c>
      <c r="G1604" s="2">
        <f t="shared" si="186"/>
        <v>-559259.79999995232</v>
      </c>
      <c r="H1604" s="2"/>
      <c r="I1604" s="23"/>
      <c r="J1604" s="2">
        <f>SUMIF('collection only'!D:D,eslam.data!AQ1604,'collection only'!E:E)</f>
        <v>5788234</v>
      </c>
      <c r="K1604" s="26">
        <f>SUMIF('data-from-invoicing'!D:D,eslam.data!AR1604,'data-from-invoicing'!F:F)</f>
        <v>5788233.1100000003</v>
      </c>
      <c r="L1604" s="2">
        <f t="shared" si="187"/>
        <v>-0.88999999966472387</v>
      </c>
      <c r="M1604" s="2"/>
      <c r="Q1604" s="23"/>
      <c r="R1604" s="2">
        <v>5872221.4199999692</v>
      </c>
      <c r="S1604" s="1">
        <v>45230</v>
      </c>
      <c r="T1604" s="1">
        <v>45230</v>
      </c>
      <c r="U1604" s="1">
        <v>45287</v>
      </c>
      <c r="V1604">
        <v>53</v>
      </c>
      <c r="W1604" s="1">
        <v>45340</v>
      </c>
      <c r="X1604" s="1">
        <v>45287</v>
      </c>
      <c r="Y1604" s="2">
        <v>886320242.77999997</v>
      </c>
      <c r="AF1604" s="2">
        <v>0</v>
      </c>
      <c r="AG1604" s="14">
        <f>SUMIF('consultant-gross'!D:D,eslam.data!AQ1604,'consultant-gross'!F:F)</f>
        <v>9034186.7999999523</v>
      </c>
      <c r="AH1604" s="14">
        <f>SUMIF('consultant-gross'!D:D,eslam.data!AQ1604,'consultant-gross'!G:G)</f>
        <v>886320242.77999997</v>
      </c>
      <c r="AI1604" s="14">
        <f>SUMIF('consultant-net'!D:D,eslam.data!AQ1604,'consultant-net'!F:F)</f>
        <v>5872221.4199999692</v>
      </c>
      <c r="AJ1604" s="2" t="str">
        <f>VLOOKUP(A1604,'eslam-to-invoicing'!A:B,2,0)</f>
        <v>Sokhna Port Expansion</v>
      </c>
      <c r="AQ1604" s="2" t="str">
        <f t="shared" si="188"/>
        <v>Sokhna Port Expansion21</v>
      </c>
      <c r="AR1604" s="2" t="str">
        <f t="shared" si="189"/>
        <v>Sokhna Port Expansion21</v>
      </c>
    </row>
    <row r="1605" spans="1:44" hidden="1" x14ac:dyDescent="0.3">
      <c r="A1605" s="33" t="s">
        <v>89</v>
      </c>
      <c r="B1605" s="32">
        <f>VLOOKUP(A1605,operation!A:B,2,0)</f>
        <v>1</v>
      </c>
      <c r="C1605" s="6">
        <v>22</v>
      </c>
      <c r="D1605" s="25"/>
      <c r="E1605" s="2">
        <v>3862923.74000001</v>
      </c>
      <c r="F1605" s="26">
        <f>_xlfn.MAXIFS('data-from-invoicing'!E:E,'data-from-invoicing'!D:D,eslam.data!AR1605)</f>
        <v>3517168</v>
      </c>
      <c r="G1605" s="2">
        <f t="shared" si="186"/>
        <v>-345755.74000001</v>
      </c>
      <c r="H1605" s="2"/>
      <c r="I1605" s="23"/>
      <c r="J1605" s="2">
        <f>SUMIF('collection only'!D:D,eslam.data!AQ1605,'collection only'!E:E)</f>
        <v>2510900.4310000064</v>
      </c>
      <c r="K1605" s="26">
        <f>SUMIF('data-from-invoicing'!D:D,eslam.data!AR1605,'data-from-invoicing'!F:F)</f>
        <v>2087493.15</v>
      </c>
      <c r="L1605" s="2">
        <f t="shared" si="187"/>
        <v>-423407.28100000648</v>
      </c>
      <c r="M1605" s="2"/>
      <c r="Q1605" s="23"/>
      <c r="R1605" s="2">
        <v>2510900.4310000059</v>
      </c>
      <c r="S1605" s="1">
        <v>45260</v>
      </c>
      <c r="T1605" s="1">
        <v>45260</v>
      </c>
      <c r="U1605" s="1">
        <v>45334</v>
      </c>
      <c r="V1605">
        <v>53</v>
      </c>
      <c r="W1605" s="1">
        <v>45387</v>
      </c>
      <c r="X1605" s="1">
        <v>45327</v>
      </c>
      <c r="Y1605" s="2">
        <v>890183166.51999998</v>
      </c>
      <c r="AF1605" s="2">
        <v>0</v>
      </c>
      <c r="AG1605" s="14">
        <f>SUMIF('consultant-gross'!D:D,eslam.data!AQ1605,'consultant-gross'!F:F)</f>
        <v>0</v>
      </c>
      <c r="AH1605" s="14">
        <f>SUMIF('consultant-gross'!D:D,eslam.data!AQ1605,'consultant-gross'!G:G)</f>
        <v>0</v>
      </c>
      <c r="AI1605" s="14">
        <f>SUMIF('consultant-net'!D:D,eslam.data!AQ1605,'consultant-net'!F:F)</f>
        <v>0</v>
      </c>
      <c r="AJ1605" s="2" t="str">
        <f>VLOOKUP(A1605,'eslam-to-invoicing'!A:B,2,0)</f>
        <v>Sokhna Port Expansion</v>
      </c>
      <c r="AQ1605" s="2" t="str">
        <f t="shared" si="188"/>
        <v>Sokhna Port Expansion22</v>
      </c>
      <c r="AR1605" s="2" t="str">
        <f t="shared" si="189"/>
        <v>Sokhna Port Expansion22</v>
      </c>
    </row>
    <row r="1606" spans="1:44" hidden="1" x14ac:dyDescent="0.3">
      <c r="A1606" s="33" t="s">
        <v>89</v>
      </c>
      <c r="B1606" s="32">
        <f>VLOOKUP(A1606,operation!A:B,2,0)</f>
        <v>1</v>
      </c>
      <c r="C1606" s="6">
        <v>23</v>
      </c>
      <c r="D1606" s="25"/>
      <c r="E1606" s="2">
        <v>943826.94000005722</v>
      </c>
      <c r="F1606" s="26">
        <f>_xlfn.MAXIFS('data-from-invoicing'!E:E,'data-from-invoicing'!D:D,eslam.data!AR1606)</f>
        <v>0</v>
      </c>
      <c r="G1606" s="2">
        <f t="shared" si="186"/>
        <v>-943826.94000005722</v>
      </c>
      <c r="H1606" s="2"/>
      <c r="I1606" s="23"/>
      <c r="J1606" s="2">
        <f>SUMIF('collection only'!D:D,eslam.data!AQ1606,'collection only'!E:E)</f>
        <v>568614.5189999938</v>
      </c>
      <c r="K1606" s="26">
        <f>SUMIF('data-from-invoicing'!D:D,eslam.data!AR1606,'data-from-invoicing'!F:F)</f>
        <v>0</v>
      </c>
      <c r="L1606" s="2">
        <f t="shared" si="187"/>
        <v>-568614.5189999938</v>
      </c>
      <c r="M1606" s="2"/>
      <c r="Q1606" s="23"/>
      <c r="R1606" s="2">
        <v>613487.51100003719</v>
      </c>
      <c r="S1606" s="1">
        <v>45291</v>
      </c>
      <c r="T1606" s="1">
        <v>45291</v>
      </c>
      <c r="U1606" s="1">
        <v>45360</v>
      </c>
      <c r="V1606">
        <v>53</v>
      </c>
      <c r="W1606" s="1">
        <v>45413</v>
      </c>
      <c r="X1606" s="1">
        <v>45347</v>
      </c>
      <c r="Y1606" s="2">
        <v>891126993.46000004</v>
      </c>
      <c r="AF1606" s="2">
        <v>0</v>
      </c>
      <c r="AG1606" s="14">
        <f>SUMIF('consultant-gross'!D:D,eslam.data!AQ1606,'consultant-gross'!F:F)</f>
        <v>0</v>
      </c>
      <c r="AH1606" s="14">
        <f>SUMIF('consultant-gross'!D:D,eslam.data!AQ1606,'consultant-gross'!G:G)</f>
        <v>0</v>
      </c>
      <c r="AI1606" s="14">
        <f>SUMIF('consultant-net'!D:D,eslam.data!AQ1606,'consultant-net'!F:F)</f>
        <v>0</v>
      </c>
      <c r="AJ1606" s="2" t="str">
        <f>VLOOKUP(A1606,'eslam-to-invoicing'!A:B,2,0)</f>
        <v>Sokhna Port Expansion</v>
      </c>
      <c r="AQ1606" s="2" t="str">
        <f t="shared" si="188"/>
        <v>Sokhna Port Expansion23</v>
      </c>
      <c r="AR1606" s="2" t="str">
        <f t="shared" si="189"/>
        <v>Sokhna Port Expansion23</v>
      </c>
    </row>
    <row r="1607" spans="1:44" hidden="1" x14ac:dyDescent="0.3">
      <c r="A1607" s="6" t="s">
        <v>99</v>
      </c>
      <c r="B1607" s="32">
        <f>VLOOKUP(A1607,operation!A:B,2,0)</f>
        <v>1</v>
      </c>
      <c r="C1607" s="6">
        <v>1</v>
      </c>
      <c r="D1607" s="25"/>
      <c r="F1607" s="26">
        <f>_xlfn.MAXIFS('data-from-invoicing'!E:E,'data-from-invoicing'!D:D,eslam.data!AR1607)</f>
        <v>57988132.799999997</v>
      </c>
      <c r="G1607" s="2">
        <f t="shared" si="186"/>
        <v>57988132.799999997</v>
      </c>
      <c r="H1607" s="2"/>
      <c r="I1607" s="23"/>
      <c r="J1607" s="2">
        <f>SUMIF('collection only'!D:D,eslam.data!AQ1607,'collection only'!E:E)</f>
        <v>39700885.25</v>
      </c>
      <c r="K1607" s="26">
        <f>SUMIF('data-from-invoicing'!D:D,eslam.data!AR1607,'data-from-invoicing'!F:F)</f>
        <v>58103513.542999998</v>
      </c>
      <c r="L1607" s="2">
        <f t="shared" si="187"/>
        <v>18402628.292999998</v>
      </c>
      <c r="M1607" s="2"/>
      <c r="Q1607" s="23"/>
      <c r="S1607" s="1">
        <v>44985</v>
      </c>
      <c r="T1607" s="1">
        <v>44985</v>
      </c>
      <c r="U1607" s="1">
        <v>44985</v>
      </c>
      <c r="V1607">
        <v>60</v>
      </c>
      <c r="W1607" s="1">
        <v>45045</v>
      </c>
      <c r="AF1607" s="2">
        <v>0</v>
      </c>
      <c r="AG1607" s="14">
        <f>SUMIF('consultant-gross'!D:D,eslam.data!AQ1607,'consultant-gross'!F:F)</f>
        <v>0</v>
      </c>
      <c r="AH1607" s="14">
        <f>SUMIF('consultant-gross'!D:D,eslam.data!AQ1607,'consultant-gross'!G:G)</f>
        <v>0</v>
      </c>
      <c r="AI1607" s="14">
        <f>SUMIF('consultant-net'!D:D,eslam.data!AQ1607,'consultant-net'!F:F)</f>
        <v>0</v>
      </c>
      <c r="AJ1607" s="2" t="str">
        <f>VLOOKUP(A1607,'eslam-to-invoicing'!A:B,2,0)</f>
        <v>Sokhna Port Expansion</v>
      </c>
      <c r="AQ1607" s="2" t="str">
        <f t="shared" si="188"/>
        <v>Sokhna Port Expansion- 100m1</v>
      </c>
      <c r="AR1607" s="2" t="str">
        <f t="shared" si="189"/>
        <v>Sokhna Port Expansion1</v>
      </c>
    </row>
    <row r="1608" spans="1:44" hidden="1" x14ac:dyDescent="0.3">
      <c r="A1608" s="6" t="s">
        <v>99</v>
      </c>
      <c r="B1608" s="32">
        <f>VLOOKUP(A1608,operation!A:B,2,0)</f>
        <v>1</v>
      </c>
      <c r="C1608" s="6">
        <v>2</v>
      </c>
      <c r="D1608" s="25"/>
      <c r="E1608" s="2">
        <v>24129951.390000001</v>
      </c>
      <c r="F1608" s="26">
        <f>_xlfn.MAXIFS('data-from-invoicing'!E:E,'data-from-invoicing'!D:D,eslam.data!AR1608)</f>
        <v>28451675.040000003</v>
      </c>
      <c r="G1608" s="2">
        <f t="shared" si="186"/>
        <v>4321723.6500000022</v>
      </c>
      <c r="H1608" s="2"/>
      <c r="I1608" s="23"/>
      <c r="J1608" s="2">
        <f>SUMIF('collection only'!D:D,eslam.data!AQ1608,'collection only'!E:E)</f>
        <v>10628517.75</v>
      </c>
      <c r="K1608" s="26">
        <f>SUMIF('data-from-invoicing'!D:D,eslam.data!AR1608,'data-from-invoicing'!F:F)</f>
        <v>29716122.103500001</v>
      </c>
      <c r="L1608" s="2">
        <f t="shared" si="187"/>
        <v>19087604.353500001</v>
      </c>
      <c r="M1608" s="2"/>
      <c r="Q1608" s="23"/>
      <c r="R1608" s="2">
        <v>15684468.4035</v>
      </c>
      <c r="S1608" s="1">
        <v>45016</v>
      </c>
      <c r="T1608" s="1">
        <v>45016</v>
      </c>
      <c r="U1608" s="1">
        <v>45108</v>
      </c>
      <c r="V1608">
        <v>60</v>
      </c>
      <c r="W1608" s="1">
        <v>45168</v>
      </c>
      <c r="X1608" s="1">
        <v>45108</v>
      </c>
      <c r="Y1608" s="2">
        <v>82118084.219999999</v>
      </c>
      <c r="AF1608" s="2">
        <v>0</v>
      </c>
      <c r="AG1608" s="14">
        <f>SUMIF('consultant-gross'!D:D,eslam.data!AQ1608,'consultant-gross'!F:F)</f>
        <v>0</v>
      </c>
      <c r="AH1608" s="14">
        <f>SUMIF('consultant-gross'!D:D,eslam.data!AQ1608,'consultant-gross'!G:G)</f>
        <v>0</v>
      </c>
      <c r="AI1608" s="14">
        <f>SUMIF('consultant-net'!D:D,eslam.data!AQ1608,'consultant-net'!F:F)</f>
        <v>0</v>
      </c>
      <c r="AJ1608" s="2" t="str">
        <f>VLOOKUP(A1608,'eslam-to-invoicing'!A:B,2,0)</f>
        <v>Sokhna Port Expansion</v>
      </c>
      <c r="AQ1608" s="2" t="str">
        <f t="shared" si="188"/>
        <v>Sokhna Port Expansion- 100m2</v>
      </c>
      <c r="AR1608" s="2" t="str">
        <f t="shared" si="189"/>
        <v>Sokhna Port Expansion2</v>
      </c>
    </row>
    <row r="1609" spans="1:44" hidden="1" x14ac:dyDescent="0.3">
      <c r="A1609" s="6" t="s">
        <v>99</v>
      </c>
      <c r="B1609" s="32">
        <f>VLOOKUP(A1609,operation!A:B,2,0)</f>
        <v>1</v>
      </c>
      <c r="C1609" s="6">
        <v>3</v>
      </c>
      <c r="D1609" s="25"/>
      <c r="E1609" s="2">
        <v>26794714.09</v>
      </c>
      <c r="F1609" s="26">
        <f>_xlfn.MAXIFS('data-from-invoicing'!E:E,'data-from-invoicing'!D:D,eslam.data!AR1609)</f>
        <v>83177845.640000001</v>
      </c>
      <c r="G1609" s="2">
        <f t="shared" si="186"/>
        <v>56383131.549999997</v>
      </c>
      <c r="H1609" s="2"/>
      <c r="I1609" s="23"/>
      <c r="J1609" s="2">
        <f>SUMIF('collection only'!D:D,eslam.data!AQ1609,'collection only'!E:E)</f>
        <v>10464912.35</v>
      </c>
      <c r="K1609" s="26">
        <f>SUMIF('data-from-invoicing'!D:D,eslam.data!AR1609,'data-from-invoicing'!F:F)</f>
        <v>66267866.722000003</v>
      </c>
      <c r="L1609" s="2">
        <f t="shared" si="187"/>
        <v>55802954.372000001</v>
      </c>
      <c r="M1609" s="2"/>
      <c r="Q1609" s="23"/>
      <c r="R1609" s="2">
        <v>17416564.158500001</v>
      </c>
      <c r="S1609" s="1">
        <v>45046</v>
      </c>
      <c r="T1609" s="1">
        <v>45046</v>
      </c>
      <c r="U1609" s="1">
        <v>45145</v>
      </c>
      <c r="V1609">
        <v>60</v>
      </c>
      <c r="W1609" s="1">
        <v>45205</v>
      </c>
      <c r="X1609" s="1">
        <v>45145</v>
      </c>
      <c r="Y1609" s="2">
        <v>108912798.31</v>
      </c>
      <c r="AF1609" s="2">
        <v>0</v>
      </c>
      <c r="AG1609" s="14">
        <f>SUMIF('consultant-gross'!D:D,eslam.data!AQ1609,'consultant-gross'!F:F)</f>
        <v>0</v>
      </c>
      <c r="AH1609" s="14">
        <f>SUMIF('consultant-gross'!D:D,eslam.data!AQ1609,'consultant-gross'!G:G)</f>
        <v>0</v>
      </c>
      <c r="AI1609" s="14">
        <f>SUMIF('consultant-net'!D:D,eslam.data!AQ1609,'consultant-net'!F:F)</f>
        <v>0</v>
      </c>
      <c r="AJ1609" s="2" t="str">
        <f>VLOOKUP(A1609,'eslam-to-invoicing'!A:B,2,0)</f>
        <v>Sokhna Port Expansion</v>
      </c>
      <c r="AQ1609" s="2" t="str">
        <f t="shared" si="188"/>
        <v>Sokhna Port Expansion- 100m3</v>
      </c>
      <c r="AR1609" s="2" t="str">
        <f t="shared" si="189"/>
        <v>Sokhna Port Expansion3</v>
      </c>
    </row>
    <row r="1610" spans="1:44" hidden="1" x14ac:dyDescent="0.3">
      <c r="A1610" s="6" t="s">
        <v>99</v>
      </c>
      <c r="B1610" s="32">
        <f>VLOOKUP(A1610,operation!A:B,2,0)</f>
        <v>1</v>
      </c>
      <c r="C1610" s="6">
        <v>4</v>
      </c>
      <c r="D1610" s="25"/>
      <c r="E1610" s="2">
        <v>13246168.730299991</v>
      </c>
      <c r="F1610" s="26">
        <f>_xlfn.MAXIFS('data-from-invoicing'!E:E,'data-from-invoicing'!D:D,eslam.data!AR1610)</f>
        <v>24751031.100000005</v>
      </c>
      <c r="G1610" s="2">
        <f t="shared" si="186"/>
        <v>11504862.369700015</v>
      </c>
      <c r="H1610" s="2"/>
      <c r="I1610" s="23"/>
      <c r="J1610" s="2">
        <f>SUMIF('collection only'!D:D,eslam.data!AQ1610,'collection only'!E:E)</f>
        <v>8297916</v>
      </c>
      <c r="K1610" s="26">
        <f>SUMIF('data-from-invoicing'!D:D,eslam.data!AR1610,'data-from-invoicing'!F:F)</f>
        <v>24902787.954999998</v>
      </c>
      <c r="L1610" s="2">
        <f t="shared" si="187"/>
        <v>16604871.954999998</v>
      </c>
      <c r="M1610" s="2"/>
      <c r="Q1610" s="23"/>
      <c r="R1610" s="2">
        <v>8610009.6746949963</v>
      </c>
      <c r="S1610" s="1">
        <v>45199</v>
      </c>
      <c r="T1610" s="1">
        <v>45199</v>
      </c>
      <c r="U1610" s="1">
        <v>45176</v>
      </c>
      <c r="V1610">
        <v>60</v>
      </c>
      <c r="W1610" s="1">
        <v>45236</v>
      </c>
      <c r="X1610" s="1">
        <v>45216</v>
      </c>
      <c r="Y1610" s="2">
        <v>122158967.0403</v>
      </c>
      <c r="AF1610" s="2">
        <v>0</v>
      </c>
      <c r="AG1610" s="14">
        <f>SUMIF('consultant-gross'!D:D,eslam.data!AQ1610,'consultant-gross'!F:F)</f>
        <v>0</v>
      </c>
      <c r="AH1610" s="14">
        <f>SUMIF('consultant-gross'!D:D,eslam.data!AQ1610,'consultant-gross'!G:G)</f>
        <v>0</v>
      </c>
      <c r="AI1610" s="14">
        <f>SUMIF('consultant-net'!D:D,eslam.data!AQ1610,'consultant-net'!F:F)</f>
        <v>0</v>
      </c>
      <c r="AJ1610" s="2" t="str">
        <f>VLOOKUP(A1610,'eslam-to-invoicing'!A:B,2,0)</f>
        <v>Sokhna Port Expansion</v>
      </c>
      <c r="AQ1610" s="2" t="str">
        <f t="shared" si="188"/>
        <v>Sokhna Port Expansion- 100m4</v>
      </c>
      <c r="AR1610" s="2" t="str">
        <f t="shared" si="189"/>
        <v>Sokhna Port Expansion4</v>
      </c>
    </row>
    <row r="1611" spans="1:44" hidden="1" x14ac:dyDescent="0.3">
      <c r="A1611" s="6" t="s">
        <v>99</v>
      </c>
      <c r="B1611" s="32">
        <f>VLOOKUP(A1611,operation!A:B,2,0)</f>
        <v>1</v>
      </c>
      <c r="C1611" s="6">
        <v>5</v>
      </c>
      <c r="D1611" s="25"/>
      <c r="E1611" s="2">
        <v>4703266.4897000045</v>
      </c>
      <c r="F1611" s="26">
        <f>_xlfn.MAXIFS('data-from-invoicing'!E:E,'data-from-invoicing'!D:D,eslam.data!AR1611)</f>
        <v>84601518.569999993</v>
      </c>
      <c r="G1611" s="2">
        <f t="shared" si="186"/>
        <v>79898252.080299988</v>
      </c>
      <c r="H1611" s="2"/>
      <c r="I1611" s="23"/>
      <c r="J1611" s="2">
        <f>SUMIF('collection only'!D:D,eslam.data!AQ1611,'collection only'!E:E)</f>
        <v>3240800</v>
      </c>
      <c r="K1611" s="26">
        <f>SUMIF('data-from-invoicing'!D:D,eslam.data!AR1611,'data-from-invoicing'!F:F)</f>
        <v>62315765.265000001</v>
      </c>
      <c r="L1611" s="2">
        <f t="shared" si="187"/>
        <v>59074965.265000001</v>
      </c>
      <c r="M1611" s="2"/>
      <c r="Q1611" s="23"/>
      <c r="R1611" s="2">
        <v>3057123.2183050029</v>
      </c>
      <c r="S1611" s="1">
        <v>45199</v>
      </c>
      <c r="T1611" s="1">
        <v>45199</v>
      </c>
      <c r="U1611" s="1">
        <v>45224</v>
      </c>
      <c r="V1611">
        <v>60</v>
      </c>
      <c r="W1611" s="1">
        <v>45284</v>
      </c>
      <c r="X1611" s="1">
        <v>45250</v>
      </c>
      <c r="Y1611" s="2">
        <v>126862233.53</v>
      </c>
      <c r="AF1611" s="2">
        <v>0</v>
      </c>
      <c r="AG1611" s="14">
        <f>SUMIF('consultant-gross'!D:D,eslam.data!AQ1611,'consultant-gross'!F:F)</f>
        <v>4703266.4897000045</v>
      </c>
      <c r="AH1611" s="14">
        <f>SUMIF('consultant-gross'!D:D,eslam.data!AQ1611,'consultant-gross'!G:G)</f>
        <v>126862233.53</v>
      </c>
      <c r="AI1611" s="14">
        <f>SUMIF('consultant-net'!D:D,eslam.data!AQ1611,'consultant-net'!F:F)</f>
        <v>3057123.2183050029</v>
      </c>
      <c r="AJ1611" s="2" t="str">
        <f>VLOOKUP(A1611,'eslam-to-invoicing'!A:B,2,0)</f>
        <v>Sokhna Port Expansion</v>
      </c>
      <c r="AQ1611" s="2" t="str">
        <f t="shared" si="188"/>
        <v>Sokhna Port Expansion- 100m5</v>
      </c>
      <c r="AR1611" s="2" t="str">
        <f t="shared" si="189"/>
        <v>Sokhna Port Expansion5</v>
      </c>
    </row>
    <row r="1612" spans="1:44" hidden="1" x14ac:dyDescent="0.3">
      <c r="A1612" s="6" t="s">
        <v>99</v>
      </c>
      <c r="B1612" s="32">
        <f>VLOOKUP(A1612,operation!A:B,2,0)</f>
        <v>1</v>
      </c>
      <c r="C1612" s="6">
        <v>6</v>
      </c>
      <c r="D1612" s="25"/>
      <c r="E1612" s="2">
        <v>29655965.569999989</v>
      </c>
      <c r="F1612" s="26">
        <f>_xlfn.MAXIFS('data-from-invoicing'!E:E,'data-from-invoicing'!D:D,eslam.data!AR1612)</f>
        <v>38544935.710000001</v>
      </c>
      <c r="G1612" s="2">
        <f t="shared" si="186"/>
        <v>8888970.1400000118</v>
      </c>
      <c r="H1612" s="2"/>
      <c r="I1612" s="23"/>
      <c r="J1612" s="2">
        <f>SUMIF('collection only'!D:D,eslam.data!AQ1612,'collection only'!E:E)</f>
        <v>20436714.5</v>
      </c>
      <c r="K1612" s="26">
        <f>SUMIF('data-from-invoicing'!D:D,eslam.data!AR1612,'data-from-invoicing'!F:F)</f>
        <v>46645772.645500004</v>
      </c>
      <c r="L1612" s="2">
        <f t="shared" si="187"/>
        <v>26209058.145500004</v>
      </c>
      <c r="M1612" s="2"/>
      <c r="Q1612" s="23"/>
      <c r="R1612" s="2">
        <v>29655965</v>
      </c>
      <c r="S1612" s="1">
        <v>45230</v>
      </c>
      <c r="T1612" s="1">
        <v>45230</v>
      </c>
      <c r="U1612" s="1">
        <v>45224</v>
      </c>
      <c r="V1612">
        <v>60</v>
      </c>
      <c r="W1612" s="1">
        <v>45284</v>
      </c>
      <c r="X1612" s="1">
        <v>45287</v>
      </c>
      <c r="Y1612" s="2">
        <v>156518199.09999999</v>
      </c>
      <c r="AF1612" s="2">
        <v>0</v>
      </c>
      <c r="AG1612" s="14">
        <f>SUMIF('consultant-gross'!D:D,eslam.data!AQ1612,'consultant-gross'!F:F)</f>
        <v>0</v>
      </c>
      <c r="AH1612" s="14">
        <f>SUMIF('consultant-gross'!D:D,eslam.data!AQ1612,'consultant-gross'!G:G)</f>
        <v>0</v>
      </c>
      <c r="AI1612" s="14">
        <f>SUMIF('consultant-net'!D:D,eslam.data!AQ1612,'consultant-net'!F:F)</f>
        <v>0</v>
      </c>
      <c r="AJ1612" s="2" t="str">
        <f>VLOOKUP(A1612,'eslam-to-invoicing'!A:B,2,0)</f>
        <v>Sokhna Port Expansion</v>
      </c>
      <c r="AQ1612" s="2" t="str">
        <f t="shared" si="188"/>
        <v>Sokhna Port Expansion- 100m6</v>
      </c>
      <c r="AR1612" s="2" t="str">
        <f t="shared" si="189"/>
        <v>Sokhna Port Expansion6</v>
      </c>
    </row>
    <row r="1613" spans="1:44" hidden="1" x14ac:dyDescent="0.3">
      <c r="A1613" s="6" t="s">
        <v>99</v>
      </c>
      <c r="B1613" s="32">
        <f>VLOOKUP(A1613,operation!A:B,2,0)</f>
        <v>1</v>
      </c>
      <c r="C1613" s="6">
        <v>7</v>
      </c>
      <c r="D1613" s="25"/>
      <c r="E1613" s="2">
        <v>4532607.6700000167</v>
      </c>
      <c r="F1613" s="26">
        <f>_xlfn.MAXIFS('data-from-invoicing'!E:E,'data-from-invoicing'!D:D,eslam.data!AR1613)</f>
        <v>54124258.649999999</v>
      </c>
      <c r="G1613" s="2">
        <f t="shared" si="186"/>
        <v>49591650.979999982</v>
      </c>
      <c r="H1613" s="2"/>
      <c r="I1613" s="23"/>
      <c r="J1613" s="2">
        <f>SUMIF('collection only'!D:D,eslam.data!AQ1613,'collection only'!E:E)</f>
        <v>3976775.9</v>
      </c>
      <c r="K1613" s="26">
        <f>SUMIF('data-from-invoicing'!D:D,eslam.data!AR1613,'data-from-invoicing'!F:F)</f>
        <v>40780441.310000002</v>
      </c>
      <c r="L1613" s="2">
        <f t="shared" si="187"/>
        <v>36803665.410000004</v>
      </c>
      <c r="M1613" s="2"/>
      <c r="Q1613" s="23"/>
      <c r="R1613" s="2">
        <v>2946194.9855000111</v>
      </c>
      <c r="S1613" s="1">
        <v>45260</v>
      </c>
      <c r="T1613" s="1">
        <v>45260</v>
      </c>
      <c r="U1613" s="1">
        <v>45334</v>
      </c>
      <c r="V1613">
        <v>60</v>
      </c>
      <c r="W1613" s="1">
        <v>45394</v>
      </c>
      <c r="X1613" s="1">
        <v>45327</v>
      </c>
      <c r="Y1613" s="2">
        <v>161050806.77000001</v>
      </c>
      <c r="AF1613" s="2">
        <v>0</v>
      </c>
      <c r="AG1613" s="14">
        <f>SUMIF('consultant-gross'!D:D,eslam.data!AQ1613,'consultant-gross'!F:F)</f>
        <v>0</v>
      </c>
      <c r="AH1613" s="14">
        <f>SUMIF('consultant-gross'!D:D,eslam.data!AQ1613,'consultant-gross'!G:G)</f>
        <v>0</v>
      </c>
      <c r="AI1613" s="14">
        <f>SUMIF('consultant-net'!D:D,eslam.data!AQ1613,'consultant-net'!F:F)</f>
        <v>0</v>
      </c>
      <c r="AJ1613" s="2" t="str">
        <f>VLOOKUP(A1613,'eslam-to-invoicing'!A:B,2,0)</f>
        <v>Sokhna Port Expansion</v>
      </c>
      <c r="AQ1613" s="2" t="str">
        <f t="shared" si="188"/>
        <v>Sokhna Port Expansion- 100m7</v>
      </c>
      <c r="AR1613" s="2" t="str">
        <f t="shared" si="189"/>
        <v>Sokhna Port Expansion7</v>
      </c>
    </row>
    <row r="1614" spans="1:44" hidden="1" x14ac:dyDescent="0.3">
      <c r="A1614" s="6" t="s">
        <v>100</v>
      </c>
      <c r="B1614" s="32">
        <f>VLOOKUP(A1614,operation!A:B,2,0)</f>
        <v>1</v>
      </c>
      <c r="C1614" s="6">
        <v>1</v>
      </c>
      <c r="D1614" s="25"/>
      <c r="F1614" s="26">
        <f>_xlfn.MAXIFS('data-from-invoicing'!E:E,'data-from-invoicing'!D:D,eslam.data!AR1614)</f>
        <v>57988132.799999997</v>
      </c>
      <c r="G1614" s="2">
        <f t="shared" si="186"/>
        <v>57988132.799999997</v>
      </c>
      <c r="H1614" s="2"/>
      <c r="I1614" s="23"/>
      <c r="J1614" s="2">
        <f>SUMIF('collection only'!D:D,eslam.data!AQ1614,'collection only'!E:E)</f>
        <v>1800470.45</v>
      </c>
      <c r="K1614" s="26">
        <f>SUMIF('data-from-invoicing'!D:D,eslam.data!AR1614,'data-from-invoicing'!F:F)</f>
        <v>58103513.542999998</v>
      </c>
      <c r="L1614" s="2">
        <f t="shared" si="187"/>
        <v>56303043.092999995</v>
      </c>
      <c r="M1614" s="2"/>
      <c r="Q1614" s="23"/>
      <c r="S1614" s="1">
        <v>44773</v>
      </c>
      <c r="T1614" s="1">
        <v>44761</v>
      </c>
      <c r="U1614" s="1">
        <v>44865</v>
      </c>
      <c r="V1614">
        <v>60</v>
      </c>
      <c r="W1614" s="1">
        <v>44925</v>
      </c>
      <c r="AF1614" s="2">
        <v>0</v>
      </c>
      <c r="AG1614" s="14">
        <f>SUMIF('consultant-gross'!D:D,eslam.data!AQ1614,'consultant-gross'!F:F)</f>
        <v>0</v>
      </c>
      <c r="AH1614" s="14">
        <f>SUMIF('consultant-gross'!D:D,eslam.data!AQ1614,'consultant-gross'!G:G)</f>
        <v>0</v>
      </c>
      <c r="AI1614" s="14">
        <f>SUMIF('consultant-net'!D:D,eslam.data!AQ1614,'consultant-net'!F:F)</f>
        <v>0</v>
      </c>
      <c r="AJ1614" s="2" t="str">
        <f>VLOOKUP(A1614,'eslam-to-invoicing'!A:B,2,0)</f>
        <v>Sokhna Port Expansion</v>
      </c>
      <c r="AQ1614" s="2" t="str">
        <f t="shared" si="188"/>
        <v>Sokhna Port Expansion-internal roads1</v>
      </c>
      <c r="AR1614" s="2" t="str">
        <f t="shared" si="189"/>
        <v>Sokhna Port Expansion1</v>
      </c>
    </row>
    <row r="1615" spans="1:44" hidden="1" x14ac:dyDescent="0.3">
      <c r="A1615" s="6" t="s">
        <v>100</v>
      </c>
      <c r="B1615" s="32">
        <f>VLOOKUP(A1615,operation!A:B,2,0)</f>
        <v>1</v>
      </c>
      <c r="C1615" s="6">
        <v>2</v>
      </c>
      <c r="D1615" s="25"/>
      <c r="F1615" s="26">
        <f>_xlfn.MAXIFS('data-from-invoicing'!E:E,'data-from-invoicing'!D:D,eslam.data!AR1615)</f>
        <v>28451675.040000003</v>
      </c>
      <c r="G1615" s="2">
        <f t="shared" si="186"/>
        <v>28451675.040000003</v>
      </c>
      <c r="H1615" s="2"/>
      <c r="I1615" s="23"/>
      <c r="J1615" s="2">
        <f>SUMIF('collection only'!D:D,eslam.data!AQ1615,'collection only'!E:E)</f>
        <v>3219.75</v>
      </c>
      <c r="K1615" s="26">
        <f>SUMIF('data-from-invoicing'!D:D,eslam.data!AR1615,'data-from-invoicing'!F:F)</f>
        <v>29716122.103500001</v>
      </c>
      <c r="L1615" s="2">
        <f t="shared" si="187"/>
        <v>29712902.353500001</v>
      </c>
      <c r="M1615" s="2"/>
      <c r="Q1615" s="23"/>
      <c r="S1615" s="1">
        <v>44804</v>
      </c>
      <c r="T1615" s="1">
        <v>44774</v>
      </c>
      <c r="U1615" s="1">
        <v>44893</v>
      </c>
      <c r="V1615">
        <v>60</v>
      </c>
      <c r="W1615" s="1">
        <v>44953</v>
      </c>
      <c r="AF1615" s="2">
        <v>0</v>
      </c>
      <c r="AG1615" s="14">
        <f>SUMIF('consultant-gross'!D:D,eslam.data!AQ1615,'consultant-gross'!F:F)</f>
        <v>0</v>
      </c>
      <c r="AH1615" s="14">
        <f>SUMIF('consultant-gross'!D:D,eslam.data!AQ1615,'consultant-gross'!G:G)</f>
        <v>0</v>
      </c>
      <c r="AI1615" s="14">
        <f>SUMIF('consultant-net'!D:D,eslam.data!AQ1615,'consultant-net'!F:F)</f>
        <v>0</v>
      </c>
      <c r="AJ1615" s="2" t="str">
        <f>VLOOKUP(A1615,'eslam-to-invoicing'!A:B,2,0)</f>
        <v>Sokhna Port Expansion</v>
      </c>
      <c r="AQ1615" s="2" t="str">
        <f t="shared" si="188"/>
        <v>Sokhna Port Expansion-internal roads2</v>
      </c>
      <c r="AR1615" s="2" t="str">
        <f t="shared" si="189"/>
        <v>Sokhna Port Expansion2</v>
      </c>
    </row>
    <row r="1616" spans="1:44" hidden="1" x14ac:dyDescent="0.3">
      <c r="A1616" s="6" t="s">
        <v>62</v>
      </c>
      <c r="B1616" s="32">
        <f>VLOOKUP(A1616,operation!A:B,2,0)</f>
        <v>2</v>
      </c>
      <c r="C1616" s="6">
        <v>3</v>
      </c>
      <c r="D1616" s="25"/>
      <c r="F1616" s="26">
        <f>_xlfn.MAXIFS('data-from-invoicing'!E:E,'data-from-invoicing'!D:D,eslam.data!AR1616)</f>
        <v>54667923.350000001</v>
      </c>
      <c r="G1616" s="2">
        <f t="shared" si="186"/>
        <v>54667923.350000001</v>
      </c>
      <c r="H1616" s="2"/>
      <c r="I1616" s="23"/>
      <c r="J1616" s="2">
        <f>SUMIF('collection only'!D:D,eslam.data!AQ1616,'collection only'!E:E)</f>
        <v>2493330</v>
      </c>
      <c r="K1616" s="26">
        <f>SUMIF('data-from-invoicing'!D:D,eslam.data!AR1616,'data-from-invoicing'!F:F)</f>
        <v>9602955</v>
      </c>
      <c r="L1616" s="2">
        <f t="shared" si="187"/>
        <v>7109625</v>
      </c>
      <c r="M1616" s="2"/>
      <c r="Q1616" s="23"/>
      <c r="S1616" s="1">
        <v>44227</v>
      </c>
      <c r="T1616" s="1">
        <v>44213</v>
      </c>
      <c r="U1616" s="1">
        <v>44213</v>
      </c>
      <c r="V1616">
        <v>60</v>
      </c>
      <c r="W1616" s="1">
        <v>44273</v>
      </c>
      <c r="AF1616" s="2">
        <v>0</v>
      </c>
      <c r="AG1616" s="14">
        <f>SUMIF('consultant-gross'!D:D,eslam.data!AQ1616,'consultant-gross'!F:F)</f>
        <v>0</v>
      </c>
      <c r="AH1616" s="14">
        <f>SUMIF('consultant-gross'!D:D,eslam.data!AQ1616,'consultant-gross'!G:G)</f>
        <v>0</v>
      </c>
      <c r="AI1616" s="14">
        <f>SUMIF('consultant-net'!D:D,eslam.data!AQ1616,'consultant-net'!F:F)</f>
        <v>0</v>
      </c>
      <c r="AJ1616" s="2" t="str">
        <f>VLOOKUP(A1616,'eslam-to-invoicing'!A:B,2,0)</f>
        <v>Olympic Multi – Sports Hall</v>
      </c>
      <c r="AQ1616" s="2" t="str">
        <f t="shared" si="188"/>
        <v>Sports Hall - Civil Works3</v>
      </c>
      <c r="AR1616" s="2" t="str">
        <f t="shared" si="189"/>
        <v>Olympic Multi – Sports Hall3</v>
      </c>
    </row>
    <row r="1617" spans="1:44" hidden="1" x14ac:dyDescent="0.3">
      <c r="A1617" s="6" t="s">
        <v>62</v>
      </c>
      <c r="B1617" s="32">
        <f>VLOOKUP(A1617,operation!A:B,2,0)</f>
        <v>2</v>
      </c>
      <c r="C1617" s="6">
        <v>4</v>
      </c>
      <c r="D1617" s="25"/>
      <c r="F1617" s="26">
        <f>_xlfn.MAXIFS('data-from-invoicing'!E:E,'data-from-invoicing'!D:D,eslam.data!AR1617)</f>
        <v>56613357.080000006</v>
      </c>
      <c r="G1617" s="2">
        <f t="shared" ref="G1617:G1680" si="190">F1617-E1617</f>
        <v>56613357.080000006</v>
      </c>
      <c r="H1617" s="2"/>
      <c r="I1617" s="23"/>
      <c r="J1617" s="2">
        <f>SUMIF('collection only'!D:D,eslam.data!AQ1617,'collection only'!E:E)</f>
        <v>10576930</v>
      </c>
      <c r="K1617" s="26">
        <f>SUMIF('data-from-invoicing'!D:D,eslam.data!AR1617,'data-from-invoicing'!F:F)</f>
        <v>14275990</v>
      </c>
      <c r="L1617" s="2">
        <f t="shared" ref="L1617:L1680" si="191">K1617-J1617</f>
        <v>3699060</v>
      </c>
      <c r="M1617" s="2"/>
      <c r="Q1617" s="23"/>
      <c r="S1617" s="1">
        <v>44286</v>
      </c>
      <c r="T1617" s="1">
        <v>44272</v>
      </c>
      <c r="U1617" s="1">
        <v>44273</v>
      </c>
      <c r="V1617">
        <v>60</v>
      </c>
      <c r="W1617" s="1">
        <v>44333</v>
      </c>
      <c r="AF1617" s="2">
        <v>0</v>
      </c>
      <c r="AG1617" s="14">
        <f>SUMIF('consultant-gross'!D:D,eslam.data!AQ1617,'consultant-gross'!F:F)</f>
        <v>0</v>
      </c>
      <c r="AH1617" s="14">
        <f>SUMIF('consultant-gross'!D:D,eslam.data!AQ1617,'consultant-gross'!G:G)</f>
        <v>0</v>
      </c>
      <c r="AI1617" s="14">
        <f>SUMIF('consultant-net'!D:D,eslam.data!AQ1617,'consultant-net'!F:F)</f>
        <v>0</v>
      </c>
      <c r="AJ1617" s="2" t="str">
        <f>VLOOKUP(A1617,'eslam-to-invoicing'!A:B,2,0)</f>
        <v>Olympic Multi – Sports Hall</v>
      </c>
      <c r="AQ1617" s="2" t="str">
        <f t="shared" ref="AQ1617:AQ1680" si="192">A1617&amp;C1617</f>
        <v>Sports Hall - Civil Works4</v>
      </c>
      <c r="AR1617" s="2" t="str">
        <f t="shared" ref="AR1617:AR1680" si="193">AJ1617&amp;C1617</f>
        <v>Olympic Multi – Sports Hall4</v>
      </c>
    </row>
    <row r="1618" spans="1:44" hidden="1" x14ac:dyDescent="0.3">
      <c r="A1618" s="6" t="s">
        <v>62</v>
      </c>
      <c r="B1618" s="32">
        <f>VLOOKUP(A1618,operation!A:B,2,0)</f>
        <v>2</v>
      </c>
      <c r="C1618" s="6">
        <v>5</v>
      </c>
      <c r="D1618" s="25"/>
      <c r="E1618" s="2">
        <v>47849709.5</v>
      </c>
      <c r="F1618" s="26">
        <f>_xlfn.MAXIFS('data-from-invoicing'!E:E,'data-from-invoicing'!D:D,eslam.data!AR1618)</f>
        <v>89184449.379999995</v>
      </c>
      <c r="G1618" s="2">
        <f t="shared" si="190"/>
        <v>41334739.879999995</v>
      </c>
      <c r="H1618" s="2"/>
      <c r="I1618" s="23"/>
      <c r="J1618" s="2">
        <f>SUMIF('collection only'!D:D,eslam.data!AQ1618,'collection only'!E:E)</f>
        <v>17108045</v>
      </c>
      <c r="K1618" s="26">
        <f>SUMIF('data-from-invoicing'!D:D,eslam.data!AR1618,'data-from-invoicing'!F:F)</f>
        <v>28228654.989999998</v>
      </c>
      <c r="L1618" s="2">
        <f t="shared" si="191"/>
        <v>11120609.989999998</v>
      </c>
      <c r="M1618" s="2"/>
      <c r="Q1618" s="23"/>
      <c r="R1618" s="2">
        <v>17108050</v>
      </c>
      <c r="S1618" s="1">
        <v>44347</v>
      </c>
      <c r="T1618" s="1">
        <v>44347</v>
      </c>
      <c r="U1618" s="1">
        <v>44347</v>
      </c>
      <c r="V1618">
        <v>60</v>
      </c>
      <c r="W1618" s="1">
        <v>44407</v>
      </c>
      <c r="X1618" s="1">
        <v>44452</v>
      </c>
      <c r="Y1618" s="2">
        <v>381426324.57999998</v>
      </c>
      <c r="AF1618" s="2">
        <v>0</v>
      </c>
      <c r="AG1618" s="14">
        <f>SUMIF('consultant-gross'!D:D,eslam.data!AQ1618,'consultant-gross'!F:F)</f>
        <v>0</v>
      </c>
      <c r="AH1618" s="14">
        <f>SUMIF('consultant-gross'!D:D,eslam.data!AQ1618,'consultant-gross'!G:G)</f>
        <v>0</v>
      </c>
      <c r="AI1618" s="14">
        <f>SUMIF('consultant-net'!D:D,eslam.data!AQ1618,'consultant-net'!F:F)</f>
        <v>0</v>
      </c>
      <c r="AJ1618" s="2" t="str">
        <f>VLOOKUP(A1618,'eslam-to-invoicing'!A:B,2,0)</f>
        <v>Olympic Multi – Sports Hall</v>
      </c>
      <c r="AQ1618" s="2" t="str">
        <f t="shared" si="192"/>
        <v>Sports Hall - Civil Works5</v>
      </c>
      <c r="AR1618" s="2" t="str">
        <f t="shared" si="193"/>
        <v>Olympic Multi – Sports Hall5</v>
      </c>
    </row>
    <row r="1619" spans="1:44" hidden="1" x14ac:dyDescent="0.3">
      <c r="A1619" s="6" t="s">
        <v>62</v>
      </c>
      <c r="B1619" s="6">
        <f>VLOOKUP(A1619,operation!A:B,2,0)</f>
        <v>2</v>
      </c>
      <c r="C1619" s="6">
        <v>6</v>
      </c>
      <c r="D1619" s="25"/>
      <c r="E1619" s="2">
        <v>51027855.5</v>
      </c>
      <c r="F1619" s="26">
        <f>_xlfn.MAXIFS('data-from-invoicing'!E:E,'data-from-invoicing'!D:D,eslam.data!AR1619)</f>
        <v>51027855.5</v>
      </c>
      <c r="G1619" s="2">
        <f t="shared" si="190"/>
        <v>0</v>
      </c>
      <c r="H1619" s="2"/>
      <c r="I1619" s="23"/>
      <c r="J1619" s="2">
        <f>SUMIF('collection only'!D:D,eslam.data!AQ1619,'collection only'!E:E)</f>
        <v>414025</v>
      </c>
      <c r="K1619" s="26">
        <f>SUMIF('data-from-invoicing'!D:D,eslam.data!AR1619,'data-from-invoicing'!F:F)</f>
        <v>10835295</v>
      </c>
      <c r="L1619" s="2">
        <f t="shared" si="191"/>
        <v>10421270</v>
      </c>
      <c r="M1619" s="2"/>
      <c r="Q1619" s="23"/>
      <c r="R1619" s="2">
        <v>414030</v>
      </c>
      <c r="S1619" s="1">
        <v>44469</v>
      </c>
      <c r="T1619" s="1">
        <v>44469</v>
      </c>
      <c r="U1619" s="1">
        <v>44475</v>
      </c>
      <c r="V1619">
        <v>60</v>
      </c>
      <c r="W1619" s="1">
        <v>44535</v>
      </c>
      <c r="X1619" s="1">
        <v>44523</v>
      </c>
      <c r="Y1619" s="2">
        <v>432454180.07999998</v>
      </c>
      <c r="AF1619" s="2">
        <v>0</v>
      </c>
      <c r="AG1619" s="14">
        <f>SUMIF('consultant-gross'!D:D,eslam.data!AQ1619,'consultant-gross'!F:F)</f>
        <v>0</v>
      </c>
      <c r="AH1619" s="14">
        <f>SUMIF('consultant-gross'!D:D,eslam.data!AQ1619,'consultant-gross'!G:G)</f>
        <v>0</v>
      </c>
      <c r="AI1619" s="14">
        <f>SUMIF('consultant-net'!D:D,eslam.data!AQ1619,'consultant-net'!F:F)</f>
        <v>0</v>
      </c>
      <c r="AJ1619" s="2" t="str">
        <f>VLOOKUP(A1619,'eslam-to-invoicing'!A:B,2,0)</f>
        <v>Olympic Multi – Sports Hall</v>
      </c>
      <c r="AQ1619" s="2" t="str">
        <f t="shared" si="192"/>
        <v>Sports Hall - Civil Works6</v>
      </c>
      <c r="AR1619" s="2" t="str">
        <f t="shared" si="193"/>
        <v>Olympic Multi – Sports Hall6</v>
      </c>
    </row>
    <row r="1620" spans="1:44" hidden="1" x14ac:dyDescent="0.3">
      <c r="A1620" s="6" t="s">
        <v>62</v>
      </c>
      <c r="B1620" s="32">
        <f>VLOOKUP(A1620,operation!A:B,2,0)</f>
        <v>2</v>
      </c>
      <c r="C1620" s="6">
        <v>7</v>
      </c>
      <c r="D1620" s="25"/>
      <c r="F1620" s="26">
        <f>_xlfn.MAXIFS('data-from-invoicing'!E:E,'data-from-invoicing'!D:D,eslam.data!AR1620)</f>
        <v>16168000</v>
      </c>
      <c r="G1620" s="2">
        <f t="shared" si="190"/>
        <v>16168000</v>
      </c>
      <c r="H1620" s="2"/>
      <c r="I1620" s="23"/>
      <c r="J1620" s="2">
        <f>SUMIF('collection only'!D:D,eslam.data!AQ1620,'collection only'!E:E)</f>
        <v>0</v>
      </c>
      <c r="K1620" s="26">
        <f>SUMIF('data-from-invoicing'!D:D,eslam.data!AR1620,'data-from-invoicing'!F:F)</f>
        <v>14222372.5</v>
      </c>
      <c r="L1620" s="2">
        <f t="shared" si="191"/>
        <v>14222372.5</v>
      </c>
      <c r="M1620" s="2"/>
      <c r="Q1620" s="23"/>
      <c r="R1620" s="2">
        <v>12888184</v>
      </c>
      <c r="S1620" s="1">
        <v>44530</v>
      </c>
      <c r="T1620" s="1">
        <v>44530</v>
      </c>
      <c r="U1620" s="1">
        <v>44544</v>
      </c>
      <c r="V1620">
        <v>60</v>
      </c>
      <c r="W1620" s="1">
        <v>44604</v>
      </c>
      <c r="AF1620" s="2">
        <v>0</v>
      </c>
      <c r="AG1620" s="14">
        <f>SUMIF('consultant-gross'!D:D,eslam.data!AQ1620,'consultant-gross'!F:F)</f>
        <v>0</v>
      </c>
      <c r="AH1620" s="14">
        <f>SUMIF('consultant-gross'!D:D,eslam.data!AQ1620,'consultant-gross'!G:G)</f>
        <v>0</v>
      </c>
      <c r="AI1620" s="14">
        <f>SUMIF('consultant-net'!D:D,eslam.data!AQ1620,'consultant-net'!F:F)</f>
        <v>12888184</v>
      </c>
      <c r="AJ1620" s="2" t="str">
        <f>VLOOKUP(A1620,'eslam-to-invoicing'!A:B,2,0)</f>
        <v>Olympic Multi – Sports Hall</v>
      </c>
      <c r="AQ1620" s="2" t="str">
        <f t="shared" si="192"/>
        <v>Sports Hall - Civil Works7</v>
      </c>
      <c r="AR1620" s="2" t="str">
        <f t="shared" si="193"/>
        <v>Olympic Multi – Sports Hall7</v>
      </c>
    </row>
    <row r="1621" spans="1:44" hidden="1" x14ac:dyDescent="0.3">
      <c r="A1621" s="6" t="s">
        <v>62</v>
      </c>
      <c r="B1621" s="6">
        <f>VLOOKUP(A1621,operation!A:B,2,0)</f>
        <v>2</v>
      </c>
      <c r="C1621" s="6">
        <v>8</v>
      </c>
      <c r="D1621" s="25"/>
      <c r="F1621" s="26">
        <f>_xlfn.MAXIFS('data-from-invoicing'!E:E,'data-from-invoicing'!D:D,eslam.data!AR1621)</f>
        <v>0</v>
      </c>
      <c r="G1621" s="2">
        <f t="shared" si="190"/>
        <v>0</v>
      </c>
      <c r="H1621" s="2"/>
      <c r="I1621" s="23"/>
      <c r="J1621" s="2">
        <f>SUMIF('collection only'!D:D,eslam.data!AQ1621,'collection only'!E:E)</f>
        <v>0</v>
      </c>
      <c r="K1621" s="26">
        <f>SUMIF('data-from-invoicing'!D:D,eslam.data!AR1621,'data-from-invoicing'!F:F)</f>
        <v>0</v>
      </c>
      <c r="L1621" s="2">
        <f t="shared" si="191"/>
        <v>0</v>
      </c>
      <c r="M1621" s="2"/>
      <c r="Q1621" s="23"/>
      <c r="S1621" s="1">
        <v>44651</v>
      </c>
      <c r="T1621" s="1">
        <v>44651</v>
      </c>
      <c r="U1621" s="1">
        <v>44661</v>
      </c>
      <c r="V1621">
        <v>60</v>
      </c>
      <c r="W1621" s="1">
        <v>44721</v>
      </c>
      <c r="AF1621" s="2">
        <v>0</v>
      </c>
      <c r="AG1621" s="14">
        <f>SUMIF('consultant-gross'!D:D,eslam.data!AQ1621,'consultant-gross'!F:F)</f>
        <v>0</v>
      </c>
      <c r="AH1621" s="14">
        <f>SUMIF('consultant-gross'!D:D,eslam.data!AQ1621,'consultant-gross'!G:G)</f>
        <v>0</v>
      </c>
      <c r="AI1621" s="14">
        <f>SUMIF('consultant-net'!D:D,eslam.data!AQ1621,'consultant-net'!F:F)</f>
        <v>0</v>
      </c>
      <c r="AJ1621" s="2" t="str">
        <f>VLOOKUP(A1621,'eslam-to-invoicing'!A:B,2,0)</f>
        <v>Olympic Multi – Sports Hall</v>
      </c>
      <c r="AQ1621" s="2" t="str">
        <f t="shared" si="192"/>
        <v>Sports Hall - Civil Works8</v>
      </c>
      <c r="AR1621" s="2" t="str">
        <f t="shared" si="193"/>
        <v>Olympic Multi – Sports Hall8</v>
      </c>
    </row>
    <row r="1622" spans="1:44" hidden="1" x14ac:dyDescent="0.3">
      <c r="A1622" s="6" t="s">
        <v>69</v>
      </c>
      <c r="B1622" s="32">
        <f>VLOOKUP(A1622,operation!A:B,2,0)</f>
        <v>2</v>
      </c>
      <c r="C1622" s="6">
        <v>1</v>
      </c>
      <c r="D1622" s="25"/>
      <c r="F1622" s="26">
        <f>_xlfn.MAXIFS('data-from-invoicing'!E:E,'data-from-invoicing'!D:D,eslam.data!AR1622)</f>
        <v>155024274.90000001</v>
      </c>
      <c r="G1622" s="2">
        <f t="shared" si="190"/>
        <v>155024274.90000001</v>
      </c>
      <c r="H1622" s="2"/>
      <c r="I1622" s="23"/>
      <c r="J1622" s="2">
        <f>SUMIF('collection only'!D:D,eslam.data!AQ1622,'collection only'!E:E)</f>
        <v>1388840</v>
      </c>
      <c r="K1622" s="26">
        <f>SUMIF('data-from-invoicing'!D:D,eslam.data!AR1622,'data-from-invoicing'!F:F)</f>
        <v>62661946.019999996</v>
      </c>
      <c r="L1622" s="2">
        <f t="shared" si="191"/>
        <v>61273106.019999996</v>
      </c>
      <c r="M1622" s="2"/>
      <c r="Q1622" s="23"/>
      <c r="S1622" s="1">
        <v>44347</v>
      </c>
      <c r="T1622" s="1">
        <v>44339</v>
      </c>
      <c r="U1622" s="1">
        <v>44339</v>
      </c>
      <c r="V1622">
        <v>60</v>
      </c>
      <c r="W1622" s="1">
        <v>44399</v>
      </c>
      <c r="AF1622" s="2">
        <v>0</v>
      </c>
      <c r="AG1622" s="14">
        <f>SUMIF('consultant-gross'!D:D,eslam.data!AQ1622,'consultant-gross'!F:F)</f>
        <v>0</v>
      </c>
      <c r="AH1622" s="14">
        <f>SUMIF('consultant-gross'!D:D,eslam.data!AQ1622,'consultant-gross'!G:G)</f>
        <v>0</v>
      </c>
      <c r="AI1622" s="14">
        <f>SUMIF('consultant-net'!D:D,eslam.data!AQ1622,'consultant-net'!F:F)</f>
        <v>0</v>
      </c>
      <c r="AJ1622" s="2" t="str">
        <f>VLOOKUP(A1622,'eslam-to-invoicing'!A:B,2,0)</f>
        <v>Olympic Multi – Sports Hall</v>
      </c>
      <c r="AQ1622" s="2" t="str">
        <f t="shared" si="192"/>
        <v>Sports Hall - Finishes1</v>
      </c>
      <c r="AR1622" s="2" t="str">
        <f t="shared" si="193"/>
        <v>Olympic Multi – Sports Hall1</v>
      </c>
    </row>
    <row r="1623" spans="1:44" hidden="1" x14ac:dyDescent="0.3">
      <c r="A1623" s="6" t="s">
        <v>69</v>
      </c>
      <c r="B1623" s="32">
        <f>VLOOKUP(A1623,operation!A:B,2,0)</f>
        <v>2</v>
      </c>
      <c r="C1623" s="6">
        <v>2</v>
      </c>
      <c r="D1623" s="25"/>
      <c r="F1623" s="26">
        <f>_xlfn.MAXIFS('data-from-invoicing'!E:E,'data-from-invoicing'!D:D,eslam.data!AR1623)</f>
        <v>85003516.900000006</v>
      </c>
      <c r="G1623" s="2">
        <f t="shared" si="190"/>
        <v>85003516.900000006</v>
      </c>
      <c r="H1623" s="2"/>
      <c r="I1623" s="23"/>
      <c r="J1623" s="2">
        <f>SUMIF('collection only'!D:D,eslam.data!AQ1623,'collection only'!E:E)</f>
        <v>13091760</v>
      </c>
      <c r="K1623" s="26">
        <f>SUMIF('data-from-invoicing'!D:D,eslam.data!AR1623,'data-from-invoicing'!F:F)</f>
        <v>45292969.020000003</v>
      </c>
      <c r="L1623" s="2">
        <f t="shared" si="191"/>
        <v>32201209.020000003</v>
      </c>
      <c r="M1623" s="2"/>
      <c r="Q1623" s="23"/>
      <c r="S1623" s="1">
        <v>44439</v>
      </c>
      <c r="T1623" s="1">
        <v>44441</v>
      </c>
      <c r="U1623" s="1">
        <v>44450</v>
      </c>
      <c r="V1623">
        <v>60</v>
      </c>
      <c r="W1623" s="1">
        <v>44510</v>
      </c>
      <c r="AF1623" s="2">
        <v>0</v>
      </c>
      <c r="AG1623" s="14">
        <f>SUMIF('consultant-gross'!D:D,eslam.data!AQ1623,'consultant-gross'!F:F)</f>
        <v>0</v>
      </c>
      <c r="AH1623" s="14">
        <f>SUMIF('consultant-gross'!D:D,eslam.data!AQ1623,'consultant-gross'!G:G)</f>
        <v>0</v>
      </c>
      <c r="AI1623" s="14">
        <f>SUMIF('consultant-net'!D:D,eslam.data!AQ1623,'consultant-net'!F:F)</f>
        <v>0</v>
      </c>
      <c r="AJ1623" s="2" t="str">
        <f>VLOOKUP(A1623,'eslam-to-invoicing'!A:B,2,0)</f>
        <v>Olympic Multi – Sports Hall</v>
      </c>
      <c r="AQ1623" s="2" t="str">
        <f t="shared" si="192"/>
        <v>Sports Hall - Finishes2</v>
      </c>
      <c r="AR1623" s="2" t="str">
        <f t="shared" si="193"/>
        <v>Olympic Multi – Sports Hall2</v>
      </c>
    </row>
    <row r="1624" spans="1:44" hidden="1" x14ac:dyDescent="0.3">
      <c r="A1624" s="6" t="s">
        <v>69</v>
      </c>
      <c r="B1624" s="32">
        <f>VLOOKUP(A1624,operation!A:B,2,0)</f>
        <v>2</v>
      </c>
      <c r="C1624" s="6">
        <v>3</v>
      </c>
      <c r="D1624" s="25"/>
      <c r="E1624" s="2">
        <v>91998353.75</v>
      </c>
      <c r="F1624" s="26">
        <f>_xlfn.MAXIFS('data-from-invoicing'!E:E,'data-from-invoicing'!D:D,eslam.data!AR1624)</f>
        <v>54667923.350000001</v>
      </c>
      <c r="G1624" s="2">
        <f t="shared" si="190"/>
        <v>-37330430.399999999</v>
      </c>
      <c r="H1624" s="2"/>
      <c r="I1624" s="23"/>
      <c r="J1624" s="2">
        <f>SUMIF('collection only'!D:D,eslam.data!AQ1624,'collection only'!E:E)</f>
        <v>7109625</v>
      </c>
      <c r="K1624" s="26">
        <f>SUMIF('data-from-invoicing'!D:D,eslam.data!AR1624,'data-from-invoicing'!F:F)</f>
        <v>9602955</v>
      </c>
      <c r="L1624" s="2">
        <f t="shared" si="191"/>
        <v>2493330</v>
      </c>
      <c r="M1624" s="2"/>
      <c r="Q1624" s="23"/>
      <c r="R1624" s="2">
        <v>77278617</v>
      </c>
      <c r="S1624" s="1">
        <v>44500</v>
      </c>
      <c r="T1624" s="1">
        <v>44500</v>
      </c>
      <c r="U1624" s="1">
        <v>44480</v>
      </c>
      <c r="V1624">
        <v>60</v>
      </c>
      <c r="W1624" s="1">
        <v>44540</v>
      </c>
      <c r="X1624" s="1">
        <v>44517</v>
      </c>
      <c r="Y1624" s="2">
        <v>178494684.93000001</v>
      </c>
      <c r="AF1624" s="2">
        <v>0</v>
      </c>
      <c r="AG1624" s="14">
        <f>SUMIF('consultant-gross'!D:D,eslam.data!AQ1624,'consultant-gross'!F:F)</f>
        <v>91998353.75</v>
      </c>
      <c r="AH1624" s="14">
        <f>SUMIF('consultant-gross'!D:D,eslam.data!AQ1624,'consultant-gross'!G:G)</f>
        <v>178494684.93000001</v>
      </c>
      <c r="AI1624" s="14">
        <f>SUMIF('consultant-net'!D:D,eslam.data!AQ1624,'consultant-net'!F:F)</f>
        <v>77278617</v>
      </c>
      <c r="AJ1624" s="2" t="str">
        <f>VLOOKUP(A1624,'eslam-to-invoicing'!A:B,2,0)</f>
        <v>Olympic Multi – Sports Hall</v>
      </c>
      <c r="AQ1624" s="2" t="str">
        <f t="shared" si="192"/>
        <v>Sports Hall - Finishes3</v>
      </c>
      <c r="AR1624" s="2" t="str">
        <f t="shared" si="193"/>
        <v>Olympic Multi – Sports Hall3</v>
      </c>
    </row>
    <row r="1625" spans="1:44" hidden="1" x14ac:dyDescent="0.3">
      <c r="A1625" s="6" t="s">
        <v>69</v>
      </c>
      <c r="B1625" s="32">
        <f>VLOOKUP(A1625,operation!A:B,2,0)</f>
        <v>2</v>
      </c>
      <c r="C1625" s="6">
        <v>4</v>
      </c>
      <c r="D1625" s="25"/>
      <c r="F1625" s="26">
        <f>_xlfn.MAXIFS('data-from-invoicing'!E:E,'data-from-invoicing'!D:D,eslam.data!AR1625)</f>
        <v>56613357.080000006</v>
      </c>
      <c r="G1625" s="2">
        <f t="shared" si="190"/>
        <v>56613357.080000006</v>
      </c>
      <c r="H1625" s="2"/>
      <c r="I1625" s="23"/>
      <c r="J1625" s="2">
        <f>SUMIF('collection only'!D:D,eslam.data!AQ1625,'collection only'!E:E)</f>
        <v>3699060</v>
      </c>
      <c r="K1625" s="26">
        <f>SUMIF('data-from-invoicing'!D:D,eslam.data!AR1625,'data-from-invoicing'!F:F)</f>
        <v>14275990</v>
      </c>
      <c r="L1625" s="2">
        <f t="shared" si="191"/>
        <v>10576930</v>
      </c>
      <c r="M1625" s="2"/>
      <c r="Q1625" s="23"/>
      <c r="S1625" s="1">
        <v>44773</v>
      </c>
      <c r="T1625" s="1">
        <v>44773</v>
      </c>
      <c r="U1625" s="1">
        <v>44782</v>
      </c>
      <c r="V1625">
        <v>60</v>
      </c>
      <c r="W1625" s="1">
        <v>44842</v>
      </c>
      <c r="AF1625" s="2">
        <v>0</v>
      </c>
      <c r="AG1625" s="14">
        <f>SUMIF('consultant-gross'!D:D,eslam.data!AQ1625,'consultant-gross'!F:F)</f>
        <v>0</v>
      </c>
      <c r="AH1625" s="14">
        <f>SUMIF('consultant-gross'!D:D,eslam.data!AQ1625,'consultant-gross'!G:G)</f>
        <v>0</v>
      </c>
      <c r="AI1625" s="14">
        <f>SUMIF('consultant-net'!D:D,eslam.data!AQ1625,'consultant-net'!F:F)</f>
        <v>0</v>
      </c>
      <c r="AJ1625" s="2" t="str">
        <f>VLOOKUP(A1625,'eslam-to-invoicing'!A:B,2,0)</f>
        <v>Olympic Multi – Sports Hall</v>
      </c>
      <c r="AQ1625" s="2" t="str">
        <f t="shared" si="192"/>
        <v>Sports Hall - Finishes4</v>
      </c>
      <c r="AR1625" s="2" t="str">
        <f t="shared" si="193"/>
        <v>Olympic Multi – Sports Hall4</v>
      </c>
    </row>
    <row r="1626" spans="1:44" hidden="1" x14ac:dyDescent="0.3">
      <c r="A1626" s="6" t="s">
        <v>78</v>
      </c>
      <c r="B1626" s="32">
        <f>VLOOKUP(A1626,operation!A:B,2,0)</f>
        <v>2</v>
      </c>
      <c r="C1626" s="6">
        <v>1</v>
      </c>
      <c r="D1626" s="25"/>
      <c r="E1626" s="2">
        <v>9145259</v>
      </c>
      <c r="F1626" s="26">
        <f>_xlfn.MAXIFS('data-from-invoicing'!E:E,'data-from-invoicing'!D:D,eslam.data!AR1626)</f>
        <v>155024274.90000001</v>
      </c>
      <c r="G1626" s="2">
        <f t="shared" si="190"/>
        <v>145879015.90000001</v>
      </c>
      <c r="H1626" s="2"/>
      <c r="I1626" s="23"/>
      <c r="J1626" s="2">
        <f>SUMIF('collection only'!D:D,eslam.data!AQ1626,'collection only'!E:E)</f>
        <v>5941290</v>
      </c>
      <c r="K1626" s="26">
        <f>SUMIF('data-from-invoicing'!D:D,eslam.data!AR1626,'data-from-invoicing'!F:F)</f>
        <v>62661946.019999996</v>
      </c>
      <c r="L1626" s="2">
        <f t="shared" si="191"/>
        <v>56720656.019999996</v>
      </c>
      <c r="M1626" s="2"/>
      <c r="Q1626" s="23"/>
      <c r="R1626" s="2">
        <v>5944418.3500000006</v>
      </c>
      <c r="S1626" s="1">
        <v>44561</v>
      </c>
      <c r="T1626" s="1">
        <v>44561</v>
      </c>
      <c r="U1626" s="1">
        <v>44572</v>
      </c>
      <c r="V1626">
        <v>60</v>
      </c>
      <c r="W1626" s="1">
        <v>44632</v>
      </c>
      <c r="X1626" s="1">
        <v>44614</v>
      </c>
      <c r="Y1626" s="2">
        <v>9145259</v>
      </c>
      <c r="AF1626" s="2">
        <v>0</v>
      </c>
      <c r="AG1626" s="14">
        <f>SUMIF('consultant-gross'!D:D,eslam.data!AQ1626,'consultant-gross'!F:F)</f>
        <v>9145259</v>
      </c>
      <c r="AH1626" s="14">
        <f>SUMIF('consultant-gross'!D:D,eslam.data!AQ1626,'consultant-gross'!G:G)</f>
        <v>9145259</v>
      </c>
      <c r="AI1626" s="14">
        <f>SUMIF('consultant-net'!D:D,eslam.data!AQ1626,'consultant-net'!F:F)</f>
        <v>5944418.3500000006</v>
      </c>
      <c r="AJ1626" s="2" t="str">
        <f>VLOOKUP(A1626,'eslam-to-invoicing'!A:B,2,0)</f>
        <v>Olympic Multi – Sports Hall</v>
      </c>
      <c r="AQ1626" s="2" t="str">
        <f t="shared" si="192"/>
        <v>Sports Hall - Finishes - ADD.011</v>
      </c>
      <c r="AR1626" s="2" t="str">
        <f t="shared" si="193"/>
        <v>Olympic Multi – Sports Hall1</v>
      </c>
    </row>
    <row r="1627" spans="1:44" hidden="1" x14ac:dyDescent="0.3">
      <c r="A1627" s="6" t="s">
        <v>78</v>
      </c>
      <c r="B1627" s="32">
        <f>VLOOKUP(A1627,operation!A:B,2,0)</f>
        <v>2</v>
      </c>
      <c r="C1627" s="6">
        <v>2</v>
      </c>
      <c r="D1627" s="25"/>
      <c r="F1627" s="26">
        <f>_xlfn.MAXIFS('data-from-invoicing'!E:E,'data-from-invoicing'!D:D,eslam.data!AR1627)</f>
        <v>85003516.900000006</v>
      </c>
      <c r="G1627" s="2">
        <f t="shared" si="190"/>
        <v>85003516.900000006</v>
      </c>
      <c r="H1627" s="2"/>
      <c r="I1627" s="23"/>
      <c r="J1627" s="2">
        <f>SUMIF('collection only'!D:D,eslam.data!AQ1627,'collection only'!E:E)</f>
        <v>2631750</v>
      </c>
      <c r="K1627" s="26">
        <f>SUMIF('data-from-invoicing'!D:D,eslam.data!AR1627,'data-from-invoicing'!F:F)</f>
        <v>45292969.020000003</v>
      </c>
      <c r="L1627" s="2">
        <f t="shared" si="191"/>
        <v>42661219.020000003</v>
      </c>
      <c r="M1627" s="2"/>
      <c r="Q1627" s="23"/>
      <c r="S1627" s="1">
        <v>44651</v>
      </c>
      <c r="T1627" s="1">
        <v>44651</v>
      </c>
      <c r="U1627" s="1">
        <v>44661</v>
      </c>
      <c r="V1627">
        <v>60</v>
      </c>
      <c r="W1627" s="1">
        <v>44721</v>
      </c>
      <c r="AF1627" s="2">
        <v>0</v>
      </c>
      <c r="AG1627" s="14">
        <f>SUMIF('consultant-gross'!D:D,eslam.data!AQ1627,'consultant-gross'!F:F)</f>
        <v>0</v>
      </c>
      <c r="AH1627" s="14">
        <f>SUMIF('consultant-gross'!D:D,eslam.data!AQ1627,'consultant-gross'!G:G)</f>
        <v>0</v>
      </c>
      <c r="AI1627" s="14">
        <f>SUMIF('consultant-net'!D:D,eslam.data!AQ1627,'consultant-net'!F:F)</f>
        <v>0</v>
      </c>
      <c r="AJ1627" s="2" t="str">
        <f>VLOOKUP(A1627,'eslam-to-invoicing'!A:B,2,0)</f>
        <v>Olympic Multi – Sports Hall</v>
      </c>
      <c r="AQ1627" s="2" t="str">
        <f t="shared" si="192"/>
        <v>Sports Hall - Finishes - ADD.012</v>
      </c>
      <c r="AR1627" s="2" t="str">
        <f t="shared" si="193"/>
        <v>Olympic Multi – Sports Hall2</v>
      </c>
    </row>
    <row r="1628" spans="1:44" hidden="1" x14ac:dyDescent="0.3">
      <c r="A1628" s="6" t="s">
        <v>92</v>
      </c>
      <c r="B1628" s="32">
        <f>VLOOKUP(A1628,operation!A:B,2,0)</f>
        <v>2</v>
      </c>
      <c r="C1628" s="6">
        <v>1</v>
      </c>
      <c r="D1628" s="25"/>
      <c r="F1628" s="26">
        <f>_xlfn.MAXIFS('data-from-invoicing'!E:E,'data-from-invoicing'!D:D,eslam.data!AR1628)</f>
        <v>155024274.90000001</v>
      </c>
      <c r="G1628" s="2">
        <f t="shared" si="190"/>
        <v>155024274.90000001</v>
      </c>
      <c r="H1628" s="2"/>
      <c r="I1628" s="23"/>
      <c r="J1628" s="2">
        <f>SUMIF('collection only'!D:D,eslam.data!AQ1628,'collection only'!E:E)</f>
        <v>2.9999999999999997E-4</v>
      </c>
      <c r="K1628" s="26">
        <f>SUMIF('data-from-invoicing'!D:D,eslam.data!AR1628,'data-from-invoicing'!F:F)</f>
        <v>62661946.019999996</v>
      </c>
      <c r="L1628" s="2">
        <f t="shared" si="191"/>
        <v>62661946.019699998</v>
      </c>
      <c r="M1628" s="2"/>
      <c r="Q1628" s="23"/>
      <c r="S1628" s="1">
        <v>44651</v>
      </c>
      <c r="T1628" s="1">
        <v>44651</v>
      </c>
      <c r="U1628" s="1">
        <v>44661</v>
      </c>
      <c r="V1628">
        <v>60</v>
      </c>
      <c r="W1628" s="1">
        <v>44721</v>
      </c>
      <c r="AF1628" s="2">
        <v>0</v>
      </c>
      <c r="AG1628" s="14">
        <f>SUMIF('consultant-gross'!D:D,eslam.data!AQ1628,'consultant-gross'!F:F)</f>
        <v>0</v>
      </c>
      <c r="AH1628" s="14">
        <f>SUMIF('consultant-gross'!D:D,eslam.data!AQ1628,'consultant-gross'!G:G)</f>
        <v>0</v>
      </c>
      <c r="AI1628" s="14">
        <f>SUMIF('consultant-net'!D:D,eslam.data!AQ1628,'consultant-net'!F:F)</f>
        <v>0</v>
      </c>
      <c r="AJ1628" s="2" t="str">
        <f>VLOOKUP(A1628,'eslam-to-invoicing'!A:B,2,0)</f>
        <v>Olympic Multi – Sports Hall</v>
      </c>
      <c r="AQ1628" s="2" t="str">
        <f t="shared" si="192"/>
        <v>Sports Hall - Finishes - Landscape1</v>
      </c>
      <c r="AR1628" s="2" t="str">
        <f t="shared" si="193"/>
        <v>Olympic Multi – Sports Hall1</v>
      </c>
    </row>
    <row r="1629" spans="1:44" hidden="1" x14ac:dyDescent="0.3">
      <c r="A1629" s="6" t="s">
        <v>87</v>
      </c>
      <c r="B1629" s="32">
        <f>VLOOKUP(A1629,operation!A:B,2,0)</f>
        <v>2</v>
      </c>
      <c r="C1629" s="6">
        <v>1</v>
      </c>
      <c r="D1629" s="25"/>
      <c r="F1629" s="26">
        <f>_xlfn.MAXIFS('data-from-invoicing'!E:E,'data-from-invoicing'!D:D,eslam.data!AR1629)</f>
        <v>155024274.90000001</v>
      </c>
      <c r="G1629" s="2">
        <f t="shared" si="190"/>
        <v>155024274.90000001</v>
      </c>
      <c r="H1629" s="2"/>
      <c r="I1629" s="23"/>
      <c r="J1629" s="2">
        <f>SUMIF('collection only'!D:D,eslam.data!AQ1629,'collection only'!E:E)</f>
        <v>67417715</v>
      </c>
      <c r="K1629" s="26">
        <f>SUMIF('data-from-invoicing'!D:D,eslam.data!AR1629,'data-from-invoicing'!F:F)</f>
        <v>62661946.019999996</v>
      </c>
      <c r="L1629" s="2">
        <f t="shared" si="191"/>
        <v>-4755768.9800000042</v>
      </c>
      <c r="M1629" s="2"/>
      <c r="Q1629" s="23"/>
      <c r="S1629" s="1">
        <v>44620</v>
      </c>
      <c r="T1629" s="1">
        <v>44616</v>
      </c>
      <c r="U1629" s="1">
        <v>44616</v>
      </c>
      <c r="V1629">
        <v>60</v>
      </c>
      <c r="W1629" s="1">
        <v>44676</v>
      </c>
      <c r="AF1629" s="2">
        <v>0</v>
      </c>
      <c r="AG1629" s="14">
        <f>SUMIF('consultant-gross'!D:D,eslam.data!AQ1629,'consultant-gross'!F:F)</f>
        <v>0</v>
      </c>
      <c r="AH1629" s="14">
        <f>SUMIF('consultant-gross'!D:D,eslam.data!AQ1629,'consultant-gross'!G:G)</f>
        <v>0</v>
      </c>
      <c r="AI1629" s="14">
        <f>SUMIF('consultant-net'!D:D,eslam.data!AQ1629,'consultant-net'!F:F)</f>
        <v>0</v>
      </c>
      <c r="AJ1629" s="2" t="str">
        <f>VLOOKUP(A1629,'eslam-to-invoicing'!A:B,2,0)</f>
        <v>Olympic Multi – Sports Hall</v>
      </c>
      <c r="AQ1629" s="2" t="str">
        <f t="shared" si="192"/>
        <v>Sports Hall - MEP1</v>
      </c>
      <c r="AR1629" s="2" t="str">
        <f t="shared" si="193"/>
        <v>Olympic Multi – Sports Hall1</v>
      </c>
    </row>
    <row r="1630" spans="1:44" hidden="1" x14ac:dyDescent="0.3">
      <c r="A1630" s="6" t="s">
        <v>87</v>
      </c>
      <c r="B1630" s="32">
        <f>VLOOKUP(A1630,operation!A:B,2,0)</f>
        <v>2</v>
      </c>
      <c r="C1630" s="6">
        <v>2</v>
      </c>
      <c r="D1630" s="25"/>
      <c r="F1630" s="26">
        <f>_xlfn.MAXIFS('data-from-invoicing'!E:E,'data-from-invoicing'!D:D,eslam.data!AR1630)</f>
        <v>85003516.900000006</v>
      </c>
      <c r="G1630" s="2">
        <f t="shared" si="190"/>
        <v>85003516.900000006</v>
      </c>
      <c r="H1630" s="2"/>
      <c r="I1630" s="23"/>
      <c r="J1630" s="2">
        <f>SUMIF('collection only'!D:D,eslam.data!AQ1630,'collection only'!E:E)</f>
        <v>1103175</v>
      </c>
      <c r="K1630" s="26">
        <f>SUMIF('data-from-invoicing'!D:D,eslam.data!AR1630,'data-from-invoicing'!F:F)</f>
        <v>45292969.020000003</v>
      </c>
      <c r="L1630" s="2">
        <f t="shared" si="191"/>
        <v>44189794.020000003</v>
      </c>
      <c r="M1630" s="2"/>
      <c r="Q1630" s="23"/>
      <c r="R1630" s="2">
        <v>13327738</v>
      </c>
      <c r="S1630" s="1">
        <v>44651</v>
      </c>
      <c r="T1630" s="1">
        <v>44651</v>
      </c>
      <c r="U1630" s="1">
        <v>44661</v>
      </c>
      <c r="V1630">
        <v>60</v>
      </c>
      <c r="W1630" s="1">
        <v>44721</v>
      </c>
      <c r="AF1630" s="2">
        <v>0</v>
      </c>
      <c r="AG1630" s="14">
        <f>SUMIF('consultant-gross'!D:D,eslam.data!AQ1630,'consultant-gross'!F:F)</f>
        <v>0</v>
      </c>
      <c r="AH1630" s="14">
        <f>SUMIF('consultant-gross'!D:D,eslam.data!AQ1630,'consultant-gross'!G:G)</f>
        <v>0</v>
      </c>
      <c r="AI1630" s="14">
        <f>SUMIF('consultant-net'!D:D,eslam.data!AQ1630,'consultant-net'!F:F)</f>
        <v>13327738</v>
      </c>
      <c r="AJ1630" s="2" t="str">
        <f>VLOOKUP(A1630,'eslam-to-invoicing'!A:B,2,0)</f>
        <v>Olympic Multi – Sports Hall</v>
      </c>
      <c r="AQ1630" s="2" t="str">
        <f t="shared" si="192"/>
        <v>Sports Hall - MEP2</v>
      </c>
      <c r="AR1630" s="2" t="str">
        <f t="shared" si="193"/>
        <v>Olympic Multi – Sports Hall2</v>
      </c>
    </row>
    <row r="1631" spans="1:44" hidden="1" x14ac:dyDescent="0.3">
      <c r="A1631" s="32" t="s">
        <v>108</v>
      </c>
      <c r="B1631" s="32">
        <f>VLOOKUP(A1631,operation!A:B,2,0)</f>
        <v>1</v>
      </c>
      <c r="C1631" s="6">
        <v>1</v>
      </c>
      <c r="D1631" s="25"/>
      <c r="E1631" s="2">
        <v>779997.07</v>
      </c>
      <c r="F1631" s="26">
        <f>_xlfn.MAXIFS('data-from-invoicing'!E:E,'data-from-invoicing'!D:D,eslam.data!AR1631)</f>
        <v>0</v>
      </c>
      <c r="G1631" s="2">
        <f t="shared" si="190"/>
        <v>-779997.07</v>
      </c>
      <c r="H1631" s="2"/>
      <c r="I1631" s="23"/>
      <c r="J1631" s="2">
        <f>SUMIF('collection only'!D:D,eslam.data!AQ1631,'collection only'!E:E)</f>
        <v>509186.43</v>
      </c>
      <c r="K1631" s="26">
        <f>SUMIF('data-from-invoicing'!D:D,eslam.data!AR1631,'data-from-invoicing'!F:F)</f>
        <v>0</v>
      </c>
      <c r="L1631" s="2">
        <f t="shared" si="191"/>
        <v>-509186.43</v>
      </c>
      <c r="M1631" s="2"/>
      <c r="Q1631" s="23"/>
      <c r="R1631" s="2">
        <v>524786.37</v>
      </c>
      <c r="S1631" s="1">
        <v>44957</v>
      </c>
      <c r="T1631" s="1">
        <v>44942</v>
      </c>
      <c r="U1631" s="1">
        <v>44942</v>
      </c>
      <c r="V1631">
        <v>42</v>
      </c>
      <c r="W1631" s="1">
        <v>44984</v>
      </c>
      <c r="X1631" s="1">
        <v>44944</v>
      </c>
      <c r="Y1631" s="2">
        <v>779997.07</v>
      </c>
      <c r="AF1631" s="2">
        <v>0</v>
      </c>
      <c r="AG1631" s="14">
        <f>SUMIF('consultant-gross'!D:D,eslam.data!AQ1631,'consultant-gross'!F:F)</f>
        <v>0</v>
      </c>
      <c r="AH1631" s="14">
        <f>SUMIF('consultant-gross'!D:D,eslam.data!AQ1631,'consultant-gross'!G:G)</f>
        <v>0</v>
      </c>
      <c r="AI1631" s="14">
        <f>SUMIF('consultant-net'!D:D,eslam.data!AQ1631,'consultant-net'!F:F)</f>
        <v>0</v>
      </c>
      <c r="AJ1631" s="2">
        <f>VLOOKUP(A1631,'eslam-to-invoicing'!A:B,2,0)</f>
        <v>0</v>
      </c>
      <c r="AQ1631" s="2" t="str">
        <f t="shared" si="192"/>
        <v>Suez Intake &amp; P Stations-ABB apply1</v>
      </c>
      <c r="AR1631" s="2" t="str">
        <f t="shared" si="193"/>
        <v>01</v>
      </c>
    </row>
    <row r="1632" spans="1:44" hidden="1" x14ac:dyDescent="0.3">
      <c r="A1632" s="32" t="s">
        <v>108</v>
      </c>
      <c r="B1632" s="32">
        <f>VLOOKUP(A1632,operation!A:B,2,0)</f>
        <v>1</v>
      </c>
      <c r="C1632" s="6">
        <v>2</v>
      </c>
      <c r="D1632" s="25"/>
      <c r="E1632" s="2">
        <v>1514111.97</v>
      </c>
      <c r="F1632" s="26">
        <f>_xlfn.MAXIFS('data-from-invoicing'!E:E,'data-from-invoicing'!D:D,eslam.data!AR1632)</f>
        <v>0</v>
      </c>
      <c r="G1632" s="2">
        <f t="shared" si="190"/>
        <v>-1514111.97</v>
      </c>
      <c r="H1632" s="2"/>
      <c r="I1632" s="23"/>
      <c r="J1632" s="2">
        <f>SUMIF('collection only'!D:D,eslam.data!AQ1632,'collection only'!E:E)</f>
        <v>988420.71</v>
      </c>
      <c r="K1632" s="26">
        <f>SUMIF('data-from-invoicing'!D:D,eslam.data!AR1632,'data-from-invoicing'!F:F)</f>
        <v>0</v>
      </c>
      <c r="L1632" s="2">
        <f t="shared" si="191"/>
        <v>-988420.71</v>
      </c>
      <c r="M1632" s="2"/>
      <c r="Q1632" s="23"/>
      <c r="R1632" s="2">
        <v>988420.71</v>
      </c>
      <c r="S1632" s="1">
        <v>44985</v>
      </c>
      <c r="T1632" s="1">
        <v>44973</v>
      </c>
      <c r="U1632" s="1">
        <v>44992</v>
      </c>
      <c r="V1632">
        <v>42</v>
      </c>
      <c r="W1632" s="1">
        <v>45034</v>
      </c>
      <c r="X1632" s="1">
        <v>44994</v>
      </c>
      <c r="Y1632" s="2">
        <v>2294109.04</v>
      </c>
      <c r="AF1632" s="2">
        <v>0</v>
      </c>
      <c r="AG1632" s="14">
        <f>SUMIF('consultant-gross'!D:D,eslam.data!AQ1632,'consultant-gross'!F:F)</f>
        <v>0</v>
      </c>
      <c r="AH1632" s="14">
        <f>SUMIF('consultant-gross'!D:D,eslam.data!AQ1632,'consultant-gross'!G:G)</f>
        <v>0</v>
      </c>
      <c r="AI1632" s="14">
        <f>SUMIF('consultant-net'!D:D,eslam.data!AQ1632,'consultant-net'!F:F)</f>
        <v>0</v>
      </c>
      <c r="AJ1632" s="2">
        <f>VLOOKUP(A1632,'eslam-to-invoicing'!A:B,2,0)</f>
        <v>0</v>
      </c>
      <c r="AQ1632" s="2" t="str">
        <f t="shared" si="192"/>
        <v>Suez Intake &amp; P Stations-ABB apply2</v>
      </c>
      <c r="AR1632" s="2" t="str">
        <f t="shared" si="193"/>
        <v>02</v>
      </c>
    </row>
    <row r="1633" spans="1:44" hidden="1" x14ac:dyDescent="0.3">
      <c r="A1633" s="32" t="s">
        <v>108</v>
      </c>
      <c r="B1633" s="32">
        <f>VLOOKUP(A1633,operation!A:B,2,0)</f>
        <v>1</v>
      </c>
      <c r="C1633" s="6">
        <v>3</v>
      </c>
      <c r="D1633" s="25"/>
      <c r="E1633" s="2">
        <v>1605876.32</v>
      </c>
      <c r="F1633" s="26">
        <f>_xlfn.MAXIFS('data-from-invoicing'!E:E,'data-from-invoicing'!D:D,eslam.data!AR1633)</f>
        <v>0</v>
      </c>
      <c r="G1633" s="2">
        <f t="shared" si="190"/>
        <v>-1605876.32</v>
      </c>
      <c r="H1633" s="2"/>
      <c r="I1633" s="23"/>
      <c r="J1633" s="2">
        <f>SUMIF('collection only'!D:D,eslam.data!AQ1633,'collection only'!E:E)</f>
        <v>1048324.99639137</v>
      </c>
      <c r="K1633" s="26">
        <f>SUMIF('data-from-invoicing'!D:D,eslam.data!AR1633,'data-from-invoicing'!F:F)</f>
        <v>0</v>
      </c>
      <c r="L1633" s="2">
        <f t="shared" si="191"/>
        <v>-1048324.99639137</v>
      </c>
      <c r="M1633" s="2"/>
      <c r="Q1633" s="23"/>
      <c r="R1633" s="2">
        <v>1048325</v>
      </c>
      <c r="S1633" s="1">
        <v>45016</v>
      </c>
      <c r="T1633" s="1">
        <v>45027</v>
      </c>
      <c r="U1633" s="1">
        <v>45027</v>
      </c>
      <c r="V1633">
        <v>42</v>
      </c>
      <c r="W1633" s="1">
        <v>45069</v>
      </c>
      <c r="X1633" s="1">
        <v>45028</v>
      </c>
      <c r="Y1633" s="2">
        <v>3899985.36</v>
      </c>
      <c r="AF1633" s="2">
        <v>0</v>
      </c>
      <c r="AG1633" s="14">
        <f>SUMIF('consultant-gross'!D:D,eslam.data!AQ1633,'consultant-gross'!F:F)</f>
        <v>0</v>
      </c>
      <c r="AH1633" s="14">
        <f>SUMIF('consultant-gross'!D:D,eslam.data!AQ1633,'consultant-gross'!G:G)</f>
        <v>0</v>
      </c>
      <c r="AI1633" s="14">
        <f>SUMIF('consultant-net'!D:D,eslam.data!AQ1633,'consultant-net'!F:F)</f>
        <v>0</v>
      </c>
      <c r="AJ1633" s="2">
        <f>VLOOKUP(A1633,'eslam-to-invoicing'!A:B,2,0)</f>
        <v>0</v>
      </c>
      <c r="AQ1633" s="2" t="str">
        <f t="shared" si="192"/>
        <v>Suez Intake &amp; P Stations-ABB apply3</v>
      </c>
      <c r="AR1633" s="2" t="str">
        <f t="shared" si="193"/>
        <v>03</v>
      </c>
    </row>
    <row r="1634" spans="1:44" hidden="1" x14ac:dyDescent="0.3">
      <c r="A1634" s="32" t="s">
        <v>108</v>
      </c>
      <c r="B1634" s="32">
        <f>VLOOKUP(A1634,operation!A:B,2,0)</f>
        <v>1</v>
      </c>
      <c r="C1634" s="6">
        <v>6</v>
      </c>
      <c r="D1634" s="25"/>
      <c r="E1634" s="2">
        <v>6098633.6400000006</v>
      </c>
      <c r="F1634" s="26">
        <f>_xlfn.MAXIFS('data-from-invoicing'!E:E,'data-from-invoicing'!D:D,eslam.data!AR1634)</f>
        <v>0</v>
      </c>
      <c r="G1634" s="2">
        <f t="shared" si="190"/>
        <v>-6098633.6400000006</v>
      </c>
      <c r="H1634" s="2"/>
      <c r="I1634" s="23"/>
      <c r="J1634" s="2">
        <f>SUMIF('collection only'!D:D,eslam.data!AQ1634,'collection only'!E:E)</f>
        <v>0</v>
      </c>
      <c r="K1634" s="26">
        <f>SUMIF('data-from-invoicing'!D:D,eslam.data!AR1634,'data-from-invoicing'!F:F)</f>
        <v>0</v>
      </c>
      <c r="L1634" s="2">
        <f t="shared" si="191"/>
        <v>0</v>
      </c>
      <c r="M1634" s="2"/>
      <c r="Q1634" s="23"/>
      <c r="R1634" s="2">
        <v>573225.5</v>
      </c>
      <c r="S1634" s="1">
        <v>45382</v>
      </c>
      <c r="T1634" s="1">
        <v>45382</v>
      </c>
      <c r="U1634" s="1">
        <v>45448</v>
      </c>
      <c r="V1634">
        <v>42</v>
      </c>
      <c r="W1634" s="1">
        <v>45490</v>
      </c>
      <c r="X1634" s="1">
        <v>45449</v>
      </c>
      <c r="Y1634" s="2">
        <v>9998619</v>
      </c>
      <c r="AF1634" s="2">
        <v>0</v>
      </c>
      <c r="AG1634" s="14">
        <f>SUMIF('consultant-gross'!D:D,eslam.data!AQ1634,'consultant-gross'!F:F)</f>
        <v>0</v>
      </c>
      <c r="AH1634" s="14">
        <f>SUMIF('consultant-gross'!D:D,eslam.data!AQ1634,'consultant-gross'!G:G)</f>
        <v>0</v>
      </c>
      <c r="AI1634" s="14">
        <f>SUMIF('consultant-net'!D:D,eslam.data!AQ1634,'consultant-net'!F:F)</f>
        <v>0</v>
      </c>
      <c r="AJ1634" s="2">
        <f>VLOOKUP(A1634,'eslam-to-invoicing'!A:B,2,0)</f>
        <v>0</v>
      </c>
      <c r="AQ1634" s="2" t="str">
        <f t="shared" si="192"/>
        <v>Suez Intake &amp; P Stations-ABB apply6</v>
      </c>
      <c r="AR1634" s="2" t="str">
        <f t="shared" si="193"/>
        <v>06</v>
      </c>
    </row>
    <row r="1635" spans="1:44" hidden="1" x14ac:dyDescent="0.3">
      <c r="A1635" s="32" t="s">
        <v>102</v>
      </c>
      <c r="B1635" s="32">
        <f>VLOOKUP(A1635,operation!A:B,2,0)</f>
        <v>1</v>
      </c>
      <c r="C1635" s="6">
        <v>1</v>
      </c>
      <c r="D1635" s="25"/>
      <c r="E1635" s="2">
        <v>5874834</v>
      </c>
      <c r="F1635" s="26">
        <f>_xlfn.MAXIFS('data-from-invoicing'!E:E,'data-from-invoicing'!D:D,eslam.data!AR1635)</f>
        <v>0</v>
      </c>
      <c r="G1635" s="2">
        <f t="shared" si="190"/>
        <v>-5874834</v>
      </c>
      <c r="H1635" s="2"/>
      <c r="I1635" s="23"/>
      <c r="J1635" s="2">
        <f>SUMIF('collection only'!D:D,eslam.data!AQ1635,'collection only'!E:E)</f>
        <v>5134498.57</v>
      </c>
      <c r="K1635" s="26">
        <f>SUMIF('data-from-invoicing'!D:D,eslam.data!AR1635,'data-from-invoicing'!F:F)</f>
        <v>0</v>
      </c>
      <c r="L1635" s="2">
        <f t="shared" si="191"/>
        <v>-5134498.57</v>
      </c>
      <c r="M1635" s="2"/>
      <c r="Q1635" s="23"/>
      <c r="R1635" s="2">
        <v>5134498.57</v>
      </c>
      <c r="S1635" s="1">
        <v>44865</v>
      </c>
      <c r="T1635" s="1">
        <v>44867</v>
      </c>
      <c r="U1635" s="1">
        <v>44867</v>
      </c>
      <c r="V1635">
        <v>42</v>
      </c>
      <c r="W1635" s="1">
        <v>44909</v>
      </c>
      <c r="X1635" s="1">
        <v>44867</v>
      </c>
      <c r="Y1635" s="2">
        <v>5874834</v>
      </c>
      <c r="AF1635" s="2">
        <v>0</v>
      </c>
      <c r="AG1635" s="14">
        <f>SUMIF('consultant-gross'!D:D,eslam.data!AQ1635,'consultant-gross'!F:F)</f>
        <v>0</v>
      </c>
      <c r="AH1635" s="14">
        <f>SUMIF('consultant-gross'!D:D,eslam.data!AQ1635,'consultant-gross'!G:G)</f>
        <v>0</v>
      </c>
      <c r="AI1635" s="14">
        <f>SUMIF('consultant-net'!D:D,eslam.data!AQ1635,'consultant-net'!F:F)</f>
        <v>0</v>
      </c>
      <c r="AJ1635" s="2">
        <f>VLOOKUP(A1635,'eslam-to-invoicing'!A:B,2,0)</f>
        <v>0</v>
      </c>
      <c r="AQ1635" s="2" t="str">
        <f t="shared" si="192"/>
        <v>Suez Intake &amp; P Stations-ABB supply1</v>
      </c>
      <c r="AR1635" s="2" t="str">
        <f t="shared" si="193"/>
        <v>01</v>
      </c>
    </row>
    <row r="1636" spans="1:44" hidden="1" x14ac:dyDescent="0.3">
      <c r="A1636" s="32" t="s">
        <v>102</v>
      </c>
      <c r="B1636" s="32">
        <f>VLOOKUP(A1636,operation!A:B,2,0)</f>
        <v>1</v>
      </c>
      <c r="C1636" s="6">
        <v>2</v>
      </c>
      <c r="D1636" s="25"/>
      <c r="E1636" s="2">
        <v>8551701.5600000005</v>
      </c>
      <c r="F1636" s="26">
        <f>_xlfn.MAXIFS('data-from-invoicing'!E:E,'data-from-invoicing'!D:D,eslam.data!AR1636)</f>
        <v>0</v>
      </c>
      <c r="G1636" s="2">
        <f t="shared" si="190"/>
        <v>-8551701.5600000005</v>
      </c>
      <c r="H1636" s="2"/>
      <c r="I1636" s="23"/>
      <c r="J1636" s="2">
        <f>SUMIF('collection only'!D:D,eslam.data!AQ1636,'collection only'!E:E)</f>
        <v>7437727.8200000003</v>
      </c>
      <c r="K1636" s="26">
        <f>SUMIF('data-from-invoicing'!D:D,eslam.data!AR1636,'data-from-invoicing'!F:F)</f>
        <v>0</v>
      </c>
      <c r="L1636" s="2">
        <f t="shared" si="191"/>
        <v>-7437727.8200000003</v>
      </c>
      <c r="M1636" s="2"/>
      <c r="Q1636" s="23"/>
      <c r="R1636" s="2">
        <v>7437727.8200000003</v>
      </c>
      <c r="S1636" s="1">
        <v>44895</v>
      </c>
      <c r="T1636" s="1">
        <v>44886</v>
      </c>
      <c r="U1636" s="1">
        <v>44892</v>
      </c>
      <c r="V1636">
        <v>42</v>
      </c>
      <c r="W1636" s="1">
        <v>44934</v>
      </c>
      <c r="X1636" s="1">
        <v>44892</v>
      </c>
      <c r="Y1636" s="2">
        <v>14426535.560000001</v>
      </c>
      <c r="AF1636" s="2">
        <v>0</v>
      </c>
      <c r="AG1636" s="14">
        <f>SUMIF('consultant-gross'!D:D,eslam.data!AQ1636,'consultant-gross'!F:F)</f>
        <v>0</v>
      </c>
      <c r="AH1636" s="14">
        <f>SUMIF('consultant-gross'!D:D,eslam.data!AQ1636,'consultant-gross'!G:G)</f>
        <v>0</v>
      </c>
      <c r="AI1636" s="14">
        <f>SUMIF('consultant-net'!D:D,eslam.data!AQ1636,'consultant-net'!F:F)</f>
        <v>0</v>
      </c>
      <c r="AJ1636" s="2">
        <f>VLOOKUP(A1636,'eslam-to-invoicing'!A:B,2,0)</f>
        <v>0</v>
      </c>
      <c r="AQ1636" s="2" t="str">
        <f t="shared" si="192"/>
        <v>Suez Intake &amp; P Stations-ABB supply2</v>
      </c>
      <c r="AR1636" s="2" t="str">
        <f t="shared" si="193"/>
        <v>02</v>
      </c>
    </row>
    <row r="1637" spans="1:44" hidden="1" x14ac:dyDescent="0.3">
      <c r="A1637" s="32" t="s">
        <v>102</v>
      </c>
      <c r="B1637" s="32">
        <f>VLOOKUP(A1637,operation!A:B,2,0)</f>
        <v>1</v>
      </c>
      <c r="C1637" s="6">
        <v>3</v>
      </c>
      <c r="D1637" s="25"/>
      <c r="E1637" s="2">
        <v>1037578.559999999</v>
      </c>
      <c r="F1637" s="26">
        <f>_xlfn.MAXIFS('data-from-invoicing'!E:E,'data-from-invoicing'!D:D,eslam.data!AR1637)</f>
        <v>0</v>
      </c>
      <c r="G1637" s="2">
        <f t="shared" si="190"/>
        <v>-1037578.559999999</v>
      </c>
      <c r="H1637" s="2"/>
      <c r="I1637" s="23"/>
      <c r="J1637" s="2">
        <f>SUMIF('collection only'!D:D,eslam.data!AQ1637,'collection only'!E:E)</f>
        <v>814872.95</v>
      </c>
      <c r="K1637" s="26">
        <f>SUMIF('data-from-invoicing'!D:D,eslam.data!AR1637,'data-from-invoicing'!F:F)</f>
        <v>0</v>
      </c>
      <c r="L1637" s="2">
        <f t="shared" si="191"/>
        <v>-814872.95</v>
      </c>
      <c r="M1637" s="2"/>
      <c r="Q1637" s="23"/>
      <c r="R1637" s="2">
        <v>814872.96</v>
      </c>
      <c r="S1637" s="1">
        <v>44957</v>
      </c>
      <c r="T1637" s="1">
        <v>44942</v>
      </c>
      <c r="U1637" s="1">
        <v>44942</v>
      </c>
      <c r="V1637">
        <v>42</v>
      </c>
      <c r="W1637" s="1">
        <v>44984</v>
      </c>
      <c r="X1637" s="1">
        <v>44944</v>
      </c>
      <c r="Y1637" s="2">
        <v>15464114.119999999</v>
      </c>
      <c r="AF1637" s="2">
        <v>0</v>
      </c>
      <c r="AG1637" s="14">
        <f>SUMIF('consultant-gross'!D:D,eslam.data!AQ1637,'consultant-gross'!F:F)</f>
        <v>0</v>
      </c>
      <c r="AH1637" s="14">
        <f>SUMIF('consultant-gross'!D:D,eslam.data!AQ1637,'consultant-gross'!G:G)</f>
        <v>0</v>
      </c>
      <c r="AI1637" s="14">
        <f>SUMIF('consultant-net'!D:D,eslam.data!AQ1637,'consultant-net'!F:F)</f>
        <v>0</v>
      </c>
      <c r="AJ1637" s="2">
        <f>VLOOKUP(A1637,'eslam-to-invoicing'!A:B,2,0)</f>
        <v>0</v>
      </c>
      <c r="AQ1637" s="2" t="str">
        <f t="shared" si="192"/>
        <v>Suez Intake &amp; P Stations-ABB supply3</v>
      </c>
      <c r="AR1637" s="2" t="str">
        <f t="shared" si="193"/>
        <v>03</v>
      </c>
    </row>
    <row r="1638" spans="1:44" hidden="1" x14ac:dyDescent="0.3">
      <c r="A1638" s="6" t="s">
        <v>102</v>
      </c>
      <c r="B1638" s="6">
        <f>VLOOKUP(A1638,operation!A:B,2,0)</f>
        <v>1</v>
      </c>
      <c r="C1638" s="6">
        <v>4</v>
      </c>
      <c r="D1638" s="25"/>
      <c r="F1638" s="26">
        <f>_xlfn.MAXIFS('data-from-invoicing'!E:E,'data-from-invoicing'!D:D,eslam.data!AR1638)</f>
        <v>0</v>
      </c>
      <c r="G1638" s="2">
        <f t="shared" si="190"/>
        <v>0</v>
      </c>
      <c r="H1638" s="2"/>
      <c r="I1638" s="23"/>
      <c r="J1638" s="2">
        <f>SUMIF('collection only'!D:D,eslam.data!AQ1638,'collection only'!E:E)</f>
        <v>3667977.98</v>
      </c>
      <c r="K1638" s="26">
        <f>SUMIF('data-from-invoicing'!D:D,eslam.data!AR1638,'data-from-invoicing'!F:F)</f>
        <v>0</v>
      </c>
      <c r="L1638" s="2">
        <f t="shared" si="191"/>
        <v>-3667977.98</v>
      </c>
      <c r="M1638" s="2"/>
      <c r="Q1638" s="23"/>
      <c r="S1638" s="1">
        <v>45046</v>
      </c>
      <c r="T1638" s="1">
        <v>45055</v>
      </c>
      <c r="U1638" s="1">
        <v>45056</v>
      </c>
      <c r="V1638">
        <v>42</v>
      </c>
      <c r="W1638" s="1">
        <v>45098</v>
      </c>
      <c r="AF1638" s="2">
        <v>0</v>
      </c>
      <c r="AG1638" s="14">
        <f>SUMIF('consultant-gross'!D:D,eslam.data!AQ1638,'consultant-gross'!F:F)</f>
        <v>0</v>
      </c>
      <c r="AH1638" s="14">
        <f>SUMIF('consultant-gross'!D:D,eslam.data!AQ1638,'consultant-gross'!G:G)</f>
        <v>0</v>
      </c>
      <c r="AI1638" s="14">
        <f>SUMIF('consultant-net'!D:D,eslam.data!AQ1638,'consultant-net'!F:F)</f>
        <v>0</v>
      </c>
      <c r="AJ1638" s="2">
        <f>VLOOKUP(A1638,'eslam-to-invoicing'!A:B,2,0)</f>
        <v>0</v>
      </c>
      <c r="AQ1638" s="2" t="str">
        <f t="shared" si="192"/>
        <v>Suez Intake &amp; P Stations-ABB supply4</v>
      </c>
      <c r="AR1638" s="2" t="str">
        <f t="shared" si="193"/>
        <v>04</v>
      </c>
    </row>
    <row r="1639" spans="1:44" hidden="1" x14ac:dyDescent="0.3">
      <c r="A1639" s="32" t="s">
        <v>102</v>
      </c>
      <c r="B1639" s="32">
        <f>VLOOKUP(A1639,operation!A:B,2,0)</f>
        <v>1</v>
      </c>
      <c r="C1639" s="6">
        <v>8</v>
      </c>
      <c r="D1639" s="25"/>
      <c r="E1639" s="2">
        <v>24332063.940000001</v>
      </c>
      <c r="F1639" s="26">
        <f>_xlfn.MAXIFS('data-from-invoicing'!E:E,'data-from-invoicing'!D:D,eslam.data!AR1639)</f>
        <v>0</v>
      </c>
      <c r="G1639" s="2">
        <f t="shared" si="190"/>
        <v>-24332063.940000001</v>
      </c>
      <c r="H1639" s="2"/>
      <c r="I1639" s="23"/>
      <c r="J1639" s="2">
        <f>SUMIF('collection only'!D:D,eslam.data!AQ1639,'collection only'!E:E)</f>
        <v>1.0000000000000001E-5</v>
      </c>
      <c r="K1639" s="26">
        <f>SUMIF('data-from-invoicing'!D:D,eslam.data!AR1639,'data-from-invoicing'!F:F)</f>
        <v>0</v>
      </c>
      <c r="L1639" s="2">
        <f t="shared" si="191"/>
        <v>-1.0000000000000001E-5</v>
      </c>
      <c r="M1639" s="2"/>
      <c r="Q1639" s="23"/>
      <c r="R1639" s="2">
        <v>817934.28</v>
      </c>
      <c r="S1639" s="1">
        <v>45351</v>
      </c>
      <c r="T1639" s="1">
        <v>45347</v>
      </c>
      <c r="U1639" s="1">
        <v>45347</v>
      </c>
      <c r="V1639">
        <v>42</v>
      </c>
      <c r="W1639" s="1">
        <v>45389</v>
      </c>
      <c r="X1639" s="1">
        <v>45349</v>
      </c>
      <c r="Y1639" s="2">
        <v>40613282</v>
      </c>
      <c r="AF1639" s="2">
        <v>0</v>
      </c>
      <c r="AG1639" s="14">
        <f>SUMIF('consultant-gross'!D:D,eslam.data!AQ1639,'consultant-gross'!F:F)</f>
        <v>0</v>
      </c>
      <c r="AH1639" s="14">
        <f>SUMIF('consultant-gross'!D:D,eslam.data!AQ1639,'consultant-gross'!G:G)</f>
        <v>0</v>
      </c>
      <c r="AI1639" s="14">
        <f>SUMIF('consultant-net'!D:D,eslam.data!AQ1639,'consultant-net'!F:F)</f>
        <v>0</v>
      </c>
      <c r="AJ1639" s="2">
        <f>VLOOKUP(A1639,'eslam-to-invoicing'!A:B,2,0)</f>
        <v>0</v>
      </c>
      <c r="AQ1639" s="2" t="str">
        <f t="shared" si="192"/>
        <v>Suez Intake &amp; P Stations-ABB supply8</v>
      </c>
      <c r="AR1639" s="2" t="str">
        <f t="shared" si="193"/>
        <v>08</v>
      </c>
    </row>
    <row r="1640" spans="1:44" hidden="1" x14ac:dyDescent="0.3">
      <c r="A1640" s="32" t="s">
        <v>111</v>
      </c>
      <c r="B1640" s="32">
        <f>VLOOKUP(A1640,operation!A:B,2,0)</f>
        <v>1</v>
      </c>
      <c r="C1640" s="6">
        <v>1</v>
      </c>
      <c r="D1640" s="25"/>
      <c r="E1640" s="2">
        <v>1124419.48</v>
      </c>
      <c r="F1640" s="26">
        <f>_xlfn.MAXIFS('data-from-invoicing'!E:E,'data-from-invoicing'!D:D,eslam.data!AR1640)</f>
        <v>0</v>
      </c>
      <c r="G1640" s="2">
        <f t="shared" si="190"/>
        <v>-1124419.48</v>
      </c>
      <c r="H1640" s="2"/>
      <c r="I1640" s="23"/>
      <c r="J1640" s="2">
        <f>SUMIF('collection only'!D:D,eslam.data!AQ1640,'collection only'!E:E)</f>
        <v>1102291.6200000001</v>
      </c>
      <c r="K1640" s="26">
        <f>SUMIF('data-from-invoicing'!D:D,eslam.data!AR1640,'data-from-invoicing'!F:F)</f>
        <v>0</v>
      </c>
      <c r="L1640" s="2">
        <f t="shared" si="191"/>
        <v>-1102291.6200000001</v>
      </c>
      <c r="M1640" s="2"/>
      <c r="Q1640" s="23"/>
      <c r="R1640" s="2">
        <v>1102291.6200000001</v>
      </c>
      <c r="S1640" s="1">
        <v>44957</v>
      </c>
      <c r="T1640" s="1">
        <v>44942</v>
      </c>
      <c r="U1640" s="1">
        <v>44941</v>
      </c>
      <c r="V1640">
        <v>42</v>
      </c>
      <c r="W1640" s="1">
        <v>44983</v>
      </c>
      <c r="X1640" s="1">
        <v>44942</v>
      </c>
      <c r="Y1640" s="2">
        <v>1124419.48</v>
      </c>
      <c r="AF1640" s="2">
        <v>0</v>
      </c>
      <c r="AG1640" s="14">
        <f>SUMIF('consultant-gross'!D:D,eslam.data!AQ1640,'consultant-gross'!F:F)</f>
        <v>0</v>
      </c>
      <c r="AH1640" s="14">
        <f>SUMIF('consultant-gross'!D:D,eslam.data!AQ1640,'consultant-gross'!G:G)</f>
        <v>0</v>
      </c>
      <c r="AI1640" s="14">
        <f>SUMIF('consultant-net'!D:D,eslam.data!AQ1640,'consultant-net'!F:F)</f>
        <v>0</v>
      </c>
      <c r="AJ1640" s="2">
        <f>VLOOKUP(A1640,'eslam-to-invoicing'!A:B,2,0)</f>
        <v>0</v>
      </c>
      <c r="AQ1640" s="2" t="str">
        <f t="shared" si="192"/>
        <v>Suez Intake &amp; P Stations-SSC apply1</v>
      </c>
      <c r="AR1640" s="2" t="str">
        <f t="shared" si="193"/>
        <v>01</v>
      </c>
    </row>
    <row r="1641" spans="1:44" hidden="1" x14ac:dyDescent="0.3">
      <c r="A1641" s="32" t="s">
        <v>111</v>
      </c>
      <c r="B1641" s="32">
        <f>VLOOKUP(A1641,operation!A:B,2,0)</f>
        <v>1</v>
      </c>
      <c r="C1641" s="6">
        <v>2</v>
      </c>
      <c r="D1641" s="25"/>
      <c r="E1641" s="2">
        <v>3081346.71</v>
      </c>
      <c r="F1641" s="26">
        <f>_xlfn.MAXIFS('data-from-invoicing'!E:E,'data-from-invoicing'!D:D,eslam.data!AR1641)</f>
        <v>0</v>
      </c>
      <c r="G1641" s="2">
        <f t="shared" si="190"/>
        <v>-3081346.71</v>
      </c>
      <c r="H1641" s="2"/>
      <c r="I1641" s="23"/>
      <c r="J1641" s="2">
        <f>SUMIF('collection only'!D:D,eslam.data!AQ1641,'collection only'!E:E)</f>
        <v>3020707.78</v>
      </c>
      <c r="K1641" s="26">
        <f>SUMIF('data-from-invoicing'!D:D,eslam.data!AR1641,'data-from-invoicing'!F:F)</f>
        <v>0</v>
      </c>
      <c r="L1641" s="2">
        <f t="shared" si="191"/>
        <v>-3020707.78</v>
      </c>
      <c r="M1641" s="2"/>
      <c r="Q1641" s="23"/>
      <c r="R1641" s="2">
        <v>3020707.78</v>
      </c>
      <c r="S1641" s="1">
        <v>44985</v>
      </c>
      <c r="T1641" s="1">
        <v>44973</v>
      </c>
      <c r="U1641" s="1">
        <v>44992</v>
      </c>
      <c r="V1641">
        <v>42</v>
      </c>
      <c r="W1641" s="1">
        <v>45034</v>
      </c>
      <c r="X1641" s="1">
        <v>44994</v>
      </c>
      <c r="Y1641" s="2">
        <v>4205766.1900000004</v>
      </c>
      <c r="AF1641" s="2">
        <v>0</v>
      </c>
      <c r="AG1641" s="14">
        <f>SUMIF('consultant-gross'!D:D,eslam.data!AQ1641,'consultant-gross'!F:F)</f>
        <v>0</v>
      </c>
      <c r="AH1641" s="14">
        <f>SUMIF('consultant-gross'!D:D,eslam.data!AQ1641,'consultant-gross'!G:G)</f>
        <v>0</v>
      </c>
      <c r="AI1641" s="14">
        <f>SUMIF('consultant-net'!D:D,eslam.data!AQ1641,'consultant-net'!F:F)</f>
        <v>0</v>
      </c>
      <c r="AJ1641" s="2">
        <f>VLOOKUP(A1641,'eslam-to-invoicing'!A:B,2,0)</f>
        <v>0</v>
      </c>
      <c r="AQ1641" s="2" t="str">
        <f t="shared" si="192"/>
        <v>Suez Intake &amp; P Stations-SSC apply2</v>
      </c>
      <c r="AR1641" s="2" t="str">
        <f t="shared" si="193"/>
        <v>02</v>
      </c>
    </row>
    <row r="1642" spans="1:44" hidden="1" x14ac:dyDescent="0.3">
      <c r="A1642" s="32" t="s">
        <v>111</v>
      </c>
      <c r="B1642" s="32">
        <f>VLOOKUP(A1642,operation!A:B,2,0)</f>
        <v>1</v>
      </c>
      <c r="C1642" s="6">
        <v>3</v>
      </c>
      <c r="D1642" s="25"/>
      <c r="E1642" s="2">
        <v>788338.18999999948</v>
      </c>
      <c r="F1642" s="26">
        <f>_xlfn.MAXIFS('data-from-invoicing'!E:E,'data-from-invoicing'!D:D,eslam.data!AR1642)</f>
        <v>0</v>
      </c>
      <c r="G1642" s="2">
        <f t="shared" si="190"/>
        <v>-788338.18999999948</v>
      </c>
      <c r="H1642" s="2"/>
      <c r="I1642" s="23"/>
      <c r="J1642" s="2">
        <f>SUMIF('collection only'!D:D,eslam.data!AQ1642,'collection only'!E:E)</f>
        <v>772824.19236835896</v>
      </c>
      <c r="K1642" s="26">
        <f>SUMIF('data-from-invoicing'!D:D,eslam.data!AR1642,'data-from-invoicing'!F:F)</f>
        <v>0</v>
      </c>
      <c r="L1642" s="2">
        <f t="shared" si="191"/>
        <v>-772824.19236835896</v>
      </c>
      <c r="M1642" s="2"/>
      <c r="Q1642" s="23"/>
      <c r="R1642" s="2">
        <v>772824.19</v>
      </c>
      <c r="S1642" s="1">
        <v>45016</v>
      </c>
      <c r="T1642" s="1">
        <v>45027</v>
      </c>
      <c r="U1642" s="1">
        <v>45027</v>
      </c>
      <c r="V1642">
        <v>42</v>
      </c>
      <c r="W1642" s="1">
        <v>45069</v>
      </c>
      <c r="X1642" s="1">
        <v>45028</v>
      </c>
      <c r="Y1642" s="2">
        <v>4994104.38</v>
      </c>
      <c r="AF1642" s="2">
        <v>0</v>
      </c>
      <c r="AG1642" s="14">
        <f>SUMIF('consultant-gross'!D:D,eslam.data!AQ1642,'consultant-gross'!F:F)</f>
        <v>0</v>
      </c>
      <c r="AH1642" s="14">
        <f>SUMIF('consultant-gross'!D:D,eslam.data!AQ1642,'consultant-gross'!G:G)</f>
        <v>0</v>
      </c>
      <c r="AI1642" s="14">
        <f>SUMIF('consultant-net'!D:D,eslam.data!AQ1642,'consultant-net'!F:F)</f>
        <v>0</v>
      </c>
      <c r="AJ1642" s="2">
        <f>VLOOKUP(A1642,'eslam-to-invoicing'!A:B,2,0)</f>
        <v>0</v>
      </c>
      <c r="AQ1642" s="2" t="str">
        <f t="shared" si="192"/>
        <v>Suez Intake &amp; P Stations-SSC apply3</v>
      </c>
      <c r="AR1642" s="2" t="str">
        <f t="shared" si="193"/>
        <v>03</v>
      </c>
    </row>
    <row r="1643" spans="1:44" hidden="1" x14ac:dyDescent="0.3">
      <c r="A1643" s="32" t="s">
        <v>111</v>
      </c>
      <c r="B1643" s="32">
        <f>VLOOKUP(A1643,operation!A:B,2,0)</f>
        <v>1</v>
      </c>
      <c r="C1643" s="6">
        <v>7</v>
      </c>
      <c r="D1643" s="25"/>
      <c r="E1643" s="2">
        <v>12349144.720000001</v>
      </c>
      <c r="F1643" s="26">
        <f>_xlfn.MAXIFS('data-from-invoicing'!E:E,'data-from-invoicing'!D:D,eslam.data!AR1643)</f>
        <v>0</v>
      </c>
      <c r="G1643" s="2">
        <f t="shared" si="190"/>
        <v>-12349144.720000001</v>
      </c>
      <c r="H1643" s="2"/>
      <c r="I1643" s="23"/>
      <c r="J1643" s="2">
        <f>SUMIF('collection only'!D:D,eslam.data!AQ1643,'collection only'!E:E)</f>
        <v>0</v>
      </c>
      <c r="K1643" s="26">
        <f>SUMIF('data-from-invoicing'!D:D,eslam.data!AR1643,'data-from-invoicing'!F:F)</f>
        <v>0</v>
      </c>
      <c r="L1643" s="2">
        <f t="shared" si="191"/>
        <v>0</v>
      </c>
      <c r="M1643" s="2"/>
      <c r="Q1643" s="23"/>
      <c r="R1643" s="2">
        <v>6963227.5199999996</v>
      </c>
      <c r="S1643" s="1">
        <v>45351</v>
      </c>
      <c r="T1643" s="1">
        <v>45348</v>
      </c>
      <c r="U1643" s="1">
        <v>45348</v>
      </c>
      <c r="V1643">
        <v>42</v>
      </c>
      <c r="W1643" s="1">
        <v>45390</v>
      </c>
      <c r="X1643" s="1">
        <v>45349</v>
      </c>
      <c r="Y1643" s="2">
        <v>17343249.100000001</v>
      </c>
      <c r="AF1643" s="2">
        <v>0</v>
      </c>
      <c r="AG1643" s="14">
        <f>SUMIF('consultant-gross'!D:D,eslam.data!AQ1643,'consultant-gross'!F:F)</f>
        <v>0</v>
      </c>
      <c r="AH1643" s="14">
        <f>SUMIF('consultant-gross'!D:D,eslam.data!AQ1643,'consultant-gross'!G:G)</f>
        <v>0</v>
      </c>
      <c r="AI1643" s="14">
        <f>SUMIF('consultant-net'!D:D,eslam.data!AQ1643,'consultant-net'!F:F)</f>
        <v>0</v>
      </c>
      <c r="AJ1643" s="2">
        <f>VLOOKUP(A1643,'eslam-to-invoicing'!A:B,2,0)</f>
        <v>0</v>
      </c>
      <c r="AQ1643" s="2" t="str">
        <f t="shared" si="192"/>
        <v>Suez Intake &amp; P Stations-SSC apply7</v>
      </c>
      <c r="AR1643" s="2" t="str">
        <f t="shared" si="193"/>
        <v>07</v>
      </c>
    </row>
    <row r="1644" spans="1:44" hidden="1" x14ac:dyDescent="0.3">
      <c r="A1644" s="32" t="s">
        <v>111</v>
      </c>
      <c r="B1644" s="32">
        <f>VLOOKUP(A1644,operation!A:B,2,0)</f>
        <v>1</v>
      </c>
      <c r="C1644" s="6">
        <v>8</v>
      </c>
      <c r="D1644" s="25"/>
      <c r="E1644" s="2">
        <v>1924769.299999997</v>
      </c>
      <c r="F1644" s="26">
        <f>_xlfn.MAXIFS('data-from-invoicing'!E:E,'data-from-invoicing'!D:D,eslam.data!AR1644)</f>
        <v>0</v>
      </c>
      <c r="G1644" s="2">
        <f t="shared" si="190"/>
        <v>-1924769.299999997</v>
      </c>
      <c r="H1644" s="2"/>
      <c r="I1644" s="23"/>
      <c r="J1644" s="2">
        <f>SUMIF('collection only'!D:D,eslam.data!AQ1644,'collection only'!E:E)</f>
        <v>1886891.07</v>
      </c>
      <c r="K1644" s="26">
        <f>SUMIF('data-from-invoicing'!D:D,eslam.data!AR1644,'data-from-invoicing'!F:F)</f>
        <v>0</v>
      </c>
      <c r="L1644" s="2">
        <f t="shared" si="191"/>
        <v>-1886891.07</v>
      </c>
      <c r="M1644" s="2"/>
      <c r="Q1644" s="23"/>
      <c r="R1644" s="2">
        <v>1886891.07</v>
      </c>
      <c r="S1644" s="1">
        <v>45382</v>
      </c>
      <c r="T1644" s="1">
        <v>45382</v>
      </c>
      <c r="U1644" s="1">
        <v>45448</v>
      </c>
      <c r="V1644">
        <v>42</v>
      </c>
      <c r="W1644" s="1">
        <v>45490</v>
      </c>
      <c r="X1644" s="1">
        <v>45449</v>
      </c>
      <c r="Y1644" s="2">
        <v>19268018.399999999</v>
      </c>
      <c r="AF1644" s="2">
        <v>0</v>
      </c>
      <c r="AG1644" s="14">
        <f>SUMIF('consultant-gross'!D:D,eslam.data!AQ1644,'consultant-gross'!F:F)</f>
        <v>0</v>
      </c>
      <c r="AH1644" s="14">
        <f>SUMIF('consultant-gross'!D:D,eslam.data!AQ1644,'consultant-gross'!G:G)</f>
        <v>0</v>
      </c>
      <c r="AI1644" s="14">
        <f>SUMIF('consultant-net'!D:D,eslam.data!AQ1644,'consultant-net'!F:F)</f>
        <v>0</v>
      </c>
      <c r="AJ1644" s="2">
        <f>VLOOKUP(A1644,'eslam-to-invoicing'!A:B,2,0)</f>
        <v>0</v>
      </c>
      <c r="AQ1644" s="2" t="str">
        <f t="shared" si="192"/>
        <v>Suez Intake &amp; P Stations-SSC apply8</v>
      </c>
      <c r="AR1644" s="2" t="str">
        <f t="shared" si="193"/>
        <v>08</v>
      </c>
    </row>
    <row r="1645" spans="1:44" hidden="1" x14ac:dyDescent="0.3">
      <c r="A1645" s="32" t="s">
        <v>101</v>
      </c>
      <c r="B1645" s="32">
        <f>VLOOKUP(A1645,operation!A:B,2,0)</f>
        <v>1</v>
      </c>
      <c r="C1645" s="6">
        <v>1</v>
      </c>
      <c r="D1645" s="25"/>
      <c r="E1645" s="2">
        <v>10223133.6</v>
      </c>
      <c r="F1645" s="26">
        <f>_xlfn.MAXIFS('data-from-invoicing'!E:E,'data-from-invoicing'!D:D,eslam.data!AR1645)</f>
        <v>0</v>
      </c>
      <c r="G1645" s="2">
        <f t="shared" si="190"/>
        <v>-10223133.6</v>
      </c>
      <c r="H1645" s="2"/>
      <c r="I1645" s="23"/>
      <c r="J1645" s="2">
        <f>SUMIF('collection only'!D:D,eslam.data!AQ1645,'collection only'!E:E)</f>
        <v>8726326.4199999999</v>
      </c>
      <c r="K1645" s="26">
        <f>SUMIF('data-from-invoicing'!D:D,eslam.data!AR1645,'data-from-invoicing'!F:F)</f>
        <v>0</v>
      </c>
      <c r="L1645" s="2">
        <f t="shared" si="191"/>
        <v>-8726326.4199999999</v>
      </c>
      <c r="M1645" s="2"/>
      <c r="Q1645" s="23"/>
      <c r="R1645" s="2">
        <v>8726335.4199999999</v>
      </c>
      <c r="S1645" s="1">
        <v>44865</v>
      </c>
      <c r="T1645" s="1">
        <v>44867</v>
      </c>
      <c r="U1645" s="1">
        <v>44867</v>
      </c>
      <c r="V1645">
        <v>42</v>
      </c>
      <c r="W1645" s="1">
        <v>44909</v>
      </c>
      <c r="X1645" s="1">
        <v>44867</v>
      </c>
      <c r="Y1645" s="2">
        <v>10223133.6</v>
      </c>
      <c r="AF1645" s="2">
        <v>0</v>
      </c>
      <c r="AG1645" s="14">
        <f>SUMIF('consultant-gross'!D:D,eslam.data!AQ1645,'consultant-gross'!F:F)</f>
        <v>0</v>
      </c>
      <c r="AH1645" s="14">
        <f>SUMIF('consultant-gross'!D:D,eslam.data!AQ1645,'consultant-gross'!G:G)</f>
        <v>0</v>
      </c>
      <c r="AI1645" s="14">
        <f>SUMIF('consultant-net'!D:D,eslam.data!AQ1645,'consultant-net'!F:F)</f>
        <v>0</v>
      </c>
      <c r="AJ1645" s="2">
        <f>VLOOKUP(A1645,'eslam-to-invoicing'!A:B,2,0)</f>
        <v>0</v>
      </c>
      <c r="AQ1645" s="2" t="str">
        <f t="shared" si="192"/>
        <v>Suez Intake &amp; P Stations-SSC supply1</v>
      </c>
      <c r="AR1645" s="2" t="str">
        <f t="shared" si="193"/>
        <v>01</v>
      </c>
    </row>
    <row r="1646" spans="1:44" hidden="1" x14ac:dyDescent="0.3">
      <c r="A1646" s="32" t="s">
        <v>101</v>
      </c>
      <c r="B1646" s="32">
        <f>VLOOKUP(A1646,operation!A:B,2,0)</f>
        <v>1</v>
      </c>
      <c r="C1646" s="6">
        <v>2</v>
      </c>
      <c r="D1646" s="25"/>
      <c r="E1646" s="2">
        <v>3765789.870000001</v>
      </c>
      <c r="F1646" s="26">
        <f>_xlfn.MAXIFS('data-from-invoicing'!E:E,'data-from-invoicing'!D:D,eslam.data!AR1646)</f>
        <v>0</v>
      </c>
      <c r="G1646" s="2">
        <f t="shared" si="190"/>
        <v>-3765789.870000001</v>
      </c>
      <c r="H1646" s="2"/>
      <c r="I1646" s="23"/>
      <c r="J1646" s="2">
        <f>SUMIF('collection only'!D:D,eslam.data!AQ1646,'collection only'!E:E)</f>
        <v>3190893.09</v>
      </c>
      <c r="K1646" s="26">
        <f>SUMIF('data-from-invoicing'!D:D,eslam.data!AR1646,'data-from-invoicing'!F:F)</f>
        <v>0</v>
      </c>
      <c r="L1646" s="2">
        <f t="shared" si="191"/>
        <v>-3190893.09</v>
      </c>
      <c r="M1646" s="2"/>
      <c r="Q1646" s="23"/>
      <c r="R1646" s="2">
        <v>3190884.06</v>
      </c>
      <c r="S1646" s="1">
        <v>44895</v>
      </c>
      <c r="T1646" s="1">
        <v>44886</v>
      </c>
      <c r="U1646" s="1">
        <v>44892</v>
      </c>
      <c r="V1646">
        <v>42</v>
      </c>
      <c r="W1646" s="1">
        <v>44934</v>
      </c>
      <c r="X1646" s="1">
        <v>44892</v>
      </c>
      <c r="Y1646" s="2">
        <v>13988923.470000001</v>
      </c>
      <c r="AF1646" s="2">
        <v>0</v>
      </c>
      <c r="AG1646" s="14">
        <f>SUMIF('consultant-gross'!D:D,eslam.data!AQ1646,'consultant-gross'!F:F)</f>
        <v>0</v>
      </c>
      <c r="AH1646" s="14">
        <f>SUMIF('consultant-gross'!D:D,eslam.data!AQ1646,'consultant-gross'!G:G)</f>
        <v>0</v>
      </c>
      <c r="AI1646" s="14">
        <f>SUMIF('consultant-net'!D:D,eslam.data!AQ1646,'consultant-net'!F:F)</f>
        <v>0</v>
      </c>
      <c r="AJ1646" s="2">
        <f>VLOOKUP(A1646,'eslam-to-invoicing'!A:B,2,0)</f>
        <v>0</v>
      </c>
      <c r="AQ1646" s="2" t="str">
        <f t="shared" si="192"/>
        <v>Suez Intake &amp; P Stations-SSC supply2</v>
      </c>
      <c r="AR1646" s="2" t="str">
        <f t="shared" si="193"/>
        <v>02</v>
      </c>
    </row>
    <row r="1647" spans="1:44" hidden="1" x14ac:dyDescent="0.3">
      <c r="A1647" s="32" t="s">
        <v>101</v>
      </c>
      <c r="B1647" s="32">
        <f>VLOOKUP(A1647,operation!A:B,2,0)</f>
        <v>1</v>
      </c>
      <c r="C1647" s="6">
        <v>3</v>
      </c>
      <c r="D1647" s="25"/>
      <c r="E1647" s="2">
        <v>374122.6799999997</v>
      </c>
      <c r="F1647" s="26">
        <f>_xlfn.MAXIFS('data-from-invoicing'!E:E,'data-from-invoicing'!D:D,eslam.data!AR1647)</f>
        <v>0</v>
      </c>
      <c r="G1647" s="2">
        <f t="shared" si="190"/>
        <v>-374122.6799999997</v>
      </c>
      <c r="H1647" s="2"/>
      <c r="I1647" s="23"/>
      <c r="J1647" s="2">
        <f>SUMIF('collection only'!D:D,eslam.data!AQ1647,'collection only'!E:E)</f>
        <v>283552.06</v>
      </c>
      <c r="K1647" s="26">
        <f>SUMIF('data-from-invoicing'!D:D,eslam.data!AR1647,'data-from-invoicing'!F:F)</f>
        <v>0</v>
      </c>
      <c r="L1647" s="2">
        <f t="shared" si="191"/>
        <v>-283552.06</v>
      </c>
      <c r="M1647" s="2"/>
      <c r="Q1647" s="23"/>
      <c r="R1647" s="2">
        <v>283552.06</v>
      </c>
      <c r="S1647" s="1">
        <v>44957</v>
      </c>
      <c r="T1647" s="1">
        <v>44942</v>
      </c>
      <c r="U1647" s="1">
        <v>44942</v>
      </c>
      <c r="V1647">
        <v>42</v>
      </c>
      <c r="W1647" s="1">
        <v>44984</v>
      </c>
      <c r="X1647" s="1">
        <v>44944</v>
      </c>
      <c r="Y1647" s="2">
        <v>14363046.15</v>
      </c>
      <c r="AF1647" s="2">
        <v>0</v>
      </c>
      <c r="AG1647" s="14">
        <f>SUMIF('consultant-gross'!D:D,eslam.data!AQ1647,'consultant-gross'!F:F)</f>
        <v>0</v>
      </c>
      <c r="AH1647" s="14">
        <f>SUMIF('consultant-gross'!D:D,eslam.data!AQ1647,'consultant-gross'!G:G)</f>
        <v>0</v>
      </c>
      <c r="AI1647" s="14">
        <f>SUMIF('consultant-net'!D:D,eslam.data!AQ1647,'consultant-net'!F:F)</f>
        <v>0</v>
      </c>
      <c r="AJ1647" s="2">
        <f>VLOOKUP(A1647,'eslam-to-invoicing'!A:B,2,0)</f>
        <v>0</v>
      </c>
      <c r="AQ1647" s="2" t="str">
        <f t="shared" si="192"/>
        <v>Suez Intake &amp; P Stations-SSC supply3</v>
      </c>
      <c r="AR1647" s="2" t="str">
        <f t="shared" si="193"/>
        <v>03</v>
      </c>
    </row>
    <row r="1648" spans="1:44" hidden="1" x14ac:dyDescent="0.3">
      <c r="A1648" s="6" t="s">
        <v>101</v>
      </c>
      <c r="B1648" s="6">
        <f>VLOOKUP(A1648,operation!A:B,2,0)</f>
        <v>1</v>
      </c>
      <c r="C1648" s="6">
        <v>4</v>
      </c>
      <c r="D1648" s="25"/>
      <c r="F1648" s="26">
        <f>_xlfn.MAXIFS('data-from-invoicing'!E:E,'data-from-invoicing'!D:D,eslam.data!AR1648)</f>
        <v>0</v>
      </c>
      <c r="G1648" s="2">
        <f t="shared" si="190"/>
        <v>0</v>
      </c>
      <c r="H1648" s="2"/>
      <c r="I1648" s="23"/>
      <c r="J1648" s="2">
        <f>SUMIF('collection only'!D:D,eslam.data!AQ1648,'collection only'!E:E)</f>
        <v>1.0000000000000001E-5</v>
      </c>
      <c r="K1648" s="26">
        <f>SUMIF('data-from-invoicing'!D:D,eslam.data!AR1648,'data-from-invoicing'!F:F)</f>
        <v>0</v>
      </c>
      <c r="L1648" s="2">
        <f t="shared" si="191"/>
        <v>-1.0000000000000001E-5</v>
      </c>
      <c r="M1648" s="2"/>
      <c r="Q1648" s="23"/>
      <c r="S1648" s="1">
        <v>45046</v>
      </c>
      <c r="T1648" s="1">
        <v>45055</v>
      </c>
      <c r="U1648" s="1">
        <v>45056</v>
      </c>
      <c r="V1648">
        <v>42</v>
      </c>
      <c r="W1648" s="1">
        <v>45098</v>
      </c>
      <c r="AF1648" s="2">
        <v>0</v>
      </c>
      <c r="AG1648" s="14">
        <f>SUMIF('consultant-gross'!D:D,eslam.data!AQ1648,'consultant-gross'!F:F)</f>
        <v>0</v>
      </c>
      <c r="AH1648" s="14">
        <f>SUMIF('consultant-gross'!D:D,eslam.data!AQ1648,'consultant-gross'!G:G)</f>
        <v>0</v>
      </c>
      <c r="AI1648" s="14">
        <f>SUMIF('consultant-net'!D:D,eslam.data!AQ1648,'consultant-net'!F:F)</f>
        <v>0</v>
      </c>
      <c r="AJ1648" s="2">
        <f>VLOOKUP(A1648,'eslam-to-invoicing'!A:B,2,0)</f>
        <v>0</v>
      </c>
      <c r="AQ1648" s="2" t="str">
        <f t="shared" si="192"/>
        <v>Suez Intake &amp; P Stations-SSC supply4</v>
      </c>
      <c r="AR1648" s="2" t="str">
        <f t="shared" si="193"/>
        <v>04</v>
      </c>
    </row>
    <row r="1649" spans="1:44" hidden="1" x14ac:dyDescent="0.3">
      <c r="A1649" s="32" t="s">
        <v>101</v>
      </c>
      <c r="B1649" s="32">
        <f>VLOOKUP(A1649,operation!A:B,2,0)</f>
        <v>1</v>
      </c>
      <c r="C1649" s="6">
        <v>8</v>
      </c>
      <c r="D1649" s="25"/>
      <c r="E1649" s="2">
        <v>9321912.3999999985</v>
      </c>
      <c r="F1649" s="26">
        <f>_xlfn.MAXIFS('data-from-invoicing'!E:E,'data-from-invoicing'!D:D,eslam.data!AR1649)</f>
        <v>0</v>
      </c>
      <c r="G1649" s="2">
        <f t="shared" si="190"/>
        <v>-9321912.3999999985</v>
      </c>
      <c r="H1649" s="2"/>
      <c r="I1649" s="23"/>
      <c r="J1649" s="2">
        <f>SUMIF('collection only'!D:D,eslam.data!AQ1649,'collection only'!E:E)</f>
        <v>0</v>
      </c>
      <c r="K1649" s="26">
        <f>SUMIF('data-from-invoicing'!D:D,eslam.data!AR1649,'data-from-invoicing'!F:F)</f>
        <v>0</v>
      </c>
      <c r="L1649" s="2">
        <f t="shared" si="191"/>
        <v>0</v>
      </c>
      <c r="M1649" s="2"/>
      <c r="Q1649" s="23"/>
      <c r="R1649" s="2">
        <v>1886800.52</v>
      </c>
      <c r="S1649" s="1">
        <v>45351</v>
      </c>
      <c r="T1649" s="1">
        <v>45347</v>
      </c>
      <c r="U1649" s="1">
        <v>45347</v>
      </c>
      <c r="V1649">
        <v>42</v>
      </c>
      <c r="W1649" s="1">
        <v>45389</v>
      </c>
      <c r="X1649" s="1">
        <v>45349</v>
      </c>
      <c r="Y1649" s="2">
        <v>24074956.739999998</v>
      </c>
      <c r="AF1649" s="2">
        <v>0</v>
      </c>
      <c r="AG1649" s="14">
        <f>SUMIF('consultant-gross'!D:D,eslam.data!AQ1649,'consultant-gross'!F:F)</f>
        <v>0</v>
      </c>
      <c r="AH1649" s="14">
        <f>SUMIF('consultant-gross'!D:D,eslam.data!AQ1649,'consultant-gross'!G:G)</f>
        <v>0</v>
      </c>
      <c r="AI1649" s="14">
        <f>SUMIF('consultant-net'!D:D,eslam.data!AQ1649,'consultant-net'!F:F)</f>
        <v>0</v>
      </c>
      <c r="AJ1649" s="2">
        <f>VLOOKUP(A1649,'eslam-to-invoicing'!A:B,2,0)</f>
        <v>0</v>
      </c>
      <c r="AQ1649" s="2" t="str">
        <f t="shared" si="192"/>
        <v>Suez Intake &amp; P Stations-SSC supply8</v>
      </c>
      <c r="AR1649" s="2" t="str">
        <f t="shared" si="193"/>
        <v>08</v>
      </c>
    </row>
    <row r="1650" spans="1:44" hidden="1" x14ac:dyDescent="0.3">
      <c r="A1650" s="6" t="s">
        <v>138</v>
      </c>
      <c r="B1650" s="32">
        <f>VLOOKUP(A1650,operation!A:B,2,0)</f>
        <v>1</v>
      </c>
      <c r="C1650" s="6">
        <v>1</v>
      </c>
      <c r="D1650" s="25"/>
      <c r="E1650" s="2">
        <v>3212437.04</v>
      </c>
      <c r="F1650" s="26">
        <f>_xlfn.MAXIFS('data-from-invoicing'!E:E,'data-from-invoicing'!D:D,eslam.data!AR1650)</f>
        <v>0</v>
      </c>
      <c r="G1650" s="2">
        <f t="shared" si="190"/>
        <v>-3212437.04</v>
      </c>
      <c r="H1650" s="2"/>
      <c r="I1650" s="23"/>
      <c r="J1650" s="2">
        <f>SUMIF('collection only'!D:D,eslam.data!AQ1650,'collection only'!E:E)</f>
        <v>3375312.6616000002</v>
      </c>
      <c r="K1650" s="26">
        <f>SUMIF('data-from-invoicing'!D:D,eslam.data!AR1650,'data-from-invoicing'!F:F)</f>
        <v>0</v>
      </c>
      <c r="L1650" s="2">
        <f t="shared" si="191"/>
        <v>-3375312.6616000002</v>
      </c>
      <c r="M1650" s="2"/>
      <c r="N1650" s="2">
        <v>1158731.1000000001</v>
      </c>
      <c r="Q1650" s="23"/>
      <c r="R1650" s="2">
        <v>2377203.41</v>
      </c>
      <c r="S1650" s="1">
        <v>45351</v>
      </c>
      <c r="T1650" s="1">
        <v>45339</v>
      </c>
      <c r="U1650" s="1">
        <v>45383</v>
      </c>
      <c r="V1650">
        <v>42</v>
      </c>
      <c r="W1650" s="1">
        <v>45425</v>
      </c>
      <c r="X1650" s="1">
        <v>45383</v>
      </c>
      <c r="Y1650" s="2">
        <v>3212437.04</v>
      </c>
      <c r="AF1650" s="2">
        <v>0</v>
      </c>
      <c r="AG1650" s="14">
        <f>SUMIF('consultant-gross'!D:D,eslam.data!AQ1650,'consultant-gross'!F:F)</f>
        <v>0</v>
      </c>
      <c r="AH1650" s="14">
        <f>SUMIF('consultant-gross'!D:D,eslam.data!AQ1650,'consultant-gross'!G:G)</f>
        <v>0</v>
      </c>
      <c r="AI1650" s="14">
        <f>SUMIF('consultant-net'!D:D,eslam.data!AQ1650,'consultant-net'!F:F)</f>
        <v>0</v>
      </c>
      <c r="AJ1650" s="2">
        <f>VLOOKUP(A1650,'eslam-to-invoicing'!A:B,2,0)</f>
        <v>0</v>
      </c>
      <c r="AQ1650" s="2" t="str">
        <f t="shared" si="192"/>
        <v>SVC1</v>
      </c>
      <c r="AR1650" s="2" t="str">
        <f t="shared" si="193"/>
        <v>01</v>
      </c>
    </row>
    <row r="1651" spans="1:44" hidden="1" x14ac:dyDescent="0.3">
      <c r="A1651" s="6" t="s">
        <v>138</v>
      </c>
      <c r="B1651" s="6">
        <f>VLOOKUP(A1651,operation!A:B,2,0)</f>
        <v>1</v>
      </c>
      <c r="C1651" s="6">
        <v>2</v>
      </c>
      <c r="D1651" s="25"/>
      <c r="F1651" s="26">
        <f>_xlfn.MAXIFS('data-from-invoicing'!E:E,'data-from-invoicing'!D:D,eslam.data!AR1651)</f>
        <v>0</v>
      </c>
      <c r="G1651" s="2">
        <f t="shared" si="190"/>
        <v>0</v>
      </c>
      <c r="H1651" s="2"/>
      <c r="I1651" s="23"/>
      <c r="J1651" s="2">
        <f>SUMIF('collection only'!D:D,eslam.data!AQ1651,'collection only'!E:E)</f>
        <v>0</v>
      </c>
      <c r="K1651" s="26">
        <f>SUMIF('data-from-invoicing'!D:D,eslam.data!AR1651,'data-from-invoicing'!F:F)</f>
        <v>0</v>
      </c>
      <c r="L1651" s="2">
        <f t="shared" si="191"/>
        <v>0</v>
      </c>
      <c r="M1651" s="2"/>
      <c r="Q1651" s="23"/>
      <c r="S1651" s="1">
        <v>45443</v>
      </c>
      <c r="T1651" s="1">
        <v>45437</v>
      </c>
      <c r="U1651" s="1">
        <v>45455</v>
      </c>
      <c r="V1651">
        <v>42</v>
      </c>
      <c r="W1651" s="1">
        <v>45497</v>
      </c>
      <c r="AF1651" s="2">
        <v>0</v>
      </c>
      <c r="AG1651" s="14">
        <f>SUMIF('consultant-gross'!D:D,eslam.data!AQ1651,'consultant-gross'!F:F)</f>
        <v>0</v>
      </c>
      <c r="AH1651" s="14">
        <f>SUMIF('consultant-gross'!D:D,eslam.data!AQ1651,'consultant-gross'!G:G)</f>
        <v>0</v>
      </c>
      <c r="AI1651" s="14">
        <f>SUMIF('consultant-net'!D:D,eslam.data!AQ1651,'consultant-net'!F:F)</f>
        <v>0</v>
      </c>
      <c r="AJ1651" s="2">
        <f>VLOOKUP(A1651,'eslam-to-invoicing'!A:B,2,0)</f>
        <v>0</v>
      </c>
      <c r="AQ1651" s="2" t="str">
        <f t="shared" si="192"/>
        <v>SVC2</v>
      </c>
      <c r="AR1651" s="2" t="str">
        <f t="shared" si="193"/>
        <v>02</v>
      </c>
    </row>
    <row r="1652" spans="1:44" hidden="1" x14ac:dyDescent="0.3">
      <c r="A1652" s="6" t="s">
        <v>11</v>
      </c>
      <c r="B1652" s="6">
        <f>VLOOKUP(A1652,operation!A:B,2,0)</f>
        <v>1</v>
      </c>
      <c r="C1652" s="6">
        <v>25</v>
      </c>
      <c r="D1652" s="25"/>
      <c r="F1652" s="26">
        <f>_xlfn.MAXIFS('data-from-invoicing'!E:E,'data-from-invoicing'!D:D,eslam.data!AR1652)</f>
        <v>16867950</v>
      </c>
      <c r="G1652" s="2">
        <f t="shared" si="190"/>
        <v>16867950</v>
      </c>
      <c r="H1652" s="2"/>
      <c r="I1652" s="23"/>
      <c r="J1652" s="2">
        <f>SUMIF('collection only'!D:D,eslam.data!AQ1652,'collection only'!E:E)</f>
        <v>12009168.609999999</v>
      </c>
      <c r="K1652" s="26">
        <f>SUMIF('data-from-invoicing'!D:D,eslam.data!AR1652,'data-from-invoicing'!F:F)</f>
        <v>12929508.459999999</v>
      </c>
      <c r="L1652" s="2">
        <f t="shared" si="191"/>
        <v>920339.84999999963</v>
      </c>
      <c r="M1652" s="2"/>
      <c r="Q1652" s="23"/>
      <c r="R1652" s="2">
        <v>12105864.364987729</v>
      </c>
      <c r="S1652" s="1">
        <v>43008</v>
      </c>
      <c r="T1652" s="1">
        <v>43018</v>
      </c>
      <c r="U1652" s="1">
        <v>43050</v>
      </c>
      <c r="V1652">
        <v>40</v>
      </c>
      <c r="W1652" s="1">
        <v>43090</v>
      </c>
      <c r="X1652" s="1">
        <v>43067</v>
      </c>
      <c r="Y1652" s="2">
        <v>210168675.95584711</v>
      </c>
      <c r="Z1652" s="2">
        <v>8286463.8074692246</v>
      </c>
      <c r="AF1652" s="2">
        <v>1299409.221579439</v>
      </c>
      <c r="AG1652" s="14">
        <f>SUMIF('consultant-gross'!D:D,eslam.data!AQ1652,'consultant-gross'!F:F)</f>
        <v>0</v>
      </c>
      <c r="AH1652" s="14">
        <f>SUMIF('consultant-gross'!D:D,eslam.data!AQ1652,'consultant-gross'!G:G)</f>
        <v>0</v>
      </c>
      <c r="AI1652" s="14">
        <f>SUMIF('consultant-net'!D:D,eslam.data!AQ1652,'consultant-net'!F:F)</f>
        <v>12023138.642311245</v>
      </c>
      <c r="AJ1652" s="2" t="str">
        <f>VLOOKUP(A1652,'eslam-to-invoicing'!A:B,2,0)</f>
        <v>EMAAR-PKG#53-UPTOWN</v>
      </c>
      <c r="AQ1652" s="2" t="str">
        <f t="shared" si="192"/>
        <v>Uptown PK #5325</v>
      </c>
      <c r="AR1652" s="2" t="str">
        <f t="shared" si="193"/>
        <v>EMAAR-PKG#53-UPTOWN25</v>
      </c>
    </row>
    <row r="1653" spans="1:44" hidden="1" x14ac:dyDescent="0.3">
      <c r="A1653" s="33" t="s">
        <v>11</v>
      </c>
      <c r="B1653" s="32">
        <f>VLOOKUP(A1653,operation!A:B,2,0)</f>
        <v>1</v>
      </c>
      <c r="C1653" s="6">
        <v>26</v>
      </c>
      <c r="D1653" s="25"/>
      <c r="E1653" s="2">
        <v>18341001.016899738</v>
      </c>
      <c r="F1653" s="26">
        <f>_xlfn.MAXIFS('data-from-invoicing'!E:E,'data-from-invoicing'!D:D,eslam.data!AR1653)</f>
        <v>18120127</v>
      </c>
      <c r="G1653" s="2">
        <f t="shared" si="190"/>
        <v>-220874.01689973846</v>
      </c>
      <c r="H1653" s="2"/>
      <c r="I1653" s="23"/>
      <c r="J1653" s="2">
        <f>SUMIF('collection only'!D:D,eslam.data!AQ1653,'collection only'!E:E)</f>
        <v>13124888.109999999</v>
      </c>
      <c r="K1653" s="26">
        <f>SUMIF('data-from-invoicing'!D:D,eslam.data!AR1653,'data-from-invoicing'!F:F)</f>
        <v>14111649.089999998</v>
      </c>
      <c r="L1653" s="2">
        <f t="shared" si="191"/>
        <v>986760.97999999858</v>
      </c>
      <c r="M1653" s="2"/>
      <c r="Q1653" s="23"/>
      <c r="R1653" s="2">
        <v>13230735.715903761</v>
      </c>
      <c r="S1653" s="1">
        <v>43039</v>
      </c>
      <c r="T1653" s="1">
        <v>43049</v>
      </c>
      <c r="U1653" s="1">
        <v>43067</v>
      </c>
      <c r="V1653">
        <v>40</v>
      </c>
      <c r="W1653" s="1">
        <v>43107</v>
      </c>
      <c r="X1653" s="1">
        <v>43090</v>
      </c>
      <c r="Y1653" s="2">
        <v>228815469.99269381</v>
      </c>
      <c r="Z1653" s="2">
        <v>6928080.7619103799</v>
      </c>
      <c r="AF1653" s="2">
        <v>1215618.221579439</v>
      </c>
      <c r="AG1653" s="14">
        <f>SUMIF('consultant-gross'!D:D,eslam.data!AQ1653,'consultant-gross'!F:F)</f>
        <v>18228071.688399699</v>
      </c>
      <c r="AH1653" s="14">
        <f>SUMIF('consultant-gross'!D:D,eslam.data!AQ1653,'consultant-gross'!G:G)</f>
        <v>228353712.87410969</v>
      </c>
      <c r="AI1653" s="14">
        <f>SUMIF('consultant-net'!D:D,eslam.data!AQ1653,'consultant-net'!F:F)</f>
        <v>12833527.964826673</v>
      </c>
      <c r="AJ1653" s="2" t="str">
        <f>VLOOKUP(A1653,'eslam-to-invoicing'!A:B,2,0)</f>
        <v>EMAAR-PKG#53-UPTOWN</v>
      </c>
      <c r="AQ1653" s="2" t="str">
        <f t="shared" si="192"/>
        <v>Uptown PK #5326</v>
      </c>
      <c r="AR1653" s="2" t="str">
        <f t="shared" si="193"/>
        <v>EMAAR-PKG#53-UPTOWN26</v>
      </c>
    </row>
    <row r="1654" spans="1:44" hidden="1" x14ac:dyDescent="0.3">
      <c r="A1654" s="33" t="s">
        <v>11</v>
      </c>
      <c r="B1654" s="32">
        <f>VLOOKUP(A1654,operation!A:B,2,0)</f>
        <v>1</v>
      </c>
      <c r="C1654" s="6">
        <v>27</v>
      </c>
      <c r="D1654" s="25"/>
      <c r="E1654" s="2">
        <v>11525442.334672229</v>
      </c>
      <c r="F1654" s="26">
        <f>_xlfn.MAXIFS('data-from-invoicing'!E:E,'data-from-invoicing'!D:D,eslam.data!AR1654)</f>
        <v>11200624.220000001</v>
      </c>
      <c r="G1654" s="2">
        <f t="shared" si="190"/>
        <v>-324818.11467222869</v>
      </c>
      <c r="H1654" s="2"/>
      <c r="I1654" s="23"/>
      <c r="J1654" s="2">
        <f>SUMIF('collection only'!D:D,eslam.data!AQ1654,'collection only'!E:E)</f>
        <v>9593936.7945266366</v>
      </c>
      <c r="K1654" s="26">
        <f>SUMIF('data-from-invoicing'!D:D,eslam.data!AR1654,'data-from-invoicing'!F:F)</f>
        <v>10524733.289999999</v>
      </c>
      <c r="L1654" s="2">
        <f t="shared" si="191"/>
        <v>930796.49547336251</v>
      </c>
      <c r="M1654" s="2"/>
      <c r="Q1654" s="23"/>
      <c r="R1654" s="2">
        <v>9723398.7945266366</v>
      </c>
      <c r="S1654" s="1">
        <v>43069</v>
      </c>
      <c r="T1654" s="1">
        <v>43079</v>
      </c>
      <c r="U1654" s="1">
        <v>43095</v>
      </c>
      <c r="V1654">
        <v>40</v>
      </c>
      <c r="W1654" s="1">
        <v>43135</v>
      </c>
      <c r="X1654" s="1">
        <v>43108</v>
      </c>
      <c r="Y1654" s="2">
        <v>240340912.32736611</v>
      </c>
      <c r="Z1654" s="2">
        <v>8309746.4179632142</v>
      </c>
      <c r="AF1654" s="2">
        <v>1307409.221579439</v>
      </c>
      <c r="AG1654" s="14">
        <f>SUMIF('consultant-gross'!D:D,eslam.data!AQ1654,'consultant-gross'!F:F)</f>
        <v>11525442.334672235</v>
      </c>
      <c r="AH1654" s="14">
        <f>SUMIF('consultant-gross'!D:D,eslam.data!AQ1654,'consultant-gross'!G:G)</f>
        <v>240340912.32736605</v>
      </c>
      <c r="AI1654" s="14">
        <f>SUMIF('consultant-net'!D:D,eslam.data!AQ1654,'consultant-net'!F:F)</f>
        <v>9723398.7945266366</v>
      </c>
      <c r="AJ1654" s="2" t="str">
        <f>VLOOKUP(A1654,'eslam-to-invoicing'!A:B,2,0)</f>
        <v>EMAAR-PKG#53-UPTOWN</v>
      </c>
      <c r="AQ1654" s="2" t="str">
        <f t="shared" si="192"/>
        <v>Uptown PK #5327</v>
      </c>
      <c r="AR1654" s="2" t="str">
        <f t="shared" si="193"/>
        <v>EMAAR-PKG#53-UPTOWN27</v>
      </c>
    </row>
    <row r="1655" spans="1:44" hidden="1" x14ac:dyDescent="0.3">
      <c r="A1655" s="33" t="s">
        <v>11</v>
      </c>
      <c r="B1655" s="32">
        <f>VLOOKUP(A1655,operation!A:B,2,0)</f>
        <v>1</v>
      </c>
      <c r="C1655" s="6">
        <v>28</v>
      </c>
      <c r="D1655" s="25"/>
      <c r="E1655" s="2">
        <v>13381649.89394021</v>
      </c>
      <c r="F1655" s="26">
        <f>_xlfn.MAXIFS('data-from-invoicing'!E:E,'data-from-invoicing'!D:D,eslam.data!AR1655)</f>
        <v>13004518.869999999</v>
      </c>
      <c r="G1655" s="2">
        <f t="shared" si="190"/>
        <v>-377131.02394021116</v>
      </c>
      <c r="H1655" s="2"/>
      <c r="I1655" s="23"/>
      <c r="J1655" s="2">
        <f>SUMIF('collection only'!D:D,eslam.data!AQ1655,'collection only'!E:E)</f>
        <v>13320601.43</v>
      </c>
      <c r="K1655" s="26">
        <f>SUMIF('data-from-invoicing'!D:D,eslam.data!AR1655,'data-from-invoicing'!F:F)</f>
        <v>556642.39</v>
      </c>
      <c r="L1655" s="2">
        <f t="shared" si="191"/>
        <v>-12763959.039999999</v>
      </c>
      <c r="M1655" s="2"/>
      <c r="Q1655" s="23"/>
      <c r="R1655" s="2">
        <v>13380241.705680789</v>
      </c>
      <c r="S1655" s="1">
        <v>43100</v>
      </c>
      <c r="T1655" s="1">
        <v>43110</v>
      </c>
      <c r="U1655" s="1">
        <v>43116</v>
      </c>
      <c r="V1655">
        <v>40</v>
      </c>
      <c r="W1655" s="1">
        <v>43156</v>
      </c>
      <c r="X1655" s="1">
        <v>43146</v>
      </c>
      <c r="Y1655" s="2">
        <v>253722562.22130629</v>
      </c>
      <c r="Z1655" s="2">
        <v>4669320.1679853452</v>
      </c>
      <c r="AF1655" s="2">
        <v>1464327.5815794391</v>
      </c>
      <c r="AG1655" s="14">
        <f>SUMIF('consultant-gross'!D:D,eslam.data!AQ1655,'consultant-gross'!F:F)</f>
        <v>13381649.893940214</v>
      </c>
      <c r="AH1655" s="14">
        <f>SUMIF('consultant-gross'!D:D,eslam.data!AQ1655,'consultant-gross'!G:G)</f>
        <v>253722562.22130629</v>
      </c>
      <c r="AI1655" s="14">
        <f>SUMIF('consultant-net'!D:D,eslam.data!AQ1655,'consultant-net'!F:F)</f>
        <v>7567160.0656808019</v>
      </c>
      <c r="AJ1655" s="2" t="str">
        <f>VLOOKUP(A1655,'eslam-to-invoicing'!A:B,2,0)</f>
        <v>EMAAR-PKG#53-UPTOWN</v>
      </c>
      <c r="AQ1655" s="2" t="str">
        <f t="shared" si="192"/>
        <v>Uptown PK #5328</v>
      </c>
      <c r="AR1655" s="2" t="str">
        <f t="shared" si="193"/>
        <v>EMAAR-PKG#53-UPTOWN28</v>
      </c>
    </row>
    <row r="1656" spans="1:44" hidden="1" x14ac:dyDescent="0.3">
      <c r="A1656" s="33" t="s">
        <v>11</v>
      </c>
      <c r="B1656" s="32">
        <f>VLOOKUP(A1656,operation!A:B,2,0)</f>
        <v>1</v>
      </c>
      <c r="C1656" s="6">
        <v>29</v>
      </c>
      <c r="D1656" s="25"/>
      <c r="E1656" s="2">
        <v>17500846.41720615</v>
      </c>
      <c r="F1656" s="26">
        <f>_xlfn.MAXIFS('data-from-invoicing'!E:E,'data-from-invoicing'!D:D,eslam.data!AR1656)</f>
        <v>17007596.129999999</v>
      </c>
      <c r="G1656" s="2">
        <f t="shared" si="190"/>
        <v>-493250.28720615059</v>
      </c>
      <c r="H1656" s="2"/>
      <c r="I1656" s="23"/>
      <c r="J1656" s="2">
        <f>SUMIF('collection only'!D:D,eslam.data!AQ1656,'collection only'!E:E)</f>
        <v>10942287.560000001</v>
      </c>
      <c r="K1656" s="26">
        <f>SUMIF('data-from-invoicing'!D:D,eslam.data!AR1656,'data-from-invoicing'!F:F)</f>
        <v>11883297.100000001</v>
      </c>
      <c r="L1656" s="2">
        <f t="shared" si="191"/>
        <v>941009.54000000097</v>
      </c>
      <c r="M1656" s="2"/>
      <c r="Q1656" s="23"/>
      <c r="R1656" s="2">
        <v>11043112.62309527</v>
      </c>
      <c r="S1656" s="1">
        <v>43131</v>
      </c>
      <c r="T1656" s="1">
        <v>43141</v>
      </c>
      <c r="U1656" s="1">
        <v>43146</v>
      </c>
      <c r="V1656">
        <v>40</v>
      </c>
      <c r="W1656" s="1">
        <v>43186</v>
      </c>
      <c r="X1656" s="1">
        <v>43165</v>
      </c>
      <c r="Y1656" s="2">
        <v>271223408.63851237</v>
      </c>
      <c r="Z1656" s="2">
        <v>3636537.0679492601</v>
      </c>
      <c r="AF1656" s="2">
        <v>1444327.5815794391</v>
      </c>
      <c r="AG1656" s="14">
        <f>SUMIF('consultant-gross'!D:D,eslam.data!AQ1656,'consultant-gross'!F:F)</f>
        <v>17114848.124706153</v>
      </c>
      <c r="AH1656" s="14">
        <f>SUMIF('consultant-gross'!D:D,eslam.data!AQ1656,'consultant-gross'!G:G)</f>
        <v>270837410.34601241</v>
      </c>
      <c r="AI1656" s="14">
        <f>SUMIF('consultant-net'!D:D,eslam.data!AQ1656,'consultant-net'!F:F)</f>
        <v>10749580.833946735</v>
      </c>
      <c r="AJ1656" s="2" t="str">
        <f>VLOOKUP(A1656,'eslam-to-invoicing'!A:B,2,0)</f>
        <v>EMAAR-PKG#53-UPTOWN</v>
      </c>
      <c r="AQ1656" s="2" t="str">
        <f t="shared" si="192"/>
        <v>Uptown PK #5329</v>
      </c>
      <c r="AR1656" s="2" t="str">
        <f t="shared" si="193"/>
        <v>EMAAR-PKG#53-UPTOWN29</v>
      </c>
    </row>
    <row r="1657" spans="1:44" hidden="1" x14ac:dyDescent="0.3">
      <c r="A1657" s="33" t="s">
        <v>11</v>
      </c>
      <c r="B1657" s="32">
        <f>VLOOKUP(A1657,operation!A:B,2,0)</f>
        <v>1</v>
      </c>
      <c r="C1657" s="6">
        <v>30</v>
      </c>
      <c r="D1657" s="25"/>
      <c r="E1657" s="2">
        <v>15321007.87335626</v>
      </c>
      <c r="F1657" s="26">
        <f>_xlfn.MAXIFS('data-from-invoicing'!E:E,'data-from-invoicing'!D:D,eslam.data!AR1657)</f>
        <v>0</v>
      </c>
      <c r="G1657" s="2">
        <f t="shared" si="190"/>
        <v>-15321007.87335626</v>
      </c>
      <c r="H1657" s="2"/>
      <c r="I1657" s="23"/>
      <c r="J1657" s="2">
        <f>SUMIF('collection only'!D:D,eslam.data!AQ1657,'collection only'!E:E)</f>
        <v>11348802.26</v>
      </c>
      <c r="K1657" s="26">
        <f>SUMIF('data-from-invoicing'!D:D,eslam.data!AR1657,'data-from-invoicing'!F:F)</f>
        <v>0</v>
      </c>
      <c r="L1657" s="2">
        <f t="shared" si="191"/>
        <v>-11348802.26</v>
      </c>
      <c r="M1657" s="2"/>
      <c r="Q1657" s="23"/>
      <c r="R1657" s="2">
        <v>11437376.046721371</v>
      </c>
      <c r="S1657" s="1">
        <v>43159</v>
      </c>
      <c r="T1657" s="1">
        <v>43169</v>
      </c>
      <c r="U1657" s="1">
        <v>43176</v>
      </c>
      <c r="V1657">
        <v>40</v>
      </c>
      <c r="W1657" s="1">
        <v>43216</v>
      </c>
      <c r="X1657" s="1">
        <v>43194</v>
      </c>
      <c r="Y1657" s="2">
        <v>286544416.49970359</v>
      </c>
      <c r="Z1657" s="2">
        <v>2782555.800103032</v>
      </c>
      <c r="AF1657" s="2">
        <v>3125936.1270340849</v>
      </c>
      <c r="AG1657" s="14">
        <f>SUMIF('consultant-gross'!D:D,eslam.data!AQ1657,'consultant-gross'!F:F)</f>
        <v>15380090.623356257</v>
      </c>
      <c r="AH1657" s="14">
        <f>SUMIF('consultant-gross'!D:D,eslam.data!AQ1657,'consultant-gross'!G:G)</f>
        <v>286603499.24970359</v>
      </c>
      <c r="AI1657" s="14">
        <f>SUMIF('consultant-net'!D:D,eslam.data!AQ1657,'consultant-net'!F:F)</f>
        <v>9526356.8076893687</v>
      </c>
      <c r="AJ1657" s="2" t="str">
        <f>VLOOKUP(A1657,'eslam-to-invoicing'!A:B,2,0)</f>
        <v>EMAAR-PKG#53-UPTOWN</v>
      </c>
      <c r="AQ1657" s="2" t="str">
        <f t="shared" si="192"/>
        <v>Uptown PK #5330</v>
      </c>
      <c r="AR1657" s="2" t="str">
        <f t="shared" si="193"/>
        <v>EMAAR-PKG#53-UPTOWN30</v>
      </c>
    </row>
    <row r="1658" spans="1:44" hidden="1" x14ac:dyDescent="0.3">
      <c r="A1658" s="33" t="s">
        <v>11</v>
      </c>
      <c r="B1658" s="32">
        <f>VLOOKUP(A1658,operation!A:B,2,0)</f>
        <v>1</v>
      </c>
      <c r="C1658" s="6">
        <v>31</v>
      </c>
      <c r="D1658" s="25"/>
      <c r="E1658" s="2">
        <v>11220346.210296391</v>
      </c>
      <c r="F1658" s="26">
        <f>_xlfn.MAXIFS('data-from-invoicing'!E:E,'data-from-invoicing'!D:D,eslam.data!AR1658)</f>
        <v>17457747.57</v>
      </c>
      <c r="G1658" s="2">
        <f t="shared" si="190"/>
        <v>6237401.3597036097</v>
      </c>
      <c r="H1658" s="2"/>
      <c r="I1658" s="23"/>
      <c r="J1658" s="2">
        <f>SUMIF('collection only'!D:D,eslam.data!AQ1658,'collection only'!E:E)</f>
        <v>7033824.8300000001</v>
      </c>
      <c r="K1658" s="26">
        <f>SUMIF('data-from-invoicing'!D:D,eslam.data!AR1658,'data-from-invoicing'!F:F)</f>
        <v>11753104.210000001</v>
      </c>
      <c r="L1658" s="2">
        <f t="shared" si="191"/>
        <v>4719279.3800000008</v>
      </c>
      <c r="M1658" s="2"/>
      <c r="Q1658" s="23"/>
      <c r="R1658" s="2">
        <v>7091661.8099999996</v>
      </c>
      <c r="S1658" s="1">
        <v>43190</v>
      </c>
      <c r="T1658" s="1">
        <v>43200</v>
      </c>
      <c r="U1658" s="1">
        <v>43208</v>
      </c>
      <c r="V1658">
        <v>40</v>
      </c>
      <c r="W1658" s="1">
        <v>43248</v>
      </c>
      <c r="X1658" s="1">
        <v>43240</v>
      </c>
      <c r="Y1658" s="2">
        <v>297764762.70999998</v>
      </c>
      <c r="Z1658" s="2">
        <v>1008898.49</v>
      </c>
      <c r="AF1658" s="2">
        <v>4001808.9906703481</v>
      </c>
      <c r="AG1658" s="14">
        <f>SUMIF('consultant-gross'!D:D,eslam.data!AQ1658,'consultant-gross'!F:F)</f>
        <v>10847277.713164091</v>
      </c>
      <c r="AH1658" s="14">
        <f>SUMIF('consultant-gross'!D:D,eslam.data!AQ1658,'consultant-gross'!G:G)</f>
        <v>297391694.21286768</v>
      </c>
      <c r="AI1658" s="14">
        <f>SUMIF('consultant-net'!D:D,eslam.data!AQ1658,'consultant-net'!F:F)</f>
        <v>6774937.5373426974</v>
      </c>
      <c r="AJ1658" s="2" t="str">
        <f>VLOOKUP(A1658,'eslam-to-invoicing'!A:B,2,0)</f>
        <v>EMAAR-PKG#53-UPTOWN</v>
      </c>
      <c r="AQ1658" s="2" t="str">
        <f t="shared" si="192"/>
        <v>Uptown PK #5331</v>
      </c>
      <c r="AR1658" s="2" t="str">
        <f t="shared" si="193"/>
        <v>EMAAR-PKG#53-UPTOWN31</v>
      </c>
    </row>
    <row r="1659" spans="1:44" hidden="1" x14ac:dyDescent="0.3">
      <c r="A1659" s="33" t="s">
        <v>11</v>
      </c>
      <c r="B1659" s="32">
        <f>VLOOKUP(A1659,operation!A:B,2,0)</f>
        <v>1</v>
      </c>
      <c r="C1659" s="6">
        <v>32</v>
      </c>
      <c r="D1659" s="25"/>
      <c r="E1659" s="2">
        <v>4916024.5036740899</v>
      </c>
      <c r="F1659" s="26">
        <f>_xlfn.MAXIFS('data-from-invoicing'!E:E,'data-from-invoicing'!D:D,eslam.data!AR1659)</f>
        <v>4777477.68</v>
      </c>
      <c r="G1659" s="2">
        <f t="shared" si="190"/>
        <v>-138546.82367409021</v>
      </c>
      <c r="H1659" s="2"/>
      <c r="I1659" s="23"/>
      <c r="J1659" s="2">
        <f>SUMIF('collection only'!D:D,eslam.data!AQ1659,'collection only'!E:E)</f>
        <v>2358051.13</v>
      </c>
      <c r="K1659" s="26">
        <f>SUMIF('data-from-invoicing'!D:D,eslam.data!AR1659,'data-from-invoicing'!F:F)</f>
        <v>2883132.62</v>
      </c>
      <c r="L1659" s="2">
        <f t="shared" si="191"/>
        <v>525081.49000000022</v>
      </c>
      <c r="M1659" s="2"/>
      <c r="Q1659" s="23"/>
      <c r="R1659" s="2">
        <v>2387351.5744119291</v>
      </c>
      <c r="S1659" s="1">
        <v>43220</v>
      </c>
      <c r="T1659" s="1">
        <v>43230</v>
      </c>
      <c r="U1659" s="1">
        <v>43237</v>
      </c>
      <c r="V1659">
        <v>40</v>
      </c>
      <c r="W1659" s="1">
        <v>43277</v>
      </c>
      <c r="X1659" s="1">
        <v>43249</v>
      </c>
      <c r="Y1659" s="2">
        <v>302680787.21367413</v>
      </c>
      <c r="Z1659" s="2">
        <v>878601.91708958172</v>
      </c>
      <c r="AF1659" s="2">
        <v>4488322.2906703483</v>
      </c>
      <c r="AG1659" s="14">
        <f>SUMIF('consultant-gross'!D:D,eslam.data!AQ1659,'consultant-gross'!F:F)</f>
        <v>4916024.5036740899</v>
      </c>
      <c r="AH1659" s="14">
        <f>SUMIF('consultant-gross'!D:D,eslam.data!AQ1659,'consultant-gross'!G:G)</f>
        <v>302680787.21367407</v>
      </c>
      <c r="AI1659" s="14">
        <f>SUMIF('consultant-net'!D:D,eslam.data!AQ1659,'consultant-net'!F:F)</f>
        <v>2387351.5744119287</v>
      </c>
      <c r="AJ1659" s="2" t="str">
        <f>VLOOKUP(A1659,'eslam-to-invoicing'!A:B,2,0)</f>
        <v>EMAAR-PKG#53-UPTOWN</v>
      </c>
      <c r="AQ1659" s="2" t="str">
        <f t="shared" si="192"/>
        <v>Uptown PK #5332</v>
      </c>
      <c r="AR1659" s="2" t="str">
        <f t="shared" si="193"/>
        <v>EMAAR-PKG#53-UPTOWN32</v>
      </c>
    </row>
    <row r="1660" spans="1:44" hidden="1" x14ac:dyDescent="0.3">
      <c r="A1660" s="33" t="s">
        <v>11</v>
      </c>
      <c r="B1660" s="32">
        <f>VLOOKUP(A1660,operation!A:B,2,0)</f>
        <v>1</v>
      </c>
      <c r="C1660" s="6">
        <v>33</v>
      </c>
      <c r="D1660" s="25"/>
      <c r="E1660" s="2">
        <v>3312628.1623259778</v>
      </c>
      <c r="F1660" s="26">
        <f>_xlfn.MAXIFS('data-from-invoicing'!E:E,'data-from-invoicing'!D:D,eslam.data!AR1660)</f>
        <v>3219269.97</v>
      </c>
      <c r="G1660" s="2">
        <f t="shared" si="190"/>
        <v>-93358.192325977609</v>
      </c>
      <c r="H1660" s="2"/>
      <c r="I1660" s="23"/>
      <c r="J1660" s="2">
        <f>SUMIF('collection only'!D:D,eslam.data!AQ1660,'collection only'!E:E)</f>
        <v>2690853.59</v>
      </c>
      <c r="K1660" s="26">
        <f>SUMIF('data-from-invoicing'!D:D,eslam.data!AR1660,'data-from-invoicing'!F:F)</f>
        <v>2214577.5</v>
      </c>
      <c r="L1660" s="2">
        <f t="shared" si="191"/>
        <v>-476276.08999999985</v>
      </c>
      <c r="M1660" s="2"/>
      <c r="Q1660" s="23"/>
      <c r="R1660" s="2">
        <v>2709512.38</v>
      </c>
      <c r="S1660" s="1">
        <v>43251</v>
      </c>
      <c r="T1660" s="1">
        <v>43266</v>
      </c>
      <c r="U1660" s="1">
        <v>43275</v>
      </c>
      <c r="V1660">
        <v>40</v>
      </c>
      <c r="W1660" s="1">
        <v>43315</v>
      </c>
      <c r="X1660" s="1">
        <v>43291</v>
      </c>
      <c r="Y1660" s="2">
        <v>305993415.37599999</v>
      </c>
      <c r="Z1660" s="2">
        <v>613573.28</v>
      </c>
      <c r="AF1660" s="2">
        <v>4562822.2906703483</v>
      </c>
      <c r="AG1660" s="14">
        <f>SUMIF('consultant-gross'!D:D,eslam.data!AQ1660,'consultant-gross'!F:F)</f>
        <v>3312628.1575558782</v>
      </c>
      <c r="AH1660" s="14">
        <f>SUMIF('consultant-gross'!D:D,eslam.data!AQ1660,'consultant-gross'!G:G)</f>
        <v>305993415.37122995</v>
      </c>
      <c r="AI1660" s="14">
        <f>SUMIF('consultant-net'!D:D,eslam.data!AQ1660,'consultant-net'!F:F)</f>
        <v>3964599.8563791513</v>
      </c>
      <c r="AJ1660" s="2" t="str">
        <f>VLOOKUP(A1660,'eslam-to-invoicing'!A:B,2,0)</f>
        <v>EMAAR-PKG#53-UPTOWN</v>
      </c>
      <c r="AQ1660" s="2" t="str">
        <f t="shared" si="192"/>
        <v>Uptown PK #5333</v>
      </c>
      <c r="AR1660" s="2" t="str">
        <f t="shared" si="193"/>
        <v>EMAAR-PKG#53-UPTOWN33</v>
      </c>
    </row>
    <row r="1661" spans="1:44" hidden="1" x14ac:dyDescent="0.3">
      <c r="A1661" s="33" t="s">
        <v>11</v>
      </c>
      <c r="B1661" s="32">
        <f>VLOOKUP(A1661,operation!A:B,2,0)</f>
        <v>1</v>
      </c>
      <c r="C1661" s="6">
        <v>34</v>
      </c>
      <c r="D1661" s="25"/>
      <c r="E1661" s="2">
        <v>73574.69225692749</v>
      </c>
      <c r="F1661" s="26">
        <f>_xlfn.MAXIFS('data-from-invoicing'!E:E,'data-from-invoicing'!D:D,eslam.data!AR1661)</f>
        <v>62924.2</v>
      </c>
      <c r="G1661" s="2">
        <f t="shared" si="190"/>
        <v>-10650.492256927493</v>
      </c>
      <c r="H1661" s="2"/>
      <c r="I1661" s="23"/>
      <c r="J1661" s="2">
        <f>SUMIF('collection only'!D:D,eslam.data!AQ1661,'collection only'!E:E)</f>
        <v>1431626.0807167888</v>
      </c>
      <c r="K1661" s="26">
        <f>SUMIF('data-from-invoicing'!D:D,eslam.data!AR1661,'data-from-invoicing'!F:F)</f>
        <v>1344501.4</v>
      </c>
      <c r="L1661" s="2">
        <f t="shared" si="191"/>
        <v>-87124.680716788862</v>
      </c>
      <c r="M1661" s="2"/>
      <c r="Q1661" s="23"/>
      <c r="R1661" s="2">
        <v>1431626.080716789</v>
      </c>
      <c r="S1661" s="1">
        <v>43281</v>
      </c>
      <c r="T1661" s="1">
        <v>43291</v>
      </c>
      <c r="U1661" s="1">
        <v>43298</v>
      </c>
      <c r="V1661">
        <v>40</v>
      </c>
      <c r="W1661" s="1">
        <v>43338</v>
      </c>
      <c r="X1661" s="1">
        <v>43307</v>
      </c>
      <c r="Y1661" s="2">
        <v>306066990.06825697</v>
      </c>
      <c r="Z1661" s="2">
        <v>613573.28329544095</v>
      </c>
      <c r="AF1661" s="2">
        <v>4285977.930670348</v>
      </c>
      <c r="AG1661" s="14">
        <f>SUMIF('consultant-gross'!D:D,eslam.data!AQ1661,'consultant-gross'!F:F)</f>
        <v>73574.69225692749</v>
      </c>
      <c r="AH1661" s="14">
        <f>SUMIF('consultant-gross'!D:D,eslam.data!AQ1661,'consultant-gross'!G:G)</f>
        <v>306066990.06825697</v>
      </c>
      <c r="AI1661" s="14">
        <f>SUMIF('consultant-net'!D:D,eslam.data!AQ1661,'consultant-net'!F:F)</f>
        <v>1431626.0807167888</v>
      </c>
      <c r="AJ1661" s="2" t="str">
        <f>VLOOKUP(A1661,'eslam-to-invoicing'!A:B,2,0)</f>
        <v>EMAAR-PKG#53-UPTOWN</v>
      </c>
      <c r="AQ1661" s="2" t="str">
        <f t="shared" si="192"/>
        <v>Uptown PK #5334</v>
      </c>
      <c r="AR1661" s="2" t="str">
        <f t="shared" si="193"/>
        <v>EMAAR-PKG#53-UPTOWN34</v>
      </c>
    </row>
    <row r="1662" spans="1:44" hidden="1" x14ac:dyDescent="0.3">
      <c r="A1662" s="33" t="s">
        <v>11</v>
      </c>
      <c r="B1662" s="32">
        <f>VLOOKUP(A1662,operation!A:B,2,0)</f>
        <v>1</v>
      </c>
      <c r="C1662" s="6">
        <v>35</v>
      </c>
      <c r="D1662" s="25"/>
      <c r="E1662" s="2">
        <v>3416261.3696286678</v>
      </c>
      <c r="F1662" s="26">
        <f>_xlfn.MAXIFS('data-from-invoicing'!E:E,'data-from-invoicing'!D:D,eslam.data!AR1662)</f>
        <v>3328558.25</v>
      </c>
      <c r="G1662" s="2">
        <f t="shared" si="190"/>
        <v>-87703.119628667831</v>
      </c>
      <c r="H1662" s="2"/>
      <c r="I1662" s="23"/>
      <c r="J1662" s="2">
        <f>SUMIF('collection only'!D:D,eslam.data!AQ1662,'collection only'!E:E)</f>
        <v>2466454.7599999998</v>
      </c>
      <c r="K1662" s="26">
        <f>SUMIF('data-from-invoicing'!D:D,eslam.data!AR1662,'data-from-invoicing'!F:F)</f>
        <v>2331143.9900000002</v>
      </c>
      <c r="L1662" s="2">
        <f t="shared" si="191"/>
        <v>-135310.76999999955</v>
      </c>
      <c r="M1662" s="2"/>
      <c r="Q1662" s="23"/>
      <c r="R1662" s="2">
        <v>2488623.0127404332</v>
      </c>
      <c r="S1662" s="1">
        <v>43312</v>
      </c>
      <c r="T1662" s="1">
        <v>43322</v>
      </c>
      <c r="U1662" s="1">
        <v>43328</v>
      </c>
      <c r="V1662">
        <v>40</v>
      </c>
      <c r="W1662" s="1">
        <v>43368</v>
      </c>
      <c r="X1662" s="1">
        <v>43355</v>
      </c>
      <c r="Y1662" s="2">
        <v>309483251.43788558</v>
      </c>
      <c r="Z1662" s="2">
        <v>385285.64860000001</v>
      </c>
      <c r="AF1662" s="2">
        <v>4958858.9290909087</v>
      </c>
      <c r="AG1662" s="14">
        <f>SUMIF('consultant-gross'!D:D,eslam.data!AQ1662,'consultant-gross'!F:F)</f>
        <v>3416261.3696286678</v>
      </c>
      <c r="AH1662" s="14">
        <f>SUMIF('consultant-gross'!D:D,eslam.data!AQ1662,'consultant-gross'!G:G)</f>
        <v>309483251.43788564</v>
      </c>
      <c r="AI1662" s="14">
        <f>SUMIF('consultant-net'!D:D,eslam.data!AQ1662,'consultant-net'!F:F)</f>
        <v>2488623.0127404332</v>
      </c>
      <c r="AJ1662" s="2" t="str">
        <f>VLOOKUP(A1662,'eslam-to-invoicing'!A:B,2,0)</f>
        <v>EMAAR-PKG#53-UPTOWN</v>
      </c>
      <c r="AQ1662" s="2" t="str">
        <f t="shared" si="192"/>
        <v>Uptown PK #5335</v>
      </c>
      <c r="AR1662" s="2" t="str">
        <f t="shared" si="193"/>
        <v>EMAAR-PKG#53-UPTOWN35</v>
      </c>
    </row>
    <row r="1663" spans="1:44" hidden="1" x14ac:dyDescent="0.3">
      <c r="A1663" s="33" t="s">
        <v>11</v>
      </c>
      <c r="B1663" s="32">
        <f>VLOOKUP(A1663,operation!A:B,2,0)</f>
        <v>1</v>
      </c>
      <c r="C1663" s="6">
        <v>36</v>
      </c>
      <c r="D1663" s="25"/>
      <c r="E1663" s="2">
        <v>2041348.5871143939</v>
      </c>
      <c r="F1663" s="26">
        <f>_xlfn.MAXIFS('data-from-invoicing'!E:E,'data-from-invoicing'!D:D,eslam.data!AR1663)</f>
        <v>1983817.89</v>
      </c>
      <c r="G1663" s="2">
        <f t="shared" si="190"/>
        <v>-57530.697114394046</v>
      </c>
      <c r="H1663" s="2"/>
      <c r="I1663" s="23"/>
      <c r="J1663" s="2">
        <f>SUMIF('collection only'!D:D,eslam.data!AQ1663,'collection only'!E:E)</f>
        <v>2490213.39</v>
      </c>
      <c r="K1663" s="26">
        <f>SUMIF('data-from-invoicing'!D:D,eslam.data!AR1663,'data-from-invoicing'!F:F)</f>
        <v>3652834.8365000002</v>
      </c>
      <c r="L1663" s="2">
        <f t="shared" si="191"/>
        <v>1162621.4465000001</v>
      </c>
      <c r="M1663" s="2"/>
      <c r="Q1663" s="23"/>
      <c r="R1663" s="2">
        <v>2502552.38</v>
      </c>
      <c r="S1663" s="1">
        <v>43343</v>
      </c>
      <c r="T1663" s="1">
        <v>43353</v>
      </c>
      <c r="U1663" s="1">
        <v>43362</v>
      </c>
      <c r="V1663">
        <v>40</v>
      </c>
      <c r="W1663" s="1">
        <v>43402</v>
      </c>
      <c r="X1663" s="1">
        <v>43393</v>
      </c>
      <c r="Y1663" s="2">
        <v>311524600.02499998</v>
      </c>
      <c r="Z1663" s="2">
        <v>359304.44500000001</v>
      </c>
      <c r="AF1663" s="2">
        <v>4948858.9290909087</v>
      </c>
      <c r="AG1663" s="14">
        <f>SUMIF('consultant-gross'!D:D,eslam.data!AQ1663,'consultant-gross'!F:F)</f>
        <v>2041348.59421736</v>
      </c>
      <c r="AH1663" s="14">
        <f>SUMIF('consultant-gross'!D:D,eslam.data!AQ1663,'consultant-gross'!G:G)</f>
        <v>311524600.032103</v>
      </c>
      <c r="AI1663" s="14">
        <f>SUMIF('consultant-net'!D:D,eslam.data!AQ1663,'consultant-net'!F:F)</f>
        <v>4689979.7630767822</v>
      </c>
      <c r="AJ1663" s="2" t="str">
        <f>VLOOKUP(A1663,'eslam-to-invoicing'!A:B,2,0)</f>
        <v>EMAAR-PKG#53-UPTOWN</v>
      </c>
      <c r="AQ1663" s="2" t="str">
        <f t="shared" si="192"/>
        <v>Uptown PK #5336</v>
      </c>
      <c r="AR1663" s="2" t="str">
        <f t="shared" si="193"/>
        <v>EMAAR-PKG#53-UPTOWN36</v>
      </c>
    </row>
    <row r="1664" spans="1:44" hidden="1" x14ac:dyDescent="0.3">
      <c r="A1664" s="33" t="s">
        <v>11</v>
      </c>
      <c r="B1664" s="32">
        <f>VLOOKUP(A1664,operation!A:B,2,0)</f>
        <v>1</v>
      </c>
      <c r="C1664" s="6">
        <v>37</v>
      </c>
      <c r="D1664" s="25"/>
      <c r="E1664" s="2">
        <v>1273110.6826965809</v>
      </c>
      <c r="F1664" s="26">
        <f>_xlfn.MAXIFS('data-from-invoicing'!E:E,'data-from-invoicing'!D:D,eslam.data!AR1664)</f>
        <v>0</v>
      </c>
      <c r="G1664" s="2">
        <f t="shared" si="190"/>
        <v>-1273110.6826965809</v>
      </c>
      <c r="H1664" s="2"/>
      <c r="I1664" s="23"/>
      <c r="J1664" s="2">
        <f>SUMIF('collection only'!D:D,eslam.data!AQ1664,'collection only'!E:E)</f>
        <v>1746850.68</v>
      </c>
      <c r="K1664" s="26">
        <f>SUMIF('data-from-invoicing'!D:D,eslam.data!AR1664,'data-from-invoicing'!F:F)</f>
        <v>0</v>
      </c>
      <c r="L1664" s="2">
        <f t="shared" si="191"/>
        <v>-1746850.68</v>
      </c>
      <c r="M1664" s="2"/>
      <c r="Q1664" s="23"/>
      <c r="R1664" s="2">
        <v>1753673.2424011829</v>
      </c>
      <c r="S1664" s="1">
        <v>43373</v>
      </c>
      <c r="T1664" s="1">
        <v>43383</v>
      </c>
      <c r="U1664" s="1">
        <v>43395</v>
      </c>
      <c r="V1664">
        <v>40</v>
      </c>
      <c r="W1664" s="1">
        <v>43435</v>
      </c>
      <c r="X1664" s="1">
        <v>43450</v>
      </c>
      <c r="Y1664" s="2">
        <v>312797710.70769662</v>
      </c>
      <c r="Z1664" s="2">
        <v>200543.77</v>
      </c>
      <c r="AF1664" s="2">
        <v>5687765.7472727271</v>
      </c>
      <c r="AG1664" s="14">
        <f>SUMIF('consultant-gross'!D:D,eslam.data!AQ1664,'consultant-gross'!F:F)</f>
        <v>1273110.6826965809</v>
      </c>
      <c r="AH1664" s="14">
        <f>SUMIF('consultant-gross'!D:D,eslam.data!AQ1664,'consultant-gross'!G:G)</f>
        <v>312797710.70769662</v>
      </c>
      <c r="AI1664" s="14">
        <f>SUMIF('consultant-net'!D:D,eslam.data!AQ1664,'consultant-net'!F:F)</f>
        <v>1753673.2424011827</v>
      </c>
      <c r="AJ1664" s="2" t="str">
        <f>VLOOKUP(A1664,'eslam-to-invoicing'!A:B,2,0)</f>
        <v>EMAAR-PKG#53-UPTOWN</v>
      </c>
      <c r="AQ1664" s="2" t="str">
        <f t="shared" si="192"/>
        <v>Uptown PK #5337</v>
      </c>
      <c r="AR1664" s="2" t="str">
        <f t="shared" si="193"/>
        <v>EMAAR-PKG#53-UPTOWN37</v>
      </c>
    </row>
    <row r="1665" spans="1:44" hidden="1" x14ac:dyDescent="0.3">
      <c r="A1665" s="33" t="s">
        <v>11</v>
      </c>
      <c r="B1665" s="32">
        <f>VLOOKUP(A1665,operation!A:B,2,0)</f>
        <v>1</v>
      </c>
      <c r="C1665" s="6">
        <v>38</v>
      </c>
      <c r="D1665" s="25"/>
      <c r="E1665" s="2">
        <v>747405.61430335045</v>
      </c>
      <c r="F1665" s="26">
        <f>_xlfn.MAXIFS('data-from-invoicing'!E:E,'data-from-invoicing'!D:D,eslam.data!AR1665)</f>
        <v>726341.65</v>
      </c>
      <c r="G1665" s="2">
        <f t="shared" si="190"/>
        <v>-21063.964303350425</v>
      </c>
      <c r="H1665" s="2"/>
      <c r="I1665" s="23"/>
      <c r="J1665" s="2">
        <f>SUMIF('collection only'!D:D,eslam.data!AQ1665,'collection only'!E:E)</f>
        <v>1902092.11</v>
      </c>
      <c r="K1665" s="26">
        <f>SUMIF('data-from-invoicing'!D:D,eslam.data!AR1665,'data-from-invoicing'!F:F)</f>
        <v>3125949.8020000001</v>
      </c>
      <c r="L1665" s="2">
        <f t="shared" si="191"/>
        <v>1223857.692</v>
      </c>
      <c r="M1665" s="2"/>
      <c r="Q1665" s="23"/>
      <c r="R1665" s="2">
        <v>1048789.58</v>
      </c>
      <c r="S1665" s="1">
        <v>43496</v>
      </c>
      <c r="T1665" s="1">
        <v>43480</v>
      </c>
      <c r="U1665" s="1">
        <v>43481</v>
      </c>
      <c r="V1665">
        <v>40</v>
      </c>
      <c r="W1665" s="1">
        <v>43521</v>
      </c>
      <c r="X1665" s="1">
        <v>43514</v>
      </c>
      <c r="Y1665" s="2">
        <v>313545116.32200003</v>
      </c>
      <c r="Z1665" s="2">
        <v>200543.77</v>
      </c>
      <c r="AF1665" s="2">
        <v>6192106.3872727267</v>
      </c>
      <c r="AG1665" s="14">
        <f>SUMIF('consultant-gross'!D:D,eslam.data!AQ1665,'consultant-gross'!F:F)</f>
        <v>747405.61430335045</v>
      </c>
      <c r="AH1665" s="14">
        <f>SUMIF('consultant-gross'!D:D,eslam.data!AQ1665,'consultant-gross'!G:G)</f>
        <v>313545116.32199997</v>
      </c>
      <c r="AI1665" s="14">
        <f>SUMIF('consultant-net'!D:D,eslam.data!AQ1665,'consultant-net'!F:F)</f>
        <v>1048789.58</v>
      </c>
      <c r="AJ1665" s="2" t="str">
        <f>VLOOKUP(A1665,'eslam-to-invoicing'!A:B,2,0)</f>
        <v>EMAAR-PKG#53-UPTOWN</v>
      </c>
      <c r="AQ1665" s="2" t="str">
        <f t="shared" si="192"/>
        <v>Uptown PK #5338</v>
      </c>
      <c r="AR1665" s="2" t="str">
        <f t="shared" si="193"/>
        <v>EMAAR-PKG#53-UPTOWN38</v>
      </c>
    </row>
    <row r="1666" spans="1:44" hidden="1" x14ac:dyDescent="0.3">
      <c r="A1666" s="33" t="s">
        <v>11</v>
      </c>
      <c r="B1666" s="32">
        <f>VLOOKUP(A1666,operation!A:B,2,0)</f>
        <v>1</v>
      </c>
      <c r="C1666" s="6">
        <v>39</v>
      </c>
      <c r="D1666" s="25"/>
      <c r="E1666" s="2">
        <v>32300.995737910271</v>
      </c>
      <c r="F1666" s="26">
        <f>_xlfn.MAXIFS('data-from-invoicing'!E:E,'data-from-invoicing'!D:D,eslam.data!AR1666)</f>
        <v>0</v>
      </c>
      <c r="G1666" s="2">
        <f t="shared" si="190"/>
        <v>-32300.995737910271</v>
      </c>
      <c r="H1666" s="2"/>
      <c r="I1666" s="23"/>
      <c r="J1666" s="2">
        <f>SUMIF('collection only'!D:D,eslam.data!AQ1666,'collection only'!E:E)</f>
        <v>943725.79</v>
      </c>
      <c r="K1666" s="26">
        <f>SUMIF('data-from-invoicing'!D:D,eslam.data!AR1666,'data-from-invoicing'!F:F)</f>
        <v>0</v>
      </c>
      <c r="L1666" s="2">
        <f t="shared" si="191"/>
        <v>-943725.79</v>
      </c>
      <c r="M1666" s="2"/>
      <c r="Q1666" s="23"/>
      <c r="R1666" s="2">
        <v>929614.03012084961</v>
      </c>
      <c r="S1666" s="1">
        <v>43555</v>
      </c>
      <c r="T1666" s="1">
        <v>43565</v>
      </c>
      <c r="U1666" s="1">
        <v>43566</v>
      </c>
      <c r="V1666">
        <v>40</v>
      </c>
      <c r="W1666" s="1">
        <v>43606</v>
      </c>
      <c r="X1666" s="1">
        <v>43576</v>
      </c>
      <c r="Y1666" s="2">
        <v>313577417.31773788</v>
      </c>
      <c r="Z1666" s="2">
        <v>200543.77</v>
      </c>
      <c r="AF1666" s="2">
        <v>5191842.6872727266</v>
      </c>
      <c r="AG1666" s="14">
        <f>SUMIF('consultant-gross'!D:D,eslam.data!AQ1666,'consultant-gross'!F:F)</f>
        <v>32300.995737910271</v>
      </c>
      <c r="AH1666" s="14">
        <f>SUMIF('consultant-gross'!D:D,eslam.data!AQ1666,'consultant-gross'!G:G)</f>
        <v>313577417.31773788</v>
      </c>
      <c r="AI1666" s="14">
        <f>SUMIF('consultant-net'!D:D,eslam.data!AQ1666,'consultant-net'!F:F)</f>
        <v>929614.03012084961</v>
      </c>
      <c r="AJ1666" s="2" t="str">
        <f>VLOOKUP(A1666,'eslam-to-invoicing'!A:B,2,0)</f>
        <v>EMAAR-PKG#53-UPTOWN</v>
      </c>
      <c r="AQ1666" s="2" t="str">
        <f t="shared" si="192"/>
        <v>Uptown PK #5339</v>
      </c>
      <c r="AR1666" s="2" t="str">
        <f t="shared" si="193"/>
        <v>EMAAR-PKG#53-UPTOWN39</v>
      </c>
    </row>
    <row r="1667" spans="1:44" hidden="1" x14ac:dyDescent="0.3">
      <c r="A1667" s="33" t="s">
        <v>11</v>
      </c>
      <c r="B1667" s="32">
        <f>VLOOKUP(A1667,operation!A:B,2,0)</f>
        <v>1</v>
      </c>
      <c r="C1667" s="6">
        <v>40</v>
      </c>
      <c r="D1667" s="25"/>
      <c r="E1667" s="2">
        <v>52815.002262115479</v>
      </c>
      <c r="F1667" s="26">
        <f>_xlfn.MAXIFS('data-from-invoicing'!E:E,'data-from-invoicing'!D:D,eslam.data!AR1667)</f>
        <v>51326.53</v>
      </c>
      <c r="G1667" s="2">
        <f t="shared" si="190"/>
        <v>-1488.4722621154797</v>
      </c>
      <c r="H1667" s="2"/>
      <c r="I1667" s="23"/>
      <c r="J1667" s="2">
        <f>SUMIF('collection only'!D:D,eslam.data!AQ1667,'collection only'!E:E)</f>
        <v>1435222.17</v>
      </c>
      <c r="K1667" s="26">
        <f>SUMIF('data-from-invoicing'!D:D,eslam.data!AR1667,'data-from-invoicing'!F:F)</f>
        <v>11242137.74</v>
      </c>
      <c r="L1667" s="2">
        <f t="shared" si="191"/>
        <v>9806915.5700000003</v>
      </c>
      <c r="M1667" s="2"/>
      <c r="Q1667" s="23"/>
      <c r="R1667" s="2">
        <v>1435222.17</v>
      </c>
      <c r="S1667" s="1">
        <v>43616</v>
      </c>
      <c r="T1667" s="1">
        <v>43631</v>
      </c>
      <c r="U1667" s="1">
        <v>43634</v>
      </c>
      <c r="V1667">
        <v>40</v>
      </c>
      <c r="W1667" s="1">
        <v>43674</v>
      </c>
      <c r="X1667" s="1">
        <v>43662</v>
      </c>
      <c r="Y1667" s="2">
        <v>313630232.31999999</v>
      </c>
      <c r="Z1667" s="2">
        <v>200543.77</v>
      </c>
      <c r="AF1667" s="2">
        <v>0</v>
      </c>
      <c r="AG1667" s="14">
        <f>SUMIF('consultant-gross'!D:D,eslam.data!AQ1667,'consultant-gross'!F:F)</f>
        <v>52815.002262115479</v>
      </c>
      <c r="AH1667" s="14">
        <f>SUMIF('consultant-gross'!D:D,eslam.data!AQ1667,'consultant-gross'!G:G)</f>
        <v>313630232.31999999</v>
      </c>
      <c r="AI1667" s="14">
        <f>SUMIF('consultant-net'!D:D,eslam.data!AQ1667,'consultant-net'!F:F)</f>
        <v>1435222.17</v>
      </c>
      <c r="AJ1667" s="2" t="str">
        <f>VLOOKUP(A1667,'eslam-to-invoicing'!A:B,2,0)</f>
        <v>EMAAR-PKG#53-UPTOWN</v>
      </c>
      <c r="AQ1667" s="2" t="str">
        <f t="shared" si="192"/>
        <v>Uptown PK #5340</v>
      </c>
      <c r="AR1667" s="2" t="str">
        <f t="shared" si="193"/>
        <v>EMAAR-PKG#53-UPTOWN40</v>
      </c>
    </row>
    <row r="1668" spans="1:44" hidden="1" x14ac:dyDescent="0.3">
      <c r="A1668" s="6" t="s">
        <v>11</v>
      </c>
      <c r="B1668" s="6">
        <f>VLOOKUP(A1668,operation!A:B,2,0)</f>
        <v>1</v>
      </c>
      <c r="C1668" s="6">
        <v>41</v>
      </c>
      <c r="D1668" s="25"/>
      <c r="E1668" s="2">
        <v>0</v>
      </c>
      <c r="F1668" s="26">
        <f>_xlfn.MAXIFS('data-from-invoicing'!E:E,'data-from-invoicing'!D:D,eslam.data!AR1668)</f>
        <v>0</v>
      </c>
      <c r="G1668" s="2">
        <f t="shared" si="190"/>
        <v>0</v>
      </c>
      <c r="H1668" s="2"/>
      <c r="I1668" s="23"/>
      <c r="J1668" s="2">
        <f>SUMIF('collection only'!D:D,eslam.data!AQ1668,'collection only'!E:E)</f>
        <v>4202366.45</v>
      </c>
      <c r="K1668" s="26">
        <f>SUMIF('data-from-invoicing'!D:D,eslam.data!AR1668,'data-from-invoicing'!F:F)</f>
        <v>0</v>
      </c>
      <c r="L1668" s="2">
        <f t="shared" si="191"/>
        <v>-4202366.45</v>
      </c>
      <c r="M1668" s="2"/>
      <c r="Q1668" s="23"/>
      <c r="R1668" s="2">
        <v>4202366.45</v>
      </c>
      <c r="S1668" s="1">
        <v>43708</v>
      </c>
      <c r="T1668" s="1">
        <v>43692</v>
      </c>
      <c r="U1668" s="1">
        <v>43697</v>
      </c>
      <c r="V1668">
        <v>40</v>
      </c>
      <c r="W1668" s="1">
        <v>43737</v>
      </c>
      <c r="X1668" s="1">
        <v>43697</v>
      </c>
      <c r="Y1668" s="2">
        <v>313630232.31999999</v>
      </c>
      <c r="Z1668" s="2">
        <v>200543.77</v>
      </c>
      <c r="AF1668" s="2">
        <v>0</v>
      </c>
      <c r="AG1668" s="14">
        <f>SUMIF('consultant-gross'!D:D,eslam.data!AQ1668,'consultant-gross'!F:F)</f>
        <v>0</v>
      </c>
      <c r="AH1668" s="14">
        <f>SUMIF('consultant-gross'!D:D,eslam.data!AQ1668,'consultant-gross'!G:G)</f>
        <v>0</v>
      </c>
      <c r="AI1668" s="14">
        <f>SUMIF('consultant-net'!D:D,eslam.data!AQ1668,'consultant-net'!F:F)</f>
        <v>4202366.45</v>
      </c>
      <c r="AJ1668" s="2" t="str">
        <f>VLOOKUP(A1668,'eslam-to-invoicing'!A:B,2,0)</f>
        <v>EMAAR-PKG#53-UPTOWN</v>
      </c>
      <c r="AQ1668" s="2" t="str">
        <f t="shared" si="192"/>
        <v>Uptown PK #5341</v>
      </c>
      <c r="AR1668" s="2" t="str">
        <f t="shared" si="193"/>
        <v>EMAAR-PKG#53-UPTOWN41</v>
      </c>
    </row>
    <row r="1669" spans="1:44" hidden="1" x14ac:dyDescent="0.3">
      <c r="A1669" s="33" t="s">
        <v>11</v>
      </c>
      <c r="B1669" s="32">
        <f>VLOOKUP(A1669,operation!A:B,2,0)</f>
        <v>1</v>
      </c>
      <c r="C1669" s="6">
        <v>42</v>
      </c>
      <c r="D1669" s="25"/>
      <c r="E1669" s="2">
        <v>4356349.9399999976</v>
      </c>
      <c r="F1669" s="26">
        <f>_xlfn.MAXIFS('data-from-invoicing'!E:E,'data-from-invoicing'!D:D,eslam.data!AR1669)</f>
        <v>0</v>
      </c>
      <c r="G1669" s="2">
        <f t="shared" si="190"/>
        <v>-4356349.9399999976</v>
      </c>
      <c r="H1669" s="2"/>
      <c r="I1669" s="23"/>
      <c r="J1669" s="2">
        <f>SUMIF('collection only'!D:D,eslam.data!AQ1669,'collection only'!E:E)</f>
        <v>1380970.95</v>
      </c>
      <c r="K1669" s="26">
        <f>SUMIF('data-from-invoicing'!D:D,eslam.data!AR1669,'data-from-invoicing'!F:F)</f>
        <v>0</v>
      </c>
      <c r="L1669" s="2">
        <f t="shared" si="191"/>
        <v>-1380970.95</v>
      </c>
      <c r="M1669" s="2"/>
      <c r="Q1669" s="23"/>
      <c r="R1669" s="2">
        <v>1380970.95</v>
      </c>
      <c r="S1669" s="1">
        <v>43830</v>
      </c>
      <c r="T1669" s="1">
        <v>43814</v>
      </c>
      <c r="U1669" s="1">
        <v>43818</v>
      </c>
      <c r="V1669">
        <v>40</v>
      </c>
      <c r="W1669" s="1">
        <v>43858</v>
      </c>
      <c r="X1669" s="1">
        <v>43856</v>
      </c>
      <c r="Y1669" s="2">
        <v>317986582.25999999</v>
      </c>
      <c r="Z1669" s="2">
        <v>200543.77</v>
      </c>
      <c r="AF1669" s="2">
        <v>0</v>
      </c>
      <c r="AG1669" s="14">
        <f>SUMIF('consultant-gross'!D:D,eslam.data!AQ1669,'consultant-gross'!F:F)</f>
        <v>0</v>
      </c>
      <c r="AH1669" s="14">
        <f>SUMIF('consultant-gross'!D:D,eslam.data!AQ1669,'consultant-gross'!G:G)</f>
        <v>0</v>
      </c>
      <c r="AI1669" s="14">
        <f>SUMIF('consultant-net'!D:D,eslam.data!AQ1669,'consultant-net'!F:F)</f>
        <v>0</v>
      </c>
      <c r="AJ1669" s="2" t="str">
        <f>VLOOKUP(A1669,'eslam-to-invoicing'!A:B,2,0)</f>
        <v>EMAAR-PKG#53-UPTOWN</v>
      </c>
      <c r="AQ1669" s="2" t="str">
        <f t="shared" si="192"/>
        <v>Uptown PK #5342</v>
      </c>
      <c r="AR1669" s="2" t="str">
        <f t="shared" si="193"/>
        <v>EMAAR-PKG#53-UPTOWN42</v>
      </c>
    </row>
    <row r="1670" spans="1:44" hidden="1" x14ac:dyDescent="0.3">
      <c r="A1670" s="33" t="s">
        <v>11</v>
      </c>
      <c r="B1670" s="32">
        <f>VLOOKUP(A1670,operation!A:B,2,0)</f>
        <v>1</v>
      </c>
      <c r="C1670" s="6">
        <v>43</v>
      </c>
      <c r="D1670" s="25"/>
      <c r="E1670" s="2">
        <v>3411373.5600000019</v>
      </c>
      <c r="F1670" s="26">
        <f>_xlfn.MAXIFS('data-from-invoicing'!E:E,'data-from-invoicing'!D:D,eslam.data!AR1670)</f>
        <v>0</v>
      </c>
      <c r="G1670" s="2">
        <f t="shared" si="190"/>
        <v>-3411373.5600000019</v>
      </c>
      <c r="H1670" s="2"/>
      <c r="I1670" s="23"/>
      <c r="J1670" s="2">
        <f>SUMIF('collection only'!D:D,eslam.data!AQ1670,'collection only'!E:E)</f>
        <v>4834138.97</v>
      </c>
      <c r="K1670" s="26">
        <f>SUMIF('data-from-invoicing'!D:D,eslam.data!AR1670,'data-from-invoicing'!F:F)</f>
        <v>0</v>
      </c>
      <c r="L1670" s="2">
        <f t="shared" si="191"/>
        <v>-4834138.97</v>
      </c>
      <c r="M1670" s="2"/>
      <c r="Q1670" s="23"/>
      <c r="R1670" s="2">
        <v>3747539.31</v>
      </c>
      <c r="S1670" s="1">
        <v>43890</v>
      </c>
      <c r="T1670" s="1">
        <v>43886</v>
      </c>
      <c r="U1670" s="1">
        <v>43900</v>
      </c>
      <c r="V1670">
        <v>40</v>
      </c>
      <c r="W1670" s="1">
        <v>43940</v>
      </c>
      <c r="X1670" s="1">
        <v>43936</v>
      </c>
      <c r="Y1670" s="2">
        <v>321397955.81999999</v>
      </c>
      <c r="Z1670" s="2">
        <v>200543.77</v>
      </c>
      <c r="AF1670" s="2">
        <v>0</v>
      </c>
      <c r="AG1670" s="14">
        <f>SUMIF('consultant-gross'!D:D,eslam.data!AQ1670,'consultant-gross'!F:F)</f>
        <v>0</v>
      </c>
      <c r="AH1670" s="14">
        <f>SUMIF('consultant-gross'!D:D,eslam.data!AQ1670,'consultant-gross'!G:G)</f>
        <v>0</v>
      </c>
      <c r="AI1670" s="14">
        <f>SUMIF('consultant-net'!D:D,eslam.data!AQ1670,'consultant-net'!F:F)</f>
        <v>0</v>
      </c>
      <c r="AJ1670" s="2" t="str">
        <f>VLOOKUP(A1670,'eslam-to-invoicing'!A:B,2,0)</f>
        <v>EMAAR-PKG#53-UPTOWN</v>
      </c>
      <c r="AQ1670" s="2" t="str">
        <f t="shared" si="192"/>
        <v>Uptown PK #5343</v>
      </c>
      <c r="AR1670" s="2" t="str">
        <f t="shared" si="193"/>
        <v>EMAAR-PKG#53-UPTOWN43</v>
      </c>
    </row>
    <row r="1671" spans="1:44" hidden="1" x14ac:dyDescent="0.3">
      <c r="A1671" s="6" t="s">
        <v>10</v>
      </c>
      <c r="B1671" s="6">
        <f>VLOOKUP(A1671,operation!A:B,2,0)</f>
        <v>1</v>
      </c>
      <c r="C1671" s="6">
        <v>7</v>
      </c>
      <c r="D1671" s="25"/>
      <c r="F1671" s="26">
        <f>_xlfn.MAXIFS('data-from-invoicing'!E:E,'data-from-invoicing'!D:D,eslam.data!AR1671)</f>
        <v>2975812</v>
      </c>
      <c r="G1671" s="2">
        <f t="shared" si="190"/>
        <v>2975812</v>
      </c>
      <c r="H1671" s="2"/>
      <c r="I1671" s="23"/>
      <c r="J1671" s="2">
        <f>SUMIF('collection only'!D:D,eslam.data!AQ1671,'collection only'!E:E)</f>
        <v>1684908.09</v>
      </c>
      <c r="K1671" s="26">
        <f>SUMIF('data-from-invoicing'!D:D,eslam.data!AR1671,'data-from-invoicing'!F:F)</f>
        <v>1863217.83</v>
      </c>
      <c r="L1671" s="2">
        <f t="shared" si="191"/>
        <v>178309.74</v>
      </c>
      <c r="M1671" s="2"/>
      <c r="Q1671" s="23"/>
      <c r="R1671" s="2">
        <v>1684908.08</v>
      </c>
      <c r="S1671" s="1">
        <v>43008</v>
      </c>
      <c r="T1671" s="1">
        <v>43008</v>
      </c>
      <c r="U1671" s="1">
        <v>43012</v>
      </c>
      <c r="V1671">
        <v>40</v>
      </c>
      <c r="W1671" s="1">
        <v>43052</v>
      </c>
      <c r="X1671" s="1">
        <v>43026</v>
      </c>
      <c r="Y1671" s="2">
        <v>18419996.59</v>
      </c>
      <c r="Z1671" s="2">
        <v>0</v>
      </c>
      <c r="AF1671" s="2">
        <v>136775.69</v>
      </c>
      <c r="AG1671" s="14">
        <f>SUMIF('consultant-gross'!D:D,eslam.data!AQ1671,'consultant-gross'!F:F)</f>
        <v>0</v>
      </c>
      <c r="AH1671" s="14">
        <f>SUMIF('consultant-gross'!D:D,eslam.data!AQ1671,'consultant-gross'!G:G)</f>
        <v>0</v>
      </c>
      <c r="AI1671" s="14">
        <f>SUMIF('consultant-net'!D:D,eslam.data!AQ1671,'consultant-net'!F:F)</f>
        <v>0</v>
      </c>
      <c r="AJ1671" s="2" t="str">
        <f>VLOOKUP(A1671,'eslam-to-invoicing'!A:B,2,0)</f>
        <v>EMAAR-PKG#62-UPTOWN</v>
      </c>
      <c r="AQ1671" s="2" t="str">
        <f t="shared" si="192"/>
        <v>Uptown PK #627</v>
      </c>
      <c r="AR1671" s="2" t="str">
        <f t="shared" si="193"/>
        <v>EMAAR-PKG#62-UPTOWN7</v>
      </c>
    </row>
    <row r="1672" spans="1:44" hidden="1" x14ac:dyDescent="0.3">
      <c r="A1672" s="33" t="s">
        <v>10</v>
      </c>
      <c r="B1672" s="32">
        <f>VLOOKUP(A1672,operation!A:B,2,0)</f>
        <v>1</v>
      </c>
      <c r="C1672" s="6">
        <v>8</v>
      </c>
      <c r="D1672" s="25"/>
      <c r="E1672" s="2">
        <v>4024169.6400000011</v>
      </c>
      <c r="F1672" s="26">
        <f>_xlfn.MAXIFS('data-from-invoicing'!E:E,'data-from-invoicing'!D:D,eslam.data!AR1672)</f>
        <v>3910757</v>
      </c>
      <c r="G1672" s="2">
        <f t="shared" si="190"/>
        <v>-113412.64000000106</v>
      </c>
      <c r="H1672" s="2"/>
      <c r="I1672" s="23"/>
      <c r="J1672" s="2">
        <f>SUMIF('collection only'!D:D,eslam.data!AQ1672,'collection only'!E:E)</f>
        <v>2970870.89</v>
      </c>
      <c r="K1672" s="26">
        <f>SUMIF('data-from-invoicing'!D:D,eslam.data!AR1672,'data-from-invoicing'!F:F)</f>
        <v>3300873.4</v>
      </c>
      <c r="L1672" s="2">
        <f t="shared" si="191"/>
        <v>330002.50999999978</v>
      </c>
      <c r="M1672" s="2"/>
      <c r="Q1672" s="23"/>
      <c r="R1672" s="2">
        <v>2970870.89</v>
      </c>
      <c r="S1672" s="1">
        <v>43039</v>
      </c>
      <c r="T1672" s="1">
        <v>43039</v>
      </c>
      <c r="U1672" s="1">
        <v>43041</v>
      </c>
      <c r="V1672">
        <v>40</v>
      </c>
      <c r="W1672" s="1">
        <v>43081</v>
      </c>
      <c r="X1672" s="1">
        <v>43053</v>
      </c>
      <c r="Y1672" s="2">
        <v>22444166.23</v>
      </c>
      <c r="Z1672" s="2">
        <v>1403336.04</v>
      </c>
      <c r="AF1672" s="2">
        <v>169833.53</v>
      </c>
      <c r="AG1672" s="14">
        <f>SUMIF('consultant-gross'!D:D,eslam.data!AQ1672,'consultant-gross'!F:F)</f>
        <v>4024169.6400000006</v>
      </c>
      <c r="AH1672" s="14">
        <f>SUMIF('consultant-gross'!D:D,eslam.data!AQ1672,'consultant-gross'!G:G)</f>
        <v>22444166.23</v>
      </c>
      <c r="AI1672" s="14">
        <f>SUMIF('consultant-net'!D:D,eslam.data!AQ1672,'consultant-net'!F:F)</f>
        <v>2970870.89</v>
      </c>
      <c r="AJ1672" s="2" t="str">
        <f>VLOOKUP(A1672,'eslam-to-invoicing'!A:B,2,0)</f>
        <v>EMAAR-PKG#62-UPTOWN</v>
      </c>
      <c r="AQ1672" s="2" t="str">
        <f t="shared" si="192"/>
        <v>Uptown PK #628</v>
      </c>
      <c r="AR1672" s="2" t="str">
        <f t="shared" si="193"/>
        <v>EMAAR-PKG#62-UPTOWN8</v>
      </c>
    </row>
    <row r="1673" spans="1:44" hidden="1" x14ac:dyDescent="0.3">
      <c r="A1673" s="33" t="s">
        <v>10</v>
      </c>
      <c r="B1673" s="32">
        <f>VLOOKUP(A1673,operation!A:B,2,0)</f>
        <v>1</v>
      </c>
      <c r="C1673" s="6">
        <v>9</v>
      </c>
      <c r="D1673" s="25"/>
      <c r="E1673" s="2">
        <v>3353637.0280000009</v>
      </c>
      <c r="F1673" s="26">
        <f>_xlfn.MAXIFS('data-from-invoicing'!E:E,'data-from-invoicing'!D:D,eslam.data!AR1673)</f>
        <v>3259122</v>
      </c>
      <c r="G1673" s="2">
        <f t="shared" si="190"/>
        <v>-94515.028000000864</v>
      </c>
      <c r="H1673" s="2"/>
      <c r="I1673" s="23"/>
      <c r="J1673" s="2">
        <f>SUMIF('collection only'!D:D,eslam.data!AQ1673,'collection only'!E:E)</f>
        <v>2124952.16</v>
      </c>
      <c r="K1673" s="26">
        <f>SUMIF('data-from-invoicing'!D:D,eslam.data!AR1673,'data-from-invoicing'!F:F)</f>
        <v>2334147.17</v>
      </c>
      <c r="L1673" s="2">
        <f t="shared" si="191"/>
        <v>209195.00999999978</v>
      </c>
      <c r="M1673" s="2"/>
      <c r="Q1673" s="23"/>
      <c r="R1673" s="2">
        <v>2124952.16</v>
      </c>
      <c r="S1673" s="1">
        <v>43069</v>
      </c>
      <c r="T1673" s="1">
        <v>43069</v>
      </c>
      <c r="U1673" s="1">
        <v>43073</v>
      </c>
      <c r="V1673">
        <v>40</v>
      </c>
      <c r="W1673" s="1">
        <v>43113</v>
      </c>
      <c r="X1673" s="1">
        <v>43090</v>
      </c>
      <c r="Y1673" s="2">
        <v>25797803.258000001</v>
      </c>
      <c r="Z1673" s="2">
        <v>1883218.402</v>
      </c>
      <c r="AF1673" s="2">
        <v>193475.95</v>
      </c>
      <c r="AG1673" s="14">
        <f>SUMIF('consultant-gross'!D:D,eslam.data!AQ1673,'consultant-gross'!F:F)</f>
        <v>3353637.0280000009</v>
      </c>
      <c r="AH1673" s="14">
        <f>SUMIF('consultant-gross'!D:D,eslam.data!AQ1673,'consultant-gross'!G:G)</f>
        <v>25797803.258000001</v>
      </c>
      <c r="AI1673" s="14">
        <f>SUMIF('consultant-net'!D:D,eslam.data!AQ1673,'consultant-net'!F:F)</f>
        <v>2124952.16</v>
      </c>
      <c r="AJ1673" s="2" t="str">
        <f>VLOOKUP(A1673,'eslam-to-invoicing'!A:B,2,0)</f>
        <v>EMAAR-PKG#62-UPTOWN</v>
      </c>
      <c r="AQ1673" s="2" t="str">
        <f t="shared" si="192"/>
        <v>Uptown PK #629</v>
      </c>
      <c r="AR1673" s="2" t="str">
        <f t="shared" si="193"/>
        <v>EMAAR-PKG#62-UPTOWN9</v>
      </c>
    </row>
    <row r="1674" spans="1:44" hidden="1" x14ac:dyDescent="0.3">
      <c r="A1674" s="33" t="s">
        <v>10</v>
      </c>
      <c r="B1674" s="32">
        <f>VLOOKUP(A1674,operation!A:B,2,0)</f>
        <v>1</v>
      </c>
      <c r="C1674" s="6">
        <v>10</v>
      </c>
      <c r="D1674" s="25"/>
      <c r="E1674" s="2">
        <v>3315629.904999997</v>
      </c>
      <c r="F1674" s="26">
        <f>_xlfn.MAXIFS('data-from-invoicing'!E:E,'data-from-invoicing'!D:D,eslam.data!AR1674)</f>
        <v>3222186.5500000003</v>
      </c>
      <c r="G1674" s="2">
        <f t="shared" si="190"/>
        <v>-93443.354999996722</v>
      </c>
      <c r="H1674" s="2"/>
      <c r="I1674" s="23"/>
      <c r="J1674" s="2">
        <f>SUMIF('collection only'!D:D,eslam.data!AQ1674,'collection only'!E:E)</f>
        <v>2207449.91</v>
      </c>
      <c r="K1674" s="26">
        <f>SUMIF('data-from-invoicing'!D:D,eslam.data!AR1674,'data-from-invoicing'!F:F)</f>
        <v>2427820.0525000002</v>
      </c>
      <c r="L1674" s="2">
        <f t="shared" si="191"/>
        <v>220370.14250000007</v>
      </c>
      <c r="M1674" s="2"/>
      <c r="Q1674" s="23"/>
      <c r="R1674" s="2">
        <v>2207449.91</v>
      </c>
      <c r="S1674" s="1">
        <v>43100</v>
      </c>
      <c r="T1674" s="1">
        <v>43096</v>
      </c>
      <c r="U1674" s="1">
        <v>43099</v>
      </c>
      <c r="V1674">
        <v>40</v>
      </c>
      <c r="W1674" s="1">
        <v>43139</v>
      </c>
      <c r="X1674" s="1">
        <v>43118</v>
      </c>
      <c r="Y1674" s="2">
        <v>29113433.162999999</v>
      </c>
      <c r="Z1674" s="2">
        <v>2376274.3769999999</v>
      </c>
      <c r="AF1674" s="2">
        <v>216794.47</v>
      </c>
      <c r="AG1674" s="14">
        <f>SUMIF('consultant-gross'!D:D,eslam.data!AQ1674,'consultant-gross'!F:F)</f>
        <v>3315629.9049999975</v>
      </c>
      <c r="AH1674" s="14">
        <f>SUMIF('consultant-gross'!D:D,eslam.data!AQ1674,'consultant-gross'!G:G)</f>
        <v>29113433.162999999</v>
      </c>
      <c r="AI1674" s="14">
        <f>SUMIF('consultant-net'!D:D,eslam.data!AQ1674,'consultant-net'!F:F)</f>
        <v>2207449.91</v>
      </c>
      <c r="AJ1674" s="2" t="str">
        <f>VLOOKUP(A1674,'eslam-to-invoicing'!A:B,2,0)</f>
        <v>EMAAR-PKG#62-UPTOWN</v>
      </c>
      <c r="AQ1674" s="2" t="str">
        <f t="shared" si="192"/>
        <v>Uptown PK #6210</v>
      </c>
      <c r="AR1674" s="2" t="str">
        <f t="shared" si="193"/>
        <v>EMAAR-PKG#62-UPTOWN10</v>
      </c>
    </row>
    <row r="1675" spans="1:44" hidden="1" x14ac:dyDescent="0.3">
      <c r="A1675" s="33" t="s">
        <v>10</v>
      </c>
      <c r="B1675" s="32">
        <f>VLOOKUP(A1675,operation!A:B,2,0)</f>
        <v>1</v>
      </c>
      <c r="C1675" s="6">
        <v>11</v>
      </c>
      <c r="D1675" s="25"/>
      <c r="E1675" s="2">
        <v>3273536.5770000028</v>
      </c>
      <c r="F1675" s="26">
        <f>_xlfn.MAXIFS('data-from-invoicing'!E:E,'data-from-invoicing'!D:D,eslam.data!AR1675)</f>
        <v>3181279.48</v>
      </c>
      <c r="G1675" s="2">
        <f t="shared" si="190"/>
        <v>-92257.097000002861</v>
      </c>
      <c r="H1675" s="2"/>
      <c r="I1675" s="23"/>
      <c r="J1675" s="2">
        <f>SUMIF('collection only'!D:D,eslam.data!AQ1675,'collection only'!E:E)</f>
        <v>1524280.94</v>
      </c>
      <c r="K1675" s="26">
        <f>SUMIF('data-from-invoicing'!D:D,eslam.data!AR1675,'data-from-invoicing'!F:F)</f>
        <v>1665617.5</v>
      </c>
      <c r="L1675" s="2">
        <f t="shared" si="191"/>
        <v>141336.56000000006</v>
      </c>
      <c r="M1675" s="2"/>
      <c r="Q1675" s="23"/>
      <c r="R1675" s="2">
        <v>1524280.94</v>
      </c>
      <c r="S1675" s="1">
        <v>43131</v>
      </c>
      <c r="T1675" s="1">
        <v>43131</v>
      </c>
      <c r="U1675" s="1">
        <v>43134</v>
      </c>
      <c r="V1675">
        <v>40</v>
      </c>
      <c r="W1675" s="1">
        <v>43174</v>
      </c>
      <c r="X1675" s="1">
        <v>43146</v>
      </c>
      <c r="Y1675" s="2">
        <v>32386969.739999998</v>
      </c>
      <c r="Z1675" s="2">
        <v>1872928.9681230001</v>
      </c>
      <c r="AF1675" s="2">
        <v>233754.86</v>
      </c>
      <c r="AG1675" s="14">
        <f>SUMIF('consultant-gross'!D:D,eslam.data!AQ1675,'consultant-gross'!F:F)</f>
        <v>3260036.5784609094</v>
      </c>
      <c r="AH1675" s="14">
        <f>SUMIF('consultant-gross'!D:D,eslam.data!AQ1675,'consultant-gross'!G:G)</f>
        <v>32373469.741460908</v>
      </c>
      <c r="AI1675" s="14">
        <f>SUMIF('consultant-net'!D:D,eslam.data!AQ1675,'consultant-net'!F:F)</f>
        <v>1516852.7459610133</v>
      </c>
      <c r="AJ1675" s="2" t="str">
        <f>VLOOKUP(A1675,'eslam-to-invoicing'!A:B,2,0)</f>
        <v>EMAAR-PKG#62-UPTOWN</v>
      </c>
      <c r="AQ1675" s="2" t="str">
        <f t="shared" si="192"/>
        <v>Uptown PK #6211</v>
      </c>
      <c r="AR1675" s="2" t="str">
        <f t="shared" si="193"/>
        <v>EMAAR-PKG#62-UPTOWN11</v>
      </c>
    </row>
    <row r="1676" spans="1:44" hidden="1" x14ac:dyDescent="0.3">
      <c r="A1676" s="33" t="s">
        <v>10</v>
      </c>
      <c r="B1676" s="32">
        <f>VLOOKUP(A1676,operation!A:B,2,0)</f>
        <v>1</v>
      </c>
      <c r="C1676" s="6">
        <v>12</v>
      </c>
      <c r="D1676" s="25"/>
      <c r="E1676" s="2">
        <v>2806216.2910000011</v>
      </c>
      <c r="F1676" s="26">
        <f>_xlfn.MAXIFS('data-from-invoicing'!E:E,'data-from-invoicing'!D:D,eslam.data!AR1676)</f>
        <v>0</v>
      </c>
      <c r="G1676" s="2">
        <f t="shared" si="190"/>
        <v>-2806216.2910000011</v>
      </c>
      <c r="H1676" s="2"/>
      <c r="I1676" s="23"/>
      <c r="J1676" s="2">
        <f>SUMIF('collection only'!D:D,eslam.data!AQ1676,'collection only'!E:E)</f>
        <v>1565019.14</v>
      </c>
      <c r="K1676" s="26">
        <f>SUMIF('data-from-invoicing'!D:D,eslam.data!AR1676,'data-from-invoicing'!F:F)</f>
        <v>0</v>
      </c>
      <c r="L1676" s="2">
        <f t="shared" si="191"/>
        <v>-1565019.14</v>
      </c>
      <c r="M1676" s="2"/>
      <c r="Q1676" s="23"/>
      <c r="R1676" s="2">
        <v>1565019.15</v>
      </c>
      <c r="S1676" s="1">
        <v>43159</v>
      </c>
      <c r="T1676" s="1">
        <v>43159</v>
      </c>
      <c r="U1676" s="1">
        <v>43160</v>
      </c>
      <c r="V1676">
        <v>40</v>
      </c>
      <c r="W1676" s="1">
        <v>43200</v>
      </c>
      <c r="X1676" s="1">
        <v>43177</v>
      </c>
      <c r="Y1676" s="2">
        <v>35193186.031000003</v>
      </c>
      <c r="Z1676" s="2">
        <v>1983635.4990000001</v>
      </c>
      <c r="AF1676" s="2">
        <v>291613.59999999998</v>
      </c>
      <c r="AG1676" s="14">
        <f>SUMIF('consultant-gross'!D:D,eslam.data!AQ1676,'consultant-gross'!F:F)</f>
        <v>2806216.2910000011</v>
      </c>
      <c r="AH1676" s="14">
        <f>SUMIF('consultant-gross'!D:D,eslam.data!AQ1676,'consultant-gross'!G:G)</f>
        <v>35193186.031000003</v>
      </c>
      <c r="AI1676" s="14">
        <f>SUMIF('consultant-net'!D:D,eslam.data!AQ1676,'consultant-net'!F:F)</f>
        <v>1565019.15</v>
      </c>
      <c r="AJ1676" s="2" t="str">
        <f>VLOOKUP(A1676,'eslam-to-invoicing'!A:B,2,0)</f>
        <v>EMAAR-PKG#62-UPTOWN</v>
      </c>
      <c r="AQ1676" s="2" t="str">
        <f t="shared" si="192"/>
        <v>Uptown PK #6212</v>
      </c>
      <c r="AR1676" s="2" t="str">
        <f t="shared" si="193"/>
        <v>EMAAR-PKG#62-UPTOWN12</v>
      </c>
    </row>
    <row r="1677" spans="1:44" hidden="1" x14ac:dyDescent="0.3">
      <c r="A1677" s="33" t="s">
        <v>10</v>
      </c>
      <c r="B1677" s="32">
        <f>VLOOKUP(A1677,operation!A:B,2,0)</f>
        <v>1</v>
      </c>
      <c r="C1677" s="6">
        <v>13</v>
      </c>
      <c r="D1677" s="25"/>
      <c r="E1677" s="2">
        <v>6967775.6539999992</v>
      </c>
      <c r="F1677" s="26">
        <f>_xlfn.MAXIFS('data-from-invoicing'!E:E,'data-from-invoicing'!D:D,eslam.data!AR1677)</f>
        <v>0</v>
      </c>
      <c r="G1677" s="2">
        <f t="shared" si="190"/>
        <v>-6967775.6539999992</v>
      </c>
      <c r="H1677" s="2"/>
      <c r="I1677" s="23"/>
      <c r="J1677" s="2">
        <f>SUMIF('collection only'!D:D,eslam.data!AQ1677,'collection only'!E:E)</f>
        <v>2219134.0299999998</v>
      </c>
      <c r="K1677" s="26">
        <f>SUMIF('data-from-invoicing'!D:D,eslam.data!AR1677,'data-from-invoicing'!F:F)</f>
        <v>0</v>
      </c>
      <c r="L1677" s="2">
        <f t="shared" si="191"/>
        <v>-2219134.0299999998</v>
      </c>
      <c r="M1677" s="2"/>
      <c r="Q1677" s="23"/>
      <c r="R1677" s="2">
        <v>2219134.0299999998</v>
      </c>
      <c r="S1677" s="1">
        <v>43190</v>
      </c>
      <c r="T1677" s="1">
        <v>43190</v>
      </c>
      <c r="U1677" s="1">
        <v>43192</v>
      </c>
      <c r="V1677">
        <v>40</v>
      </c>
      <c r="W1677" s="1">
        <v>43232</v>
      </c>
      <c r="X1677" s="1">
        <v>43228</v>
      </c>
      <c r="Y1677" s="2">
        <v>42160961.685000002</v>
      </c>
      <c r="Z1677" s="2">
        <v>301154.88500000001</v>
      </c>
      <c r="AF1677" s="2">
        <v>1040317.09</v>
      </c>
      <c r="AG1677" s="14">
        <f>SUMIF('consultant-gross'!D:D,eslam.data!AQ1677,'consultant-gross'!F:F)</f>
        <v>6967775.6499999985</v>
      </c>
      <c r="AH1677" s="14">
        <f>SUMIF('consultant-gross'!D:D,eslam.data!AQ1677,'consultant-gross'!G:G)</f>
        <v>42160961.681000002</v>
      </c>
      <c r="AI1677" s="14">
        <f>SUMIF('consultant-net'!D:D,eslam.data!AQ1677,'consultant-net'!F:F)</f>
        <v>3417923.56</v>
      </c>
      <c r="AJ1677" s="2" t="str">
        <f>VLOOKUP(A1677,'eslam-to-invoicing'!A:B,2,0)</f>
        <v>EMAAR-PKG#62-UPTOWN</v>
      </c>
      <c r="AQ1677" s="2" t="str">
        <f t="shared" si="192"/>
        <v>Uptown PK #6213</v>
      </c>
      <c r="AR1677" s="2" t="str">
        <f t="shared" si="193"/>
        <v>EMAAR-PKG#62-UPTOWN13</v>
      </c>
    </row>
    <row r="1678" spans="1:44" hidden="1" x14ac:dyDescent="0.3">
      <c r="A1678" s="33" t="s">
        <v>10</v>
      </c>
      <c r="B1678" s="32">
        <f>VLOOKUP(A1678,operation!A:B,2,0)</f>
        <v>1</v>
      </c>
      <c r="C1678" s="6">
        <v>14</v>
      </c>
      <c r="D1678" s="25"/>
      <c r="E1678" s="2">
        <v>3891325.4449999998</v>
      </c>
      <c r="F1678" s="26">
        <f>_xlfn.MAXIFS('data-from-invoicing'!E:E,'data-from-invoicing'!D:D,eslam.data!AR1678)</f>
        <v>3683223.04</v>
      </c>
      <c r="G1678" s="2">
        <f t="shared" si="190"/>
        <v>-208102.4049999998</v>
      </c>
      <c r="H1678" s="2"/>
      <c r="I1678" s="23"/>
      <c r="J1678" s="2">
        <f>SUMIF('collection only'!D:D,eslam.data!AQ1678,'collection only'!E:E)</f>
        <v>854854.29</v>
      </c>
      <c r="K1678" s="26">
        <f>SUMIF('data-from-invoicing'!D:D,eslam.data!AR1678,'data-from-invoicing'!F:F)</f>
        <v>815558.87</v>
      </c>
      <c r="L1678" s="2">
        <f t="shared" si="191"/>
        <v>-39295.420000000042</v>
      </c>
      <c r="M1678" s="2"/>
      <c r="Q1678" s="23"/>
      <c r="R1678" s="2">
        <v>854854.3</v>
      </c>
      <c r="S1678" s="1">
        <v>43220</v>
      </c>
      <c r="T1678" s="1">
        <v>43228</v>
      </c>
      <c r="U1678" s="1">
        <v>43228</v>
      </c>
      <c r="V1678">
        <v>40</v>
      </c>
      <c r="W1678" s="1">
        <v>43268</v>
      </c>
      <c r="X1678" s="1">
        <v>43277</v>
      </c>
      <c r="Y1678" s="2">
        <v>46052287.130000003</v>
      </c>
      <c r="Z1678" s="2">
        <v>0</v>
      </c>
      <c r="AF1678" s="2">
        <v>2182913.11</v>
      </c>
      <c r="AG1678" s="14">
        <f>SUMIF('consultant-gross'!D:D,eslam.data!AQ1678,'consultant-gross'!F:F)</f>
        <v>0</v>
      </c>
      <c r="AH1678" s="14">
        <f>SUMIF('consultant-gross'!D:D,eslam.data!AQ1678,'consultant-gross'!G:G)</f>
        <v>0</v>
      </c>
      <c r="AI1678" s="14">
        <f>SUMIF('consultant-net'!D:D,eslam.data!AQ1678,'consultant-net'!F:F)</f>
        <v>0</v>
      </c>
      <c r="AJ1678" s="2" t="str">
        <f>VLOOKUP(A1678,'eslam-to-invoicing'!A:B,2,0)</f>
        <v>EMAAR-PKG#62-UPTOWN</v>
      </c>
      <c r="AQ1678" s="2" t="str">
        <f t="shared" si="192"/>
        <v>Uptown PK #6214</v>
      </c>
      <c r="AR1678" s="2" t="str">
        <f t="shared" si="193"/>
        <v>EMAAR-PKG#62-UPTOWN14</v>
      </c>
    </row>
    <row r="1679" spans="1:44" hidden="1" x14ac:dyDescent="0.3">
      <c r="A1679" s="33" t="s">
        <v>10</v>
      </c>
      <c r="B1679" s="32">
        <f>VLOOKUP(A1679,operation!A:B,2,0)</f>
        <v>1</v>
      </c>
      <c r="C1679" s="6">
        <v>15</v>
      </c>
      <c r="D1679" s="25"/>
      <c r="E1679" s="2">
        <v>1266868.5099999979</v>
      </c>
      <c r="F1679" s="26">
        <f>_xlfn.MAXIFS('data-from-invoicing'!E:E,'data-from-invoicing'!D:D,eslam.data!AR1679)</f>
        <v>1329599.07</v>
      </c>
      <c r="G1679" s="2">
        <f t="shared" si="190"/>
        <v>62730.560000002151</v>
      </c>
      <c r="H1679" s="2"/>
      <c r="I1679" s="23"/>
      <c r="J1679" s="2">
        <f>SUMIF('collection only'!D:D,eslam.data!AQ1679,'collection only'!E:E)</f>
        <v>2299870.9900000002</v>
      </c>
      <c r="K1679" s="26">
        <f>SUMIF('data-from-invoicing'!D:D,eslam.data!AR1679,'data-from-invoicing'!F:F)</f>
        <v>5710409.5734999999</v>
      </c>
      <c r="L1679" s="2">
        <f t="shared" si="191"/>
        <v>3410538.5834999997</v>
      </c>
      <c r="M1679" s="2"/>
      <c r="Q1679" s="23"/>
      <c r="R1679" s="2">
        <v>2299870.9700000002</v>
      </c>
      <c r="S1679" s="1">
        <v>43312</v>
      </c>
      <c r="T1679" s="1">
        <v>43305</v>
      </c>
      <c r="U1679" s="1">
        <v>43326</v>
      </c>
      <c r="V1679">
        <v>40</v>
      </c>
      <c r="W1679" s="1">
        <v>43366</v>
      </c>
      <c r="X1679" s="1">
        <v>43349</v>
      </c>
      <c r="Y1679" s="2">
        <v>47319155.640000001</v>
      </c>
      <c r="Z1679" s="2">
        <v>0</v>
      </c>
      <c r="AF1679" s="2">
        <v>2396855.11</v>
      </c>
      <c r="AG1679" s="14">
        <f>SUMIF('consultant-gross'!D:D,eslam.data!AQ1679,'consultant-gross'!F:F)</f>
        <v>1266868.5099999979</v>
      </c>
      <c r="AH1679" s="14">
        <f>SUMIF('consultant-gross'!D:D,eslam.data!AQ1679,'consultant-gross'!G:G)</f>
        <v>47319155.640000001</v>
      </c>
      <c r="AI1679" s="14">
        <f>SUMIF('consultant-net'!D:D,eslam.data!AQ1679,'consultant-net'!F:F)</f>
        <v>2299870.9700000002</v>
      </c>
      <c r="AJ1679" s="2" t="str">
        <f>VLOOKUP(A1679,'eslam-to-invoicing'!A:B,2,0)</f>
        <v>EMAAR-PKG#62-UPTOWN</v>
      </c>
      <c r="AQ1679" s="2" t="str">
        <f t="shared" si="192"/>
        <v>Uptown PK #6215</v>
      </c>
      <c r="AR1679" s="2" t="str">
        <f t="shared" si="193"/>
        <v>EMAAR-PKG#62-UPTOWN15</v>
      </c>
    </row>
    <row r="1680" spans="1:44" hidden="1" x14ac:dyDescent="0.3">
      <c r="A1680" s="33" t="s">
        <v>10</v>
      </c>
      <c r="B1680" s="32">
        <f>VLOOKUP(A1680,operation!A:B,2,0)</f>
        <v>1</v>
      </c>
      <c r="C1680" s="6">
        <v>16</v>
      </c>
      <c r="D1680" s="25"/>
      <c r="E1680" s="2">
        <v>-245868.21999999881</v>
      </c>
      <c r="F1680" s="26">
        <f>_xlfn.MAXIFS('data-from-invoicing'!E:E,'data-from-invoicing'!D:D,eslam.data!AR1680)</f>
        <v>0</v>
      </c>
      <c r="G1680" s="2">
        <f t="shared" si="190"/>
        <v>245868.21999999881</v>
      </c>
      <c r="H1680" s="2"/>
      <c r="I1680" s="23"/>
      <c r="J1680" s="2">
        <f>SUMIF('collection only'!D:D,eslam.data!AQ1680,'collection only'!E:E)</f>
        <v>931895.88</v>
      </c>
      <c r="K1680" s="26">
        <f>SUMIF('data-from-invoicing'!D:D,eslam.data!AR1680,'data-from-invoicing'!F:F)</f>
        <v>0</v>
      </c>
      <c r="L1680" s="2">
        <f t="shared" si="191"/>
        <v>-931895.88</v>
      </c>
      <c r="M1680" s="2"/>
      <c r="Q1680" s="23"/>
      <c r="R1680" s="2">
        <v>931895.88</v>
      </c>
      <c r="S1680" s="1">
        <v>43373</v>
      </c>
      <c r="T1680" s="1">
        <v>43376</v>
      </c>
      <c r="U1680" s="1">
        <v>43377</v>
      </c>
      <c r="V1680">
        <v>40</v>
      </c>
      <c r="W1680" s="1">
        <v>43417</v>
      </c>
      <c r="X1680" s="1">
        <v>43429</v>
      </c>
      <c r="Y1680" s="2">
        <v>47073287.420000002</v>
      </c>
      <c r="AF1680" s="2">
        <v>1241550.872</v>
      </c>
      <c r="AG1680" s="14">
        <f>SUMIF('consultant-gross'!D:D,eslam.data!AQ1680,'consultant-gross'!F:F)</f>
        <v>-245868.21999999881</v>
      </c>
      <c r="AH1680" s="14">
        <f>SUMIF('consultant-gross'!D:D,eslam.data!AQ1680,'consultant-gross'!G:G)</f>
        <v>47073287.420000002</v>
      </c>
      <c r="AI1680" s="14">
        <f>SUMIF('consultant-net'!D:D,eslam.data!AQ1680,'consultant-net'!F:F)</f>
        <v>931895.88</v>
      </c>
      <c r="AJ1680" s="2" t="str">
        <f>VLOOKUP(A1680,'eslam-to-invoicing'!A:B,2,0)</f>
        <v>EMAAR-PKG#62-UPTOWN</v>
      </c>
      <c r="AQ1680" s="2" t="str">
        <f t="shared" si="192"/>
        <v>Uptown PK #6216</v>
      </c>
      <c r="AR1680" s="2" t="str">
        <f t="shared" si="193"/>
        <v>EMAAR-PKG#62-UPTOWN16</v>
      </c>
    </row>
    <row r="1681" spans="1:44" hidden="1" x14ac:dyDescent="0.3">
      <c r="A1681" s="6" t="s">
        <v>10</v>
      </c>
      <c r="B1681" s="6">
        <f>VLOOKUP(A1681,operation!A:B,2,0)</f>
        <v>1</v>
      </c>
      <c r="C1681" s="6">
        <v>17</v>
      </c>
      <c r="D1681" s="25"/>
      <c r="E1681" s="2">
        <v>0</v>
      </c>
      <c r="F1681" s="26">
        <f>_xlfn.MAXIFS('data-from-invoicing'!E:E,'data-from-invoicing'!D:D,eslam.data!AR1681)</f>
        <v>0</v>
      </c>
      <c r="G1681" s="2">
        <f t="shared" ref="G1681:G1691" si="194">F1681-E1681</f>
        <v>0</v>
      </c>
      <c r="H1681" s="2"/>
      <c r="I1681" s="23"/>
      <c r="J1681" s="2">
        <f>SUMIF('collection only'!D:D,eslam.data!AQ1681,'collection only'!E:E)</f>
        <v>419078.79</v>
      </c>
      <c r="K1681" s="26">
        <f>SUMIF('data-from-invoicing'!D:D,eslam.data!AR1681,'data-from-invoicing'!F:F)</f>
        <v>0</v>
      </c>
      <c r="L1681" s="2">
        <f t="shared" ref="L1681:L1691" si="195">K1681-J1681</f>
        <v>-419078.79</v>
      </c>
      <c r="M1681" s="2"/>
      <c r="Q1681" s="23"/>
      <c r="R1681" s="2">
        <v>419078.79</v>
      </c>
      <c r="S1681" s="1">
        <v>43555</v>
      </c>
      <c r="T1681" s="1">
        <v>43549</v>
      </c>
      <c r="U1681" s="1">
        <v>43548</v>
      </c>
      <c r="V1681">
        <v>40</v>
      </c>
      <c r="W1681" s="1">
        <v>43588</v>
      </c>
      <c r="X1681" s="1">
        <v>43566</v>
      </c>
      <c r="Y1681" s="2">
        <v>47073287.420000002</v>
      </c>
      <c r="AF1681" s="2">
        <v>928608.27397600003</v>
      </c>
      <c r="AG1681" s="14">
        <f>SUMIF('consultant-gross'!D:D,eslam.data!AQ1681,'consultant-gross'!F:F)</f>
        <v>0</v>
      </c>
      <c r="AH1681" s="14">
        <f>SUMIF('consultant-gross'!D:D,eslam.data!AQ1681,'consultant-gross'!G:G)</f>
        <v>0</v>
      </c>
      <c r="AI1681" s="14">
        <f>SUMIF('consultant-net'!D:D,eslam.data!AQ1681,'consultant-net'!F:F)</f>
        <v>0</v>
      </c>
      <c r="AJ1681" s="2" t="str">
        <f>VLOOKUP(A1681,'eslam-to-invoicing'!A:B,2,0)</f>
        <v>EMAAR-PKG#62-UPTOWN</v>
      </c>
      <c r="AQ1681" s="2" t="str">
        <f t="shared" ref="AQ1681:AQ1691" si="196">A1681&amp;C1681</f>
        <v>Uptown PK #6217</v>
      </c>
      <c r="AR1681" s="2" t="str">
        <f t="shared" ref="AR1681:AR1691" si="197">AJ1681&amp;C1681</f>
        <v>EMAAR-PKG#62-UPTOWN17</v>
      </c>
    </row>
    <row r="1682" spans="1:44" hidden="1" x14ac:dyDescent="0.3">
      <c r="A1682" s="6" t="s">
        <v>10</v>
      </c>
      <c r="B1682" s="6">
        <f>VLOOKUP(A1682,operation!A:B,2,0)</f>
        <v>1</v>
      </c>
      <c r="C1682" s="6">
        <v>18</v>
      </c>
      <c r="D1682" s="25"/>
      <c r="E1682" s="2">
        <v>0</v>
      </c>
      <c r="F1682" s="26">
        <f>_xlfn.MAXIFS('data-from-invoicing'!E:E,'data-from-invoicing'!D:D,eslam.data!AR1682)</f>
        <v>0</v>
      </c>
      <c r="G1682" s="2">
        <f t="shared" si="194"/>
        <v>0</v>
      </c>
      <c r="H1682" s="2"/>
      <c r="I1682" s="23"/>
      <c r="J1682" s="2">
        <f>SUMIF('collection only'!D:D,eslam.data!AQ1682,'collection only'!E:E)</f>
        <v>864260.36</v>
      </c>
      <c r="K1682" s="26">
        <f>SUMIF('data-from-invoicing'!D:D,eslam.data!AR1682,'data-from-invoicing'!F:F)</f>
        <v>0</v>
      </c>
      <c r="L1682" s="2">
        <f t="shared" si="195"/>
        <v>-864260.36</v>
      </c>
      <c r="M1682" s="2"/>
      <c r="Q1682" s="23"/>
      <c r="R1682" s="2">
        <v>864260.36</v>
      </c>
      <c r="S1682" s="1">
        <v>43738</v>
      </c>
      <c r="T1682" s="1">
        <v>43747</v>
      </c>
      <c r="U1682" s="1">
        <v>43747</v>
      </c>
      <c r="V1682">
        <v>40</v>
      </c>
      <c r="W1682" s="1">
        <v>43787</v>
      </c>
      <c r="X1682" s="1">
        <v>43772</v>
      </c>
      <c r="Y1682" s="2">
        <v>47073287.420000002</v>
      </c>
      <c r="AF1682" s="2">
        <v>987399.24</v>
      </c>
      <c r="AG1682" s="14">
        <f>SUMIF('consultant-gross'!D:D,eslam.data!AQ1682,'consultant-gross'!F:F)</f>
        <v>0</v>
      </c>
      <c r="AH1682" s="14">
        <f>SUMIF('consultant-gross'!D:D,eslam.data!AQ1682,'consultant-gross'!G:G)</f>
        <v>0</v>
      </c>
      <c r="AI1682" s="14">
        <f>SUMIF('consultant-net'!D:D,eslam.data!AQ1682,'consultant-net'!F:F)</f>
        <v>0</v>
      </c>
      <c r="AJ1682" s="2" t="str">
        <f>VLOOKUP(A1682,'eslam-to-invoicing'!A:B,2,0)</f>
        <v>EMAAR-PKG#62-UPTOWN</v>
      </c>
      <c r="AQ1682" s="2" t="str">
        <f t="shared" si="196"/>
        <v>Uptown PK #6218</v>
      </c>
      <c r="AR1682" s="2" t="str">
        <f t="shared" si="197"/>
        <v>EMAAR-PKG#62-UPTOWN18</v>
      </c>
    </row>
    <row r="1683" spans="1:44" hidden="1" x14ac:dyDescent="0.3">
      <c r="A1683" s="33" t="s">
        <v>10</v>
      </c>
      <c r="B1683" s="32">
        <f>VLOOKUP(A1683,operation!A:B,2,0)</f>
        <v>1</v>
      </c>
      <c r="C1683" s="6">
        <v>19</v>
      </c>
      <c r="D1683" s="25"/>
      <c r="E1683" s="2">
        <v>22437</v>
      </c>
      <c r="F1683" s="26">
        <f>_xlfn.MAXIFS('data-from-invoicing'!E:E,'data-from-invoicing'!D:D,eslam.data!AR1683)</f>
        <v>1831902.3</v>
      </c>
      <c r="G1683" s="2">
        <f t="shared" si="194"/>
        <v>1809465.3</v>
      </c>
      <c r="H1683" s="2"/>
      <c r="I1683" s="23"/>
      <c r="J1683" s="2">
        <f>SUMIF('collection only'!D:D,eslam.data!AQ1683,'collection only'!E:E)</f>
        <v>1416810.93</v>
      </c>
      <c r="K1683" s="26">
        <f>SUMIF('data-from-invoicing'!D:D,eslam.data!AR1683,'data-from-invoicing'!F:F)</f>
        <v>1275390.4550000001</v>
      </c>
      <c r="L1683" s="2">
        <f t="shared" si="195"/>
        <v>-141420.47499999986</v>
      </c>
      <c r="M1683" s="2"/>
      <c r="Q1683" s="23"/>
      <c r="R1683" s="2">
        <v>1195853.8799999999</v>
      </c>
      <c r="S1683" s="1">
        <v>43830</v>
      </c>
      <c r="T1683" s="1">
        <v>43817</v>
      </c>
      <c r="U1683" s="1">
        <v>43818</v>
      </c>
      <c r="V1683">
        <v>40</v>
      </c>
      <c r="W1683" s="1">
        <v>43858</v>
      </c>
      <c r="X1683" s="1">
        <v>44031</v>
      </c>
      <c r="Y1683" s="2">
        <v>47095724.420000002</v>
      </c>
      <c r="AF1683" s="2">
        <v>990172.52</v>
      </c>
      <c r="AG1683" s="14">
        <f>SUMIF('consultant-gross'!D:D,eslam.data!AQ1683,'consultant-gross'!F:F)</f>
        <v>22437</v>
      </c>
      <c r="AH1683" s="14">
        <f>SUMIF('consultant-gross'!D:D,eslam.data!AQ1683,'consultant-gross'!G:G)</f>
        <v>47095724.420000002</v>
      </c>
      <c r="AI1683" s="14">
        <f>SUMIF('consultant-net'!D:D,eslam.data!AQ1683,'consultant-net'!F:F)</f>
        <v>1195853.8799999999</v>
      </c>
      <c r="AJ1683" s="2" t="str">
        <f>VLOOKUP(A1683,'eslam-to-invoicing'!A:B,2,0)</f>
        <v>EMAAR-PKG#62-UPTOWN</v>
      </c>
      <c r="AQ1683" s="2" t="str">
        <f t="shared" si="196"/>
        <v>Uptown PK #6219</v>
      </c>
      <c r="AR1683" s="2" t="str">
        <f t="shared" si="197"/>
        <v>EMAAR-PKG#62-UPTOWN19</v>
      </c>
    </row>
    <row r="1684" spans="1:44" hidden="1" x14ac:dyDescent="0.3">
      <c r="A1684" s="29" t="s">
        <v>105</v>
      </c>
      <c r="B1684" s="32">
        <f>VLOOKUP(A1684,operation!A:B,2,0)</f>
        <v>1</v>
      </c>
      <c r="C1684" s="6">
        <v>1</v>
      </c>
      <c r="D1684" s="25"/>
      <c r="E1684" s="2">
        <v>3078932.9</v>
      </c>
      <c r="F1684" s="26">
        <f>_xlfn.MAXIFS('data-from-invoicing'!E:E,'data-from-invoicing'!D:D,eslam.data!AR1684)</f>
        <v>33029518</v>
      </c>
      <c r="G1684" s="2">
        <f t="shared" si="194"/>
        <v>29950585.100000001</v>
      </c>
      <c r="H1684" s="2"/>
      <c r="I1684" s="23"/>
      <c r="J1684" s="2">
        <f>SUMIF('collection only'!D:D,eslam.data!AQ1684,'collection only'!E:E)</f>
        <v>22733360.899999999</v>
      </c>
      <c r="K1684" s="26">
        <f>SUMIF('data-from-invoicing'!D:D,eslam.data!AR1684,'data-from-invoicing'!F:F)</f>
        <v>36810282.607000001</v>
      </c>
      <c r="L1684" s="2">
        <f t="shared" si="195"/>
        <v>14076921.707000002</v>
      </c>
      <c r="M1684" s="2"/>
      <c r="N1684" s="2">
        <v>19000000</v>
      </c>
      <c r="Q1684" s="23"/>
      <c r="R1684" s="2">
        <v>33029517.899999999</v>
      </c>
      <c r="S1684" s="1">
        <v>44895</v>
      </c>
      <c r="T1684" s="1">
        <v>44895</v>
      </c>
      <c r="U1684" s="1">
        <v>44906</v>
      </c>
      <c r="V1684">
        <v>30</v>
      </c>
      <c r="W1684" s="1">
        <v>44936</v>
      </c>
      <c r="X1684" s="1">
        <v>44913</v>
      </c>
      <c r="Y1684" s="2">
        <v>3078932.9</v>
      </c>
      <c r="Z1684" s="2">
        <v>33200100</v>
      </c>
      <c r="AF1684" s="2">
        <v>0</v>
      </c>
      <c r="AG1684" s="14">
        <f>SUMIF('consultant-gross'!D:D,eslam.data!AQ1684,'consultant-gross'!F:F)</f>
        <v>3078932.9</v>
      </c>
      <c r="AH1684" s="14">
        <f>SUMIF('consultant-gross'!D:D,eslam.data!AQ1684,'consultant-gross'!G:G)</f>
        <v>3078932.9</v>
      </c>
      <c r="AI1684" s="14">
        <f>SUMIF('consultant-net'!D:D,eslam.data!AQ1684,'consultant-net'!F:F)</f>
        <v>33029517.899999999</v>
      </c>
      <c r="AJ1684" s="2" t="str">
        <f>VLOOKUP(A1684,'eslam-to-invoicing'!A:B,2,0)</f>
        <v>Wadi Halfa Port</v>
      </c>
      <c r="AQ1684" s="2" t="str">
        <f t="shared" si="196"/>
        <v>Wady Halfa1</v>
      </c>
      <c r="AR1684" s="2" t="str">
        <f t="shared" si="197"/>
        <v>Wadi Halfa Port1</v>
      </c>
    </row>
    <row r="1685" spans="1:44" hidden="1" x14ac:dyDescent="0.3">
      <c r="A1685" s="29" t="s">
        <v>105</v>
      </c>
      <c r="B1685" s="32">
        <f>VLOOKUP(A1685,operation!A:B,2,0)</f>
        <v>1</v>
      </c>
      <c r="C1685" s="6">
        <v>2</v>
      </c>
      <c r="D1685" s="25"/>
      <c r="E1685" s="2">
        <v>23601516.100000001</v>
      </c>
      <c r="F1685" s="26">
        <f>_xlfn.MAXIFS('data-from-invoicing'!E:E,'data-from-invoicing'!D:D,eslam.data!AR1685)</f>
        <v>11905090.1</v>
      </c>
      <c r="G1685" s="2">
        <f t="shared" si="194"/>
        <v>-11696426.000000002</v>
      </c>
      <c r="H1685" s="2"/>
      <c r="I1685" s="23"/>
      <c r="J1685" s="2">
        <f>SUMIF('collection only'!D:D,eslam.data!AQ1685,'collection only'!E:E)</f>
        <v>8196261.8499999996</v>
      </c>
      <c r="K1685" s="26">
        <f>SUMIF('data-from-invoicing'!D:D,eslam.data!AR1685,'data-from-invoicing'!F:F)</f>
        <v>18609790.4212</v>
      </c>
      <c r="L1685" s="2">
        <f t="shared" si="195"/>
        <v>10413528.5712</v>
      </c>
      <c r="M1685" s="2"/>
      <c r="N1685" s="2">
        <v>11000000</v>
      </c>
      <c r="Q1685" s="23"/>
      <c r="R1685" s="2">
        <v>11905091.98</v>
      </c>
      <c r="S1685" s="1">
        <v>44957</v>
      </c>
      <c r="T1685" s="1">
        <v>44957</v>
      </c>
      <c r="U1685" s="1">
        <v>44965</v>
      </c>
      <c r="V1685">
        <v>30</v>
      </c>
      <c r="W1685" s="1">
        <v>44995</v>
      </c>
      <c r="X1685" s="1">
        <v>44971</v>
      </c>
      <c r="Y1685" s="2">
        <v>26680449</v>
      </c>
      <c r="Z1685" s="2">
        <v>18254159</v>
      </c>
      <c r="AF1685" s="2">
        <v>0</v>
      </c>
      <c r="AG1685" s="14">
        <f>SUMIF('consultant-gross'!D:D,eslam.data!AQ1685,'consultant-gross'!F:F)</f>
        <v>23601516.100000001</v>
      </c>
      <c r="AH1685" s="14">
        <f>SUMIF('consultant-gross'!D:D,eslam.data!AQ1685,'consultant-gross'!G:G)</f>
        <v>26680449</v>
      </c>
      <c r="AI1685" s="14">
        <f>SUMIF('consultant-net'!D:D,eslam.data!AQ1685,'consultant-net'!F:F)</f>
        <v>11905091.98</v>
      </c>
      <c r="AJ1685" s="2" t="str">
        <f>VLOOKUP(A1685,'eslam-to-invoicing'!A:B,2,0)</f>
        <v>Wadi Halfa Port</v>
      </c>
      <c r="AQ1685" s="2" t="str">
        <f t="shared" si="196"/>
        <v>Wady Halfa2</v>
      </c>
      <c r="AR1685" s="2" t="str">
        <f t="shared" si="197"/>
        <v>Wadi Halfa Port2</v>
      </c>
    </row>
    <row r="1686" spans="1:44" hidden="1" x14ac:dyDescent="0.3">
      <c r="A1686" s="29" t="s">
        <v>105</v>
      </c>
      <c r="B1686" s="32">
        <f>VLOOKUP(A1686,operation!A:B,2,0)</f>
        <v>1</v>
      </c>
      <c r="C1686" s="6">
        <v>3</v>
      </c>
      <c r="D1686" s="25"/>
      <c r="E1686" s="2">
        <v>17962793.18</v>
      </c>
      <c r="F1686" s="26">
        <f>_xlfn.MAXIFS('data-from-invoicing'!E:E,'data-from-invoicing'!D:D,eslam.data!AR1686)</f>
        <v>4077802.86</v>
      </c>
      <c r="G1686" s="2">
        <f t="shared" si="194"/>
        <v>-13884990.32</v>
      </c>
      <c r="H1686" s="2"/>
      <c r="I1686" s="23"/>
      <c r="J1686" s="2">
        <f>SUMIF('collection only'!D:D,eslam.data!AQ1686,'collection only'!E:E)</f>
        <v>2807166.9</v>
      </c>
      <c r="K1686" s="26">
        <f>SUMIF('data-from-invoicing'!D:D,eslam.data!AR1686,'data-from-invoicing'!F:F)</f>
        <v>2807168.5814</v>
      </c>
      <c r="L1686" s="2">
        <f t="shared" si="195"/>
        <v>1.6814000001177192</v>
      </c>
      <c r="M1686" s="2"/>
      <c r="Q1686" s="23"/>
      <c r="R1686" s="2">
        <v>14516628.581</v>
      </c>
      <c r="S1686" s="1">
        <v>44985</v>
      </c>
      <c r="T1686" s="1">
        <v>44985</v>
      </c>
      <c r="U1686" s="1">
        <v>45001</v>
      </c>
      <c r="V1686">
        <v>30</v>
      </c>
      <c r="W1686" s="1">
        <v>45031</v>
      </c>
      <c r="X1686" s="1">
        <v>45001</v>
      </c>
      <c r="Y1686" s="2">
        <v>44643242.18</v>
      </c>
      <c r="Z1686" s="2">
        <v>4370481.5599999996</v>
      </c>
      <c r="AF1686" s="2">
        <v>0</v>
      </c>
      <c r="AG1686" s="14">
        <f>SUMIF('consultant-gross'!D:D,eslam.data!AQ1686,'consultant-gross'!F:F)</f>
        <v>17962793.18</v>
      </c>
      <c r="AH1686" s="14">
        <f>SUMIF('consultant-gross'!D:D,eslam.data!AQ1686,'consultant-gross'!G:G)</f>
        <v>44643242.18</v>
      </c>
      <c r="AI1686" s="14">
        <f>SUMIF('consultant-net'!D:D,eslam.data!AQ1686,'consultant-net'!F:F)</f>
        <v>14516628.581</v>
      </c>
      <c r="AJ1686" s="2" t="str">
        <f>VLOOKUP(A1686,'eslam-to-invoicing'!A:B,2,0)</f>
        <v>Wadi Halfa Port</v>
      </c>
      <c r="AQ1686" s="2" t="str">
        <f t="shared" si="196"/>
        <v>Wady Halfa3</v>
      </c>
      <c r="AR1686" s="2" t="str">
        <f t="shared" si="197"/>
        <v>Wadi Halfa Port3</v>
      </c>
    </row>
    <row r="1687" spans="1:44" hidden="1" x14ac:dyDescent="0.3">
      <c r="A1687" s="29" t="s">
        <v>105</v>
      </c>
      <c r="B1687" s="32">
        <f>VLOOKUP(A1687,operation!A:B,2,0)</f>
        <v>1</v>
      </c>
      <c r="C1687" s="6">
        <v>4</v>
      </c>
      <c r="D1687" s="25"/>
      <c r="E1687" s="2">
        <v>8749053.2199999988</v>
      </c>
      <c r="F1687" s="26">
        <f>_xlfn.MAXIFS('data-from-invoicing'!E:E,'data-from-invoicing'!D:D,eslam.data!AR1687)</f>
        <v>4379885.32</v>
      </c>
      <c r="G1687" s="2">
        <f t="shared" si="194"/>
        <v>-4369167.8999999985</v>
      </c>
      <c r="H1687" s="2"/>
      <c r="I1687" s="23"/>
      <c r="J1687" s="2">
        <f>SUMIF('collection only'!D:D,eslam.data!AQ1687,'collection only'!E:E)</f>
        <v>3015154.3</v>
      </c>
      <c r="K1687" s="26">
        <f>SUMIF('data-from-invoicing'!D:D,eslam.data!AR1687,'data-from-invoicing'!F:F)</f>
        <v>3015154.5667999997</v>
      </c>
      <c r="L1687" s="2">
        <f t="shared" si="195"/>
        <v>0.26679999986663461</v>
      </c>
      <c r="M1687" s="2"/>
      <c r="Q1687" s="23"/>
      <c r="R1687" s="2">
        <v>3679103.55</v>
      </c>
      <c r="S1687" s="1">
        <v>45016</v>
      </c>
      <c r="T1687" s="1">
        <v>45026</v>
      </c>
      <c r="U1687" s="1">
        <v>45026</v>
      </c>
      <c r="V1687">
        <v>30</v>
      </c>
      <c r="W1687" s="1">
        <v>45056</v>
      </c>
      <c r="X1687" s="1">
        <v>45054</v>
      </c>
      <c r="Y1687" s="2">
        <v>53392295.399999999</v>
      </c>
      <c r="AF1687" s="2">
        <v>0</v>
      </c>
      <c r="AG1687" s="14">
        <f>SUMIF('consultant-gross'!D:D,eslam.data!AQ1687,'consultant-gross'!F:F)</f>
        <v>0</v>
      </c>
      <c r="AH1687" s="14">
        <f>SUMIF('consultant-gross'!D:D,eslam.data!AQ1687,'consultant-gross'!G:G)</f>
        <v>0</v>
      </c>
      <c r="AI1687" s="14">
        <f>SUMIF('consultant-net'!D:D,eslam.data!AQ1687,'consultant-net'!F:F)</f>
        <v>0</v>
      </c>
      <c r="AJ1687" s="2" t="str">
        <f>VLOOKUP(A1687,'eslam-to-invoicing'!A:B,2,0)</f>
        <v>Wadi Halfa Port</v>
      </c>
      <c r="AQ1687" s="2" t="str">
        <f t="shared" si="196"/>
        <v>Wady Halfa4</v>
      </c>
      <c r="AR1687" s="2" t="str">
        <f t="shared" si="197"/>
        <v>Wadi Halfa Port4</v>
      </c>
    </row>
    <row r="1688" spans="1:44" hidden="1" x14ac:dyDescent="0.3">
      <c r="A1688" s="29" t="s">
        <v>105</v>
      </c>
      <c r="B1688" s="32">
        <f>VLOOKUP(A1688,operation!A:B,2,0)</f>
        <v>1</v>
      </c>
      <c r="C1688" s="6">
        <v>5</v>
      </c>
      <c r="D1688" s="25"/>
      <c r="F1688" s="26">
        <f>_xlfn.MAXIFS('data-from-invoicing'!E:E,'data-from-invoicing'!D:D,eslam.data!AR1688)</f>
        <v>5072099.5199999996</v>
      </c>
      <c r="G1688" s="2">
        <f t="shared" si="194"/>
        <v>5072099.5199999996</v>
      </c>
      <c r="H1688" s="2"/>
      <c r="I1688" s="23"/>
      <c r="J1688" s="2">
        <f>SUMIF('collection only'!D:D,eslam.data!AQ1688,'collection only'!E:E)</f>
        <v>2984537.1</v>
      </c>
      <c r="K1688" s="26">
        <f>SUMIF('data-from-invoicing'!D:D,eslam.data!AR1688,'data-from-invoicing'!F:F)</f>
        <v>2984537.1</v>
      </c>
      <c r="L1688" s="2">
        <f t="shared" si="195"/>
        <v>0</v>
      </c>
      <c r="M1688" s="2"/>
      <c r="Q1688" s="23"/>
      <c r="S1688" s="1">
        <v>45382</v>
      </c>
      <c r="T1688" s="1">
        <v>45366</v>
      </c>
      <c r="U1688" s="1">
        <v>45366</v>
      </c>
      <c r="V1688">
        <v>30</v>
      </c>
      <c r="W1688" s="1">
        <v>45396</v>
      </c>
      <c r="AF1688" s="2">
        <v>0</v>
      </c>
      <c r="AG1688" s="14">
        <f>SUMIF('consultant-gross'!D:D,eslam.data!AQ1688,'consultant-gross'!F:F)</f>
        <v>0</v>
      </c>
      <c r="AH1688" s="14">
        <f>SUMIF('consultant-gross'!D:D,eslam.data!AQ1688,'consultant-gross'!G:G)</f>
        <v>0</v>
      </c>
      <c r="AI1688" s="14">
        <f>SUMIF('consultant-net'!D:D,eslam.data!AQ1688,'consultant-net'!F:F)</f>
        <v>0</v>
      </c>
      <c r="AJ1688" s="2" t="str">
        <f>VLOOKUP(A1688,'eslam-to-invoicing'!A:B,2,0)</f>
        <v>Wadi Halfa Port</v>
      </c>
      <c r="AQ1688" s="2" t="str">
        <f t="shared" si="196"/>
        <v>Wady Halfa5</v>
      </c>
      <c r="AR1688" s="2" t="str">
        <f t="shared" si="197"/>
        <v>Wadi Halfa Port5</v>
      </c>
    </row>
    <row r="1689" spans="1:44" hidden="1" x14ac:dyDescent="0.3">
      <c r="A1689" s="6" t="s">
        <v>113</v>
      </c>
      <c r="B1689" s="32">
        <f>VLOOKUP(A1689,operation!A:B,2,0)</f>
        <v>1</v>
      </c>
      <c r="C1689" s="6">
        <v>1</v>
      </c>
      <c r="D1689" s="25"/>
      <c r="E1689" s="2">
        <v>762742.21</v>
      </c>
      <c r="F1689" s="26">
        <f>_xlfn.MAXIFS('data-from-invoicing'!E:E,'data-from-invoicing'!D:D,eslam.data!AR1689)</f>
        <v>0</v>
      </c>
      <c r="G1689" s="2">
        <f t="shared" si="194"/>
        <v>-762742.21</v>
      </c>
      <c r="H1689" s="2"/>
      <c r="I1689" s="23"/>
      <c r="J1689" s="2">
        <f>SUMIF('collection only'!D:D,eslam.data!AQ1689,'collection only'!E:E)</f>
        <v>418218.39</v>
      </c>
      <c r="K1689" s="26">
        <f>SUMIF('data-from-invoicing'!D:D,eslam.data!AR1689,'data-from-invoicing'!F:F)</f>
        <v>0</v>
      </c>
      <c r="L1689" s="2">
        <f t="shared" si="195"/>
        <v>-418218.39</v>
      </c>
      <c r="M1689" s="2"/>
      <c r="Q1689" s="23"/>
      <c r="R1689" s="2">
        <v>792870.53</v>
      </c>
      <c r="S1689" s="1">
        <v>45230</v>
      </c>
      <c r="T1689" s="1">
        <v>45230</v>
      </c>
      <c r="U1689" s="1">
        <v>45229</v>
      </c>
      <c r="V1689">
        <v>42</v>
      </c>
      <c r="W1689" s="1">
        <v>45271</v>
      </c>
      <c r="X1689" s="1">
        <v>45232</v>
      </c>
      <c r="Y1689" s="2">
        <v>762742.21</v>
      </c>
      <c r="AF1689" s="2">
        <v>0</v>
      </c>
      <c r="AG1689" s="14">
        <f>SUMIF('consultant-gross'!D:D,eslam.data!AQ1689,'consultant-gross'!F:F)</f>
        <v>0</v>
      </c>
      <c r="AH1689" s="14">
        <f>SUMIF('consultant-gross'!D:D,eslam.data!AQ1689,'consultant-gross'!G:G)</f>
        <v>0</v>
      </c>
      <c r="AI1689" s="14">
        <f>SUMIF('consultant-net'!D:D,eslam.data!AQ1689,'consultant-net'!F:F)</f>
        <v>0</v>
      </c>
      <c r="AJ1689" s="2">
        <f>VLOOKUP(A1689,'eslam-to-invoicing'!A:B,2,0)</f>
        <v>0</v>
      </c>
      <c r="AQ1689" s="2" t="str">
        <f t="shared" si="196"/>
        <v>Western Fence1</v>
      </c>
      <c r="AR1689" s="2" t="str">
        <f t="shared" si="197"/>
        <v>01</v>
      </c>
    </row>
    <row r="1690" spans="1:44" hidden="1" x14ac:dyDescent="0.3">
      <c r="A1690" s="6" t="s">
        <v>47</v>
      </c>
      <c r="B1690" s="32">
        <f>VLOOKUP(A1690,operation!A:B,2,0)</f>
        <v>0</v>
      </c>
      <c r="C1690" s="6">
        <v>1</v>
      </c>
      <c r="D1690" s="25"/>
      <c r="E1690" s="2">
        <v>191006.802</v>
      </c>
      <c r="F1690" s="26">
        <f>_xlfn.MAXIFS('data-from-invoicing'!E:E,'data-from-invoicing'!D:D,eslam.data!AR1690)</f>
        <v>0</v>
      </c>
      <c r="G1690" s="2">
        <f t="shared" si="194"/>
        <v>-191006.802</v>
      </c>
      <c r="H1690" s="2"/>
      <c r="I1690" s="23"/>
      <c r="J1690" s="2">
        <f>SUMIF('collection only'!D:D,eslam.data!AQ1690,'collection only'!E:E)</f>
        <v>505797</v>
      </c>
      <c r="K1690" s="26">
        <f>SUMIF('data-from-invoicing'!D:D,eslam.data!AR1690,'data-from-invoicing'!F:F)</f>
        <v>0</v>
      </c>
      <c r="L1690" s="2">
        <f t="shared" si="195"/>
        <v>-505797</v>
      </c>
      <c r="M1690" s="2"/>
      <c r="Q1690" s="23"/>
      <c r="R1690" s="2">
        <v>505797.14</v>
      </c>
      <c r="S1690" s="1">
        <v>43769</v>
      </c>
      <c r="T1690" s="1">
        <v>43766</v>
      </c>
      <c r="U1690" s="1">
        <v>43766</v>
      </c>
      <c r="V1690">
        <v>30</v>
      </c>
      <c r="W1690" s="1">
        <v>43796</v>
      </c>
      <c r="X1690" s="1">
        <v>43776</v>
      </c>
      <c r="Y1690" s="2">
        <v>191006.802</v>
      </c>
      <c r="Z1690" s="2">
        <v>410791.49800000002</v>
      </c>
      <c r="AF1690" s="2">
        <v>0</v>
      </c>
      <c r="AG1690" s="14">
        <f>SUMIF('consultant-gross'!D:D,eslam.data!AQ1690,'consultant-gross'!F:F)</f>
        <v>0</v>
      </c>
      <c r="AH1690" s="14">
        <f>SUMIF('consultant-gross'!D:D,eslam.data!AQ1690,'consultant-gross'!G:G)</f>
        <v>0</v>
      </c>
      <c r="AI1690" s="14">
        <f>SUMIF('consultant-net'!D:D,eslam.data!AQ1690,'consultant-net'!F:F)</f>
        <v>0</v>
      </c>
      <c r="AJ1690" s="2">
        <f>VLOOKUP(A1690,'eslam-to-invoicing'!A:B,2,0)</f>
        <v>0</v>
      </c>
      <c r="AQ1690" s="2" t="str">
        <f t="shared" si="196"/>
        <v>Zayed Park1</v>
      </c>
      <c r="AR1690" s="2" t="str">
        <f t="shared" si="197"/>
        <v>01</v>
      </c>
    </row>
    <row r="1691" spans="1:44" hidden="1" x14ac:dyDescent="0.3">
      <c r="A1691" s="6" t="s">
        <v>47</v>
      </c>
      <c r="B1691" s="32">
        <f>VLOOKUP(A1691,operation!A:B,2,0)</f>
        <v>0</v>
      </c>
      <c r="C1691" s="6">
        <v>2</v>
      </c>
      <c r="D1691" s="25"/>
      <c r="E1691" s="2">
        <v>842290.97400000005</v>
      </c>
      <c r="F1691" s="26">
        <f>_xlfn.MAXIFS('data-from-invoicing'!E:E,'data-from-invoicing'!D:D,eslam.data!AR1691)</f>
        <v>0</v>
      </c>
      <c r="G1691" s="2">
        <f t="shared" si="194"/>
        <v>-842290.97400000005</v>
      </c>
      <c r="H1691" s="2"/>
      <c r="I1691" s="23"/>
      <c r="J1691" s="2">
        <f>SUMIF('collection only'!D:D,eslam.data!AQ1691,'collection only'!E:E)</f>
        <v>264423.21000000002</v>
      </c>
      <c r="K1691" s="26">
        <f>SUMIF('data-from-invoicing'!D:D,eslam.data!AR1691,'data-from-invoicing'!F:F)</f>
        <v>0</v>
      </c>
      <c r="L1691" s="2">
        <f t="shared" si="195"/>
        <v>-264423.21000000002</v>
      </c>
      <c r="M1691" s="2"/>
      <c r="Q1691" s="23"/>
      <c r="R1691" s="2">
        <v>352690.39</v>
      </c>
      <c r="S1691" s="1">
        <v>43830</v>
      </c>
      <c r="T1691" s="1">
        <v>43830</v>
      </c>
      <c r="U1691" s="1">
        <v>43841</v>
      </c>
      <c r="V1691">
        <v>30</v>
      </c>
      <c r="W1691" s="1">
        <v>43871</v>
      </c>
      <c r="X1691" s="1">
        <v>44095</v>
      </c>
      <c r="Y1691" s="2">
        <v>1033297.776</v>
      </c>
      <c r="AF1691" s="2">
        <v>0</v>
      </c>
      <c r="AG1691" s="14">
        <f>SUMIF('consultant-gross'!D:D,eslam.data!AQ1691,'consultant-gross'!F:F)</f>
        <v>0</v>
      </c>
      <c r="AH1691" s="14">
        <f>SUMIF('consultant-gross'!D:D,eslam.data!AQ1691,'consultant-gross'!G:G)</f>
        <v>0</v>
      </c>
      <c r="AI1691" s="14">
        <f>SUMIF('consultant-net'!D:D,eslam.data!AQ1691,'consultant-net'!F:F)</f>
        <v>0</v>
      </c>
      <c r="AJ1691" s="2">
        <f>VLOOKUP(A1691,'eslam-to-invoicing'!A:B,2,0)</f>
        <v>0</v>
      </c>
      <c r="AQ1691" s="2" t="str">
        <f t="shared" si="196"/>
        <v>Zayed Park2</v>
      </c>
      <c r="AR1691" s="2" t="str">
        <f t="shared" si="197"/>
        <v>02</v>
      </c>
    </row>
    <row r="1696" spans="1:44" x14ac:dyDescent="0.3">
      <c r="E1696" s="8">
        <f>SUBTOTAL(9,E2:E1691)</f>
        <v>5299722175.3051844</v>
      </c>
      <c r="F1696" s="8">
        <f>SUBTOTAL(9,F2:F1691)</f>
        <v>5628447430.1800041</v>
      </c>
      <c r="G1696" s="8">
        <f>SUBTOTAL(9,G2:G1691)</f>
        <v>328725254.87481409</v>
      </c>
      <c r="H1696" s="16"/>
      <c r="I1696" s="8"/>
      <c r="J1696" s="8">
        <f>SUBTOTAL(9,J2:J1691)</f>
        <v>5306875077.7842188</v>
      </c>
      <c r="K1696" s="8">
        <f>SUBTOTAL(9,K2:K1691)</f>
        <v>5267864135.3214989</v>
      </c>
      <c r="L1696" s="8">
        <f>SUBTOTAL(9,L2:L1691)</f>
        <v>-39010942.462716743</v>
      </c>
      <c r="M1696" s="16"/>
      <c r="N1696" s="8">
        <f>SUBTOTAL(9,N2:N1691)</f>
        <v>603589768.85000002</v>
      </c>
      <c r="O1696" s="8">
        <f>SUBTOTAL(9,O2:O1691)</f>
        <v>168013708.25999999</v>
      </c>
      <c r="P1696" s="8">
        <f>SUBTOTAL(9,P2:P1691)</f>
        <v>0</v>
      </c>
      <c r="Q1696" s="8"/>
      <c r="R1696" s="8">
        <f>SUBTOTAL(9,R2:R1691)</f>
        <v>4584937980.916254</v>
      </c>
      <c r="Y1696" s="8"/>
      <c r="Z1696" s="8">
        <f t="shared" ref="Z1696:AF1696" si="198">SUBTOTAL(9,Z2:Z1691)</f>
        <v>3318746486.4670835</v>
      </c>
      <c r="AA1696" s="8">
        <f t="shared" si="198"/>
        <v>13037072385.403421</v>
      </c>
      <c r="AB1696" s="8">
        <f t="shared" si="198"/>
        <v>0</v>
      </c>
      <c r="AC1696" s="8">
        <f t="shared" si="198"/>
        <v>5744080078.7593851</v>
      </c>
      <c r="AD1696" s="8">
        <f t="shared" si="198"/>
        <v>418506438.19749993</v>
      </c>
      <c r="AE1696" s="8">
        <f t="shared" si="198"/>
        <v>310799326.52749997</v>
      </c>
      <c r="AF1696" s="8">
        <f t="shared" si="198"/>
        <v>1104220462.5154438</v>
      </c>
      <c r="AG1696" s="16"/>
      <c r="AH1696" s="16"/>
      <c r="AI1696" s="16"/>
      <c r="AJ1696" s="8"/>
      <c r="AK1696" s="16"/>
      <c r="AL1696" s="8"/>
      <c r="AM1696" s="8"/>
      <c r="AQ1696" s="8">
        <f>SUBTOTAL(9,AQ2:AQ1691)</f>
        <v>0</v>
      </c>
      <c r="AR1696" s="8"/>
    </row>
  </sheetData>
  <autoFilter ref="A1:AM1691" xr:uid="{00000000-0001-0000-0000-000000000000}">
    <filterColumn colId="1">
      <colorFilter dxfId="0"/>
    </filterColumn>
  </autoFilter>
  <pageMargins left="0.7" right="0.7" top="0.75" bottom="0.75" header="0.3" footer="0.3"/>
  <pageSetup scale="17" orientation="portrait" r:id="rId1"/>
  <colBreaks count="1" manualBreakCount="1">
    <brk id="39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3320312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2" activePane="bottomLeft" state="frozen"/>
      <selection pane="bottomLeft" activeCell="A9" sqref="A9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B3B8-3769-4893-B4E2-FB5EE7978F12}">
  <dimension ref="A1:C11931"/>
  <sheetViews>
    <sheetView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3" width="26.88671875" customWidth="1"/>
  </cols>
  <sheetData>
    <row r="1" spans="1:3" x14ac:dyDescent="0.3">
      <c r="A1" s="12" t="s">
        <v>443</v>
      </c>
      <c r="B1" s="12" t="s">
        <v>8731</v>
      </c>
      <c r="C1" s="12" t="s">
        <v>8979</v>
      </c>
    </row>
    <row r="2" spans="1:3" x14ac:dyDescent="0.3">
      <c r="A2" t="s">
        <v>8980</v>
      </c>
    </row>
    <row r="3" spans="1:3" x14ac:dyDescent="0.3">
      <c r="A3" t="s">
        <v>8981</v>
      </c>
      <c r="B3">
        <v>2016</v>
      </c>
      <c r="C3">
        <v>2016</v>
      </c>
    </row>
    <row r="4" spans="1:3" x14ac:dyDescent="0.3">
      <c r="A4" t="s">
        <v>449</v>
      </c>
    </row>
    <row r="5" spans="1:3" x14ac:dyDescent="0.3">
      <c r="A5" t="s">
        <v>450</v>
      </c>
    </row>
    <row r="6" spans="1:3" x14ac:dyDescent="0.3">
      <c r="A6" t="s">
        <v>451</v>
      </c>
    </row>
    <row r="7" spans="1:3" x14ac:dyDescent="0.3">
      <c r="A7" t="s">
        <v>452</v>
      </c>
    </row>
    <row r="8" spans="1:3" x14ac:dyDescent="0.3">
      <c r="A8" t="s">
        <v>454</v>
      </c>
    </row>
    <row r="9" spans="1:3" x14ac:dyDescent="0.3">
      <c r="A9" t="s">
        <v>455</v>
      </c>
    </row>
    <row r="10" spans="1:3" x14ac:dyDescent="0.3">
      <c r="A10" t="s">
        <v>8982</v>
      </c>
      <c r="B10">
        <v>132</v>
      </c>
      <c r="C10">
        <v>132</v>
      </c>
    </row>
    <row r="11" spans="1:3" x14ac:dyDescent="0.3">
      <c r="A11" t="s">
        <v>8983</v>
      </c>
      <c r="B11">
        <v>132</v>
      </c>
      <c r="C11">
        <v>132</v>
      </c>
    </row>
    <row r="12" spans="1:3" x14ac:dyDescent="0.3">
      <c r="A12" t="s">
        <v>8984</v>
      </c>
    </row>
    <row r="13" spans="1:3" x14ac:dyDescent="0.3">
      <c r="A13" t="s">
        <v>8985</v>
      </c>
    </row>
    <row r="14" spans="1:3" x14ac:dyDescent="0.3">
      <c r="A14" t="s">
        <v>457</v>
      </c>
    </row>
    <row r="15" spans="1:3" x14ac:dyDescent="0.3">
      <c r="A15" t="s">
        <v>459</v>
      </c>
    </row>
    <row r="16" spans="1:3" x14ac:dyDescent="0.3">
      <c r="A16" t="s">
        <v>460</v>
      </c>
    </row>
    <row r="17" spans="1:3" x14ac:dyDescent="0.3">
      <c r="A17" t="s">
        <v>461</v>
      </c>
    </row>
    <row r="18" spans="1:3" x14ac:dyDescent="0.3">
      <c r="A18" t="s">
        <v>462</v>
      </c>
    </row>
    <row r="19" spans="1:3" x14ac:dyDescent="0.3">
      <c r="A19" t="s">
        <v>463</v>
      </c>
    </row>
    <row r="20" spans="1:3" x14ac:dyDescent="0.3">
      <c r="A20" t="s">
        <v>464</v>
      </c>
    </row>
    <row r="21" spans="1:3" x14ac:dyDescent="0.3">
      <c r="A21" t="s">
        <v>465</v>
      </c>
    </row>
    <row r="22" spans="1:3" x14ac:dyDescent="0.3">
      <c r="A22" t="s">
        <v>466</v>
      </c>
    </row>
    <row r="23" spans="1:3" x14ac:dyDescent="0.3">
      <c r="A23" t="s">
        <v>467</v>
      </c>
    </row>
    <row r="24" spans="1:3" x14ac:dyDescent="0.3">
      <c r="A24" t="s">
        <v>468</v>
      </c>
      <c r="B24">
        <v>29</v>
      </c>
      <c r="C24">
        <v>29</v>
      </c>
    </row>
    <row r="25" spans="1:3" x14ac:dyDescent="0.3">
      <c r="A25" t="s">
        <v>469</v>
      </c>
    </row>
    <row r="26" spans="1:3" x14ac:dyDescent="0.3">
      <c r="A26" t="s">
        <v>470</v>
      </c>
    </row>
    <row r="27" spans="1:3" x14ac:dyDescent="0.3">
      <c r="A27" t="s">
        <v>8986</v>
      </c>
    </row>
    <row r="28" spans="1:3" x14ac:dyDescent="0.3">
      <c r="A28" t="s">
        <v>471</v>
      </c>
    </row>
    <row r="29" spans="1:3" x14ac:dyDescent="0.3">
      <c r="A29" t="s">
        <v>472</v>
      </c>
    </row>
    <row r="30" spans="1:3" x14ac:dyDescent="0.3">
      <c r="A30" t="s">
        <v>473</v>
      </c>
    </row>
    <row r="31" spans="1:3" x14ac:dyDescent="0.3">
      <c r="A31" t="s">
        <v>8987</v>
      </c>
    </row>
    <row r="32" spans="1:3" x14ac:dyDescent="0.3">
      <c r="A32" t="s">
        <v>474</v>
      </c>
    </row>
    <row r="33" spans="1:3" x14ac:dyDescent="0.3">
      <c r="A33" t="s">
        <v>476</v>
      </c>
    </row>
    <row r="34" spans="1:3" x14ac:dyDescent="0.3">
      <c r="A34" t="s">
        <v>477</v>
      </c>
    </row>
    <row r="35" spans="1:3" x14ac:dyDescent="0.3">
      <c r="A35" t="s">
        <v>478</v>
      </c>
      <c r="B35">
        <v>4</v>
      </c>
      <c r="C35">
        <v>4</v>
      </c>
    </row>
    <row r="36" spans="1:3" x14ac:dyDescent="0.3">
      <c r="A36" t="s">
        <v>479</v>
      </c>
    </row>
    <row r="37" spans="1:3" x14ac:dyDescent="0.3">
      <c r="A37" t="s">
        <v>480</v>
      </c>
    </row>
    <row r="38" spans="1:3" x14ac:dyDescent="0.3">
      <c r="A38" t="s">
        <v>481</v>
      </c>
    </row>
    <row r="39" spans="1:3" x14ac:dyDescent="0.3">
      <c r="A39" t="s">
        <v>482</v>
      </c>
    </row>
    <row r="40" spans="1:3" x14ac:dyDescent="0.3">
      <c r="A40" t="s">
        <v>483</v>
      </c>
    </row>
    <row r="41" spans="1:3" x14ac:dyDescent="0.3">
      <c r="A41" t="s">
        <v>485</v>
      </c>
      <c r="B41">
        <v>16</v>
      </c>
      <c r="C41">
        <v>16</v>
      </c>
    </row>
    <row r="42" spans="1:3" x14ac:dyDescent="0.3">
      <c r="A42" t="s">
        <v>487</v>
      </c>
    </row>
    <row r="43" spans="1:3" x14ac:dyDescent="0.3">
      <c r="A43" t="s">
        <v>489</v>
      </c>
      <c r="B43">
        <v>63</v>
      </c>
      <c r="C43">
        <v>63</v>
      </c>
    </row>
    <row r="44" spans="1:3" x14ac:dyDescent="0.3">
      <c r="A44" t="s">
        <v>8988</v>
      </c>
      <c r="B44">
        <v>34</v>
      </c>
      <c r="C44">
        <v>34</v>
      </c>
    </row>
    <row r="45" spans="1:3" x14ac:dyDescent="0.3">
      <c r="A45" t="s">
        <v>8989</v>
      </c>
      <c r="B45">
        <v>40</v>
      </c>
      <c r="C45">
        <v>40</v>
      </c>
    </row>
    <row r="46" spans="1:3" x14ac:dyDescent="0.3">
      <c r="A46" t="s">
        <v>8990</v>
      </c>
      <c r="B46">
        <v>25</v>
      </c>
      <c r="C46">
        <v>25</v>
      </c>
    </row>
    <row r="47" spans="1:3" x14ac:dyDescent="0.3">
      <c r="A47" t="s">
        <v>491</v>
      </c>
      <c r="B47">
        <v>29</v>
      </c>
      <c r="C47">
        <v>29</v>
      </c>
    </row>
    <row r="48" spans="1:3" x14ac:dyDescent="0.3">
      <c r="A48" t="s">
        <v>492</v>
      </c>
      <c r="B48">
        <v>19</v>
      </c>
      <c r="C48">
        <v>19</v>
      </c>
    </row>
    <row r="49" spans="1:3" x14ac:dyDescent="0.3">
      <c r="A49" t="s">
        <v>8991</v>
      </c>
    </row>
    <row r="50" spans="1:3" x14ac:dyDescent="0.3">
      <c r="A50" t="s">
        <v>8992</v>
      </c>
    </row>
    <row r="51" spans="1:3" x14ac:dyDescent="0.3">
      <c r="A51" t="s">
        <v>494</v>
      </c>
      <c r="B51">
        <v>27</v>
      </c>
      <c r="C51">
        <v>27</v>
      </c>
    </row>
    <row r="52" spans="1:3" x14ac:dyDescent="0.3">
      <c r="A52" t="s">
        <v>8993</v>
      </c>
    </row>
    <row r="53" spans="1:3" x14ac:dyDescent="0.3">
      <c r="A53" t="s">
        <v>495</v>
      </c>
      <c r="B53">
        <v>18</v>
      </c>
      <c r="C53">
        <v>18</v>
      </c>
    </row>
    <row r="54" spans="1:3" x14ac:dyDescent="0.3">
      <c r="A54" t="s">
        <v>497</v>
      </c>
    </row>
    <row r="55" spans="1:3" x14ac:dyDescent="0.3">
      <c r="A55" t="s">
        <v>8994</v>
      </c>
    </row>
    <row r="56" spans="1:3" x14ac:dyDescent="0.3">
      <c r="A56" t="s">
        <v>8995</v>
      </c>
    </row>
    <row r="57" spans="1:3" x14ac:dyDescent="0.3">
      <c r="A57" t="s">
        <v>8996</v>
      </c>
    </row>
    <row r="58" spans="1:3" x14ac:dyDescent="0.3">
      <c r="A58" t="s">
        <v>8997</v>
      </c>
    </row>
    <row r="59" spans="1:3" x14ac:dyDescent="0.3">
      <c r="A59" t="s">
        <v>499</v>
      </c>
    </row>
    <row r="60" spans="1:3" x14ac:dyDescent="0.3">
      <c r="A60" t="s">
        <v>1503</v>
      </c>
    </row>
    <row r="61" spans="1:3" x14ac:dyDescent="0.3">
      <c r="A61" t="s">
        <v>4793</v>
      </c>
    </row>
    <row r="62" spans="1:3" x14ac:dyDescent="0.3">
      <c r="A62" t="s">
        <v>499</v>
      </c>
    </row>
    <row r="63" spans="1:3" x14ac:dyDescent="0.3">
      <c r="A63" t="s">
        <v>8998</v>
      </c>
    </row>
    <row r="64" spans="1:3" x14ac:dyDescent="0.3">
      <c r="A64" t="s">
        <v>8999</v>
      </c>
      <c r="C64">
        <v>1</v>
      </c>
    </row>
    <row r="65" spans="1:3" x14ac:dyDescent="0.3">
      <c r="A65" t="s">
        <v>9000</v>
      </c>
      <c r="C65">
        <v>4</v>
      </c>
    </row>
    <row r="66" spans="1:3" x14ac:dyDescent="0.3">
      <c r="A66" t="s">
        <v>9001</v>
      </c>
      <c r="C66">
        <v>14</v>
      </c>
    </row>
    <row r="67" spans="1:3" x14ac:dyDescent="0.3">
      <c r="A67" t="s">
        <v>9002</v>
      </c>
    </row>
    <row r="68" spans="1:3" x14ac:dyDescent="0.3">
      <c r="A68" t="s">
        <v>9003</v>
      </c>
    </row>
    <row r="69" spans="1:3" x14ac:dyDescent="0.3">
      <c r="A69" t="s">
        <v>9004</v>
      </c>
      <c r="B69">
        <v>7</v>
      </c>
      <c r="C69">
        <v>7</v>
      </c>
    </row>
    <row r="70" spans="1:3" x14ac:dyDescent="0.3">
      <c r="A70" t="s">
        <v>9005</v>
      </c>
    </row>
    <row r="71" spans="1:3" x14ac:dyDescent="0.3">
      <c r="A71" t="s">
        <v>9006</v>
      </c>
    </row>
    <row r="72" spans="1:3" x14ac:dyDescent="0.3">
      <c r="A72" t="s">
        <v>9007</v>
      </c>
    </row>
    <row r="73" spans="1:3" x14ac:dyDescent="0.3">
      <c r="A73" t="s">
        <v>501</v>
      </c>
    </row>
    <row r="74" spans="1:3" x14ac:dyDescent="0.3">
      <c r="A74" t="s">
        <v>9008</v>
      </c>
    </row>
    <row r="75" spans="1:3" x14ac:dyDescent="0.3">
      <c r="A75" t="s">
        <v>9009</v>
      </c>
    </row>
    <row r="76" spans="1:3" x14ac:dyDescent="0.3">
      <c r="A76" t="s">
        <v>9010</v>
      </c>
    </row>
    <row r="77" spans="1:3" x14ac:dyDescent="0.3">
      <c r="A77" t="s">
        <v>9011</v>
      </c>
    </row>
    <row r="78" spans="1:3" x14ac:dyDescent="0.3">
      <c r="A78" t="s">
        <v>9012</v>
      </c>
    </row>
    <row r="79" spans="1:3" x14ac:dyDescent="0.3">
      <c r="A79" t="s">
        <v>9013</v>
      </c>
    </row>
    <row r="80" spans="1:3" x14ac:dyDescent="0.3">
      <c r="A80" t="s">
        <v>503</v>
      </c>
    </row>
    <row r="81" spans="1:3" x14ac:dyDescent="0.3">
      <c r="A81" t="s">
        <v>504</v>
      </c>
    </row>
    <row r="82" spans="1:3" x14ac:dyDescent="0.3">
      <c r="A82" t="s">
        <v>505</v>
      </c>
    </row>
    <row r="83" spans="1:3" x14ac:dyDescent="0.3">
      <c r="A83" t="s">
        <v>9014</v>
      </c>
    </row>
    <row r="84" spans="1:3" x14ac:dyDescent="0.3">
      <c r="A84" t="s">
        <v>507</v>
      </c>
      <c r="B84">
        <v>4</v>
      </c>
      <c r="C84">
        <v>4</v>
      </c>
    </row>
    <row r="85" spans="1:3" x14ac:dyDescent="0.3">
      <c r="A85" t="s">
        <v>2613</v>
      </c>
    </row>
    <row r="86" spans="1:3" x14ac:dyDescent="0.3">
      <c r="A86" t="s">
        <v>1768</v>
      </c>
    </row>
    <row r="87" spans="1:3" x14ac:dyDescent="0.3">
      <c r="A87" t="s">
        <v>5362</v>
      </c>
    </row>
    <row r="88" spans="1:3" x14ac:dyDescent="0.3">
      <c r="A88" t="s">
        <v>9015</v>
      </c>
    </row>
    <row r="89" spans="1:3" x14ac:dyDescent="0.3">
      <c r="A89" t="s">
        <v>9016</v>
      </c>
    </row>
    <row r="90" spans="1:3" x14ac:dyDescent="0.3">
      <c r="A90" t="s">
        <v>9017</v>
      </c>
    </row>
    <row r="91" spans="1:3" x14ac:dyDescent="0.3">
      <c r="A91" t="s">
        <v>9018</v>
      </c>
    </row>
    <row r="92" spans="1:3" x14ac:dyDescent="0.3">
      <c r="A92" t="s">
        <v>9019</v>
      </c>
    </row>
    <row r="93" spans="1:3" x14ac:dyDescent="0.3">
      <c r="A93" t="s">
        <v>4054</v>
      </c>
    </row>
    <row r="94" spans="1:3" x14ac:dyDescent="0.3">
      <c r="A94" t="s">
        <v>9020</v>
      </c>
    </row>
    <row r="95" spans="1:3" x14ac:dyDescent="0.3">
      <c r="A95" t="s">
        <v>9021</v>
      </c>
    </row>
    <row r="96" spans="1:3" x14ac:dyDescent="0.3">
      <c r="A96" t="s">
        <v>9022</v>
      </c>
    </row>
    <row r="97" spans="1:3" x14ac:dyDescent="0.3">
      <c r="A97" t="s">
        <v>9023</v>
      </c>
    </row>
    <row r="98" spans="1:3" x14ac:dyDescent="0.3">
      <c r="A98" t="s">
        <v>9024</v>
      </c>
    </row>
    <row r="99" spans="1:3" x14ac:dyDescent="0.3">
      <c r="A99" t="s">
        <v>9025</v>
      </c>
    </row>
    <row r="100" spans="1:3" x14ac:dyDescent="0.3">
      <c r="A100" t="s">
        <v>508</v>
      </c>
    </row>
    <row r="101" spans="1:3" x14ac:dyDescent="0.3">
      <c r="A101" t="s">
        <v>9026</v>
      </c>
    </row>
    <row r="102" spans="1:3" x14ac:dyDescent="0.3">
      <c r="A102" t="s">
        <v>9027</v>
      </c>
    </row>
    <row r="103" spans="1:3" x14ac:dyDescent="0.3">
      <c r="A103" t="s">
        <v>9028</v>
      </c>
    </row>
    <row r="104" spans="1:3" x14ac:dyDescent="0.3">
      <c r="A104" t="s">
        <v>9029</v>
      </c>
      <c r="B104">
        <v>589</v>
      </c>
      <c r="C104">
        <v>589</v>
      </c>
    </row>
    <row r="105" spans="1:3" x14ac:dyDescent="0.3">
      <c r="A105" t="s">
        <v>510</v>
      </c>
    </row>
    <row r="106" spans="1:3" x14ac:dyDescent="0.3">
      <c r="A106" t="s">
        <v>512</v>
      </c>
    </row>
    <row r="107" spans="1:3" x14ac:dyDescent="0.3">
      <c r="A107" t="s">
        <v>5826</v>
      </c>
    </row>
    <row r="108" spans="1:3" x14ac:dyDescent="0.3">
      <c r="A108" t="s">
        <v>9030</v>
      </c>
    </row>
    <row r="109" spans="1:3" x14ac:dyDescent="0.3">
      <c r="A109" t="s">
        <v>9031</v>
      </c>
    </row>
    <row r="110" spans="1:3" x14ac:dyDescent="0.3">
      <c r="A110" t="s">
        <v>513</v>
      </c>
    </row>
    <row r="111" spans="1:3" x14ac:dyDescent="0.3">
      <c r="A111" t="s">
        <v>515</v>
      </c>
    </row>
    <row r="112" spans="1:3" x14ac:dyDescent="0.3">
      <c r="A112" t="s">
        <v>9032</v>
      </c>
      <c r="B112">
        <v>9</v>
      </c>
      <c r="C112">
        <v>9</v>
      </c>
    </row>
    <row r="113" spans="1:3" x14ac:dyDescent="0.3">
      <c r="A113" t="s">
        <v>9033</v>
      </c>
    </row>
    <row r="114" spans="1:3" x14ac:dyDescent="0.3">
      <c r="A114" t="s">
        <v>9034</v>
      </c>
    </row>
    <row r="115" spans="1:3" x14ac:dyDescent="0.3">
      <c r="A115" t="s">
        <v>9035</v>
      </c>
    </row>
    <row r="116" spans="1:3" x14ac:dyDescent="0.3">
      <c r="A116" t="s">
        <v>9036</v>
      </c>
      <c r="B116">
        <v>5</v>
      </c>
      <c r="C116">
        <v>5</v>
      </c>
    </row>
    <row r="117" spans="1:3" x14ac:dyDescent="0.3">
      <c r="A117" t="s">
        <v>9037</v>
      </c>
    </row>
    <row r="118" spans="1:3" x14ac:dyDescent="0.3">
      <c r="A118" t="s">
        <v>517</v>
      </c>
      <c r="B118">
        <v>19</v>
      </c>
      <c r="C118">
        <v>19</v>
      </c>
    </row>
    <row r="119" spans="1:3" x14ac:dyDescent="0.3">
      <c r="A119" t="s">
        <v>518</v>
      </c>
      <c r="B119">
        <v>2</v>
      </c>
      <c r="C119">
        <v>2</v>
      </c>
    </row>
    <row r="120" spans="1:3" x14ac:dyDescent="0.3">
      <c r="A120" t="s">
        <v>520</v>
      </c>
      <c r="B120">
        <v>10</v>
      </c>
      <c r="C120">
        <v>10</v>
      </c>
    </row>
    <row r="121" spans="1:3" x14ac:dyDescent="0.3">
      <c r="A121" t="s">
        <v>521</v>
      </c>
      <c r="B121">
        <v>7</v>
      </c>
      <c r="C121">
        <v>7</v>
      </c>
    </row>
    <row r="122" spans="1:3" x14ac:dyDescent="0.3">
      <c r="A122" t="s">
        <v>522</v>
      </c>
      <c r="B122">
        <v>16</v>
      </c>
      <c r="C122">
        <v>16</v>
      </c>
    </row>
    <row r="123" spans="1:3" x14ac:dyDescent="0.3">
      <c r="A123" t="s">
        <v>523</v>
      </c>
      <c r="B123">
        <v>3</v>
      </c>
      <c r="C123">
        <v>3</v>
      </c>
    </row>
    <row r="124" spans="1:3" x14ac:dyDescent="0.3">
      <c r="A124" t="s">
        <v>525</v>
      </c>
      <c r="B124">
        <v>16</v>
      </c>
      <c r="C124">
        <v>16</v>
      </c>
    </row>
    <row r="125" spans="1:3" x14ac:dyDescent="0.3">
      <c r="A125" t="s">
        <v>526</v>
      </c>
      <c r="B125">
        <v>6</v>
      </c>
      <c r="C125">
        <v>6</v>
      </c>
    </row>
    <row r="126" spans="1:3" x14ac:dyDescent="0.3">
      <c r="A126" t="s">
        <v>527</v>
      </c>
      <c r="B126">
        <v>13</v>
      </c>
      <c r="C126">
        <v>13</v>
      </c>
    </row>
    <row r="127" spans="1:3" x14ac:dyDescent="0.3">
      <c r="A127" t="s">
        <v>528</v>
      </c>
    </row>
    <row r="128" spans="1:3" x14ac:dyDescent="0.3">
      <c r="A128" t="s">
        <v>529</v>
      </c>
    </row>
    <row r="129" spans="1:3" x14ac:dyDescent="0.3">
      <c r="A129" t="s">
        <v>530</v>
      </c>
      <c r="B129">
        <v>3</v>
      </c>
      <c r="C129">
        <v>3</v>
      </c>
    </row>
    <row r="130" spans="1:3" x14ac:dyDescent="0.3">
      <c r="A130" t="s">
        <v>531</v>
      </c>
      <c r="B130">
        <v>4</v>
      </c>
      <c r="C130">
        <v>4</v>
      </c>
    </row>
    <row r="131" spans="1:3" x14ac:dyDescent="0.3">
      <c r="A131" t="s">
        <v>533</v>
      </c>
      <c r="B131">
        <v>9</v>
      </c>
      <c r="C131">
        <v>9</v>
      </c>
    </row>
    <row r="132" spans="1:3" x14ac:dyDescent="0.3">
      <c r="A132" t="s">
        <v>534</v>
      </c>
      <c r="B132">
        <v>2</v>
      </c>
      <c r="C132">
        <v>2</v>
      </c>
    </row>
    <row r="133" spans="1:3" x14ac:dyDescent="0.3">
      <c r="A133" t="s">
        <v>535</v>
      </c>
      <c r="B133">
        <v>9</v>
      </c>
      <c r="C133">
        <v>9</v>
      </c>
    </row>
    <row r="134" spans="1:3" x14ac:dyDescent="0.3">
      <c r="A134" t="s">
        <v>536</v>
      </c>
      <c r="B134">
        <v>2</v>
      </c>
      <c r="C134">
        <v>2</v>
      </c>
    </row>
    <row r="135" spans="1:3" x14ac:dyDescent="0.3">
      <c r="A135" t="s">
        <v>537</v>
      </c>
      <c r="C135">
        <v>4</v>
      </c>
    </row>
    <row r="136" spans="1:3" x14ac:dyDescent="0.3">
      <c r="A136" t="s">
        <v>538</v>
      </c>
    </row>
    <row r="137" spans="1:3" x14ac:dyDescent="0.3">
      <c r="A137" t="s">
        <v>539</v>
      </c>
    </row>
    <row r="138" spans="1:3" x14ac:dyDescent="0.3">
      <c r="A138" t="s">
        <v>540</v>
      </c>
      <c r="C138">
        <v>2</v>
      </c>
    </row>
    <row r="139" spans="1:3" x14ac:dyDescent="0.3">
      <c r="A139" t="s">
        <v>541</v>
      </c>
      <c r="C139">
        <v>14</v>
      </c>
    </row>
    <row r="140" spans="1:3" x14ac:dyDescent="0.3">
      <c r="A140" t="s">
        <v>9038</v>
      </c>
      <c r="B140">
        <v>36</v>
      </c>
      <c r="C140">
        <v>36</v>
      </c>
    </row>
    <row r="141" spans="1:3" x14ac:dyDescent="0.3">
      <c r="A141" t="s">
        <v>9039</v>
      </c>
      <c r="B141">
        <v>38</v>
      </c>
      <c r="C141">
        <v>38</v>
      </c>
    </row>
    <row r="142" spans="1:3" x14ac:dyDescent="0.3">
      <c r="A142" t="s">
        <v>542</v>
      </c>
    </row>
    <row r="143" spans="1:3" x14ac:dyDescent="0.3">
      <c r="A143" t="s">
        <v>543</v>
      </c>
    </row>
    <row r="144" spans="1:3" x14ac:dyDescent="0.3">
      <c r="A144" t="s">
        <v>544</v>
      </c>
    </row>
    <row r="145" spans="1:3" x14ac:dyDescent="0.3">
      <c r="A145" t="s">
        <v>9040</v>
      </c>
    </row>
    <row r="146" spans="1:3" x14ac:dyDescent="0.3">
      <c r="A146" t="s">
        <v>545</v>
      </c>
    </row>
    <row r="147" spans="1:3" x14ac:dyDescent="0.3">
      <c r="A147" t="s">
        <v>546</v>
      </c>
    </row>
    <row r="148" spans="1:3" x14ac:dyDescent="0.3">
      <c r="A148" t="s">
        <v>5856</v>
      </c>
    </row>
    <row r="149" spans="1:3" x14ac:dyDescent="0.3">
      <c r="A149" t="s">
        <v>9041</v>
      </c>
    </row>
    <row r="150" spans="1:3" x14ac:dyDescent="0.3">
      <c r="A150" t="s">
        <v>9042</v>
      </c>
      <c r="B150">
        <v>2</v>
      </c>
      <c r="C150">
        <v>2</v>
      </c>
    </row>
    <row r="151" spans="1:3" x14ac:dyDescent="0.3">
      <c r="A151" t="s">
        <v>547</v>
      </c>
      <c r="B151">
        <v>30</v>
      </c>
      <c r="C151">
        <v>30</v>
      </c>
    </row>
    <row r="152" spans="1:3" x14ac:dyDescent="0.3">
      <c r="A152" t="s">
        <v>548</v>
      </c>
      <c r="C152">
        <v>24</v>
      </c>
    </row>
    <row r="153" spans="1:3" x14ac:dyDescent="0.3">
      <c r="A153" t="s">
        <v>549</v>
      </c>
    </row>
    <row r="154" spans="1:3" x14ac:dyDescent="0.3">
      <c r="A154" t="s">
        <v>550</v>
      </c>
    </row>
    <row r="155" spans="1:3" x14ac:dyDescent="0.3">
      <c r="A155" t="s">
        <v>551</v>
      </c>
    </row>
    <row r="156" spans="1:3" x14ac:dyDescent="0.3">
      <c r="A156" t="s">
        <v>552</v>
      </c>
      <c r="C156">
        <v>18</v>
      </c>
    </row>
    <row r="157" spans="1:3" x14ac:dyDescent="0.3">
      <c r="A157" t="s">
        <v>553</v>
      </c>
      <c r="C157">
        <v>22</v>
      </c>
    </row>
    <row r="158" spans="1:3" x14ac:dyDescent="0.3">
      <c r="A158" t="s">
        <v>554</v>
      </c>
      <c r="C158">
        <v>24</v>
      </c>
    </row>
    <row r="159" spans="1:3" x14ac:dyDescent="0.3">
      <c r="A159" t="s">
        <v>555</v>
      </c>
      <c r="C159">
        <v>4</v>
      </c>
    </row>
    <row r="160" spans="1:3" x14ac:dyDescent="0.3">
      <c r="A160" t="s">
        <v>556</v>
      </c>
      <c r="C160">
        <v>2</v>
      </c>
    </row>
    <row r="161" spans="1:3" x14ac:dyDescent="0.3">
      <c r="A161" t="s">
        <v>557</v>
      </c>
      <c r="C161">
        <v>2</v>
      </c>
    </row>
    <row r="162" spans="1:3" x14ac:dyDescent="0.3">
      <c r="A162" t="s">
        <v>9043</v>
      </c>
    </row>
    <row r="163" spans="1:3" x14ac:dyDescent="0.3">
      <c r="A163" t="s">
        <v>5877</v>
      </c>
    </row>
    <row r="164" spans="1:3" x14ac:dyDescent="0.3">
      <c r="A164" t="s">
        <v>558</v>
      </c>
    </row>
    <row r="165" spans="1:3" x14ac:dyDescent="0.3">
      <c r="A165" t="s">
        <v>9044</v>
      </c>
    </row>
    <row r="166" spans="1:3" x14ac:dyDescent="0.3">
      <c r="A166" t="s">
        <v>560</v>
      </c>
      <c r="B166">
        <v>14</v>
      </c>
      <c r="C166">
        <v>14</v>
      </c>
    </row>
    <row r="167" spans="1:3" x14ac:dyDescent="0.3">
      <c r="A167" t="s">
        <v>561</v>
      </c>
      <c r="B167">
        <v>3</v>
      </c>
      <c r="C167">
        <v>3</v>
      </c>
    </row>
    <row r="168" spans="1:3" x14ac:dyDescent="0.3">
      <c r="A168" t="s">
        <v>562</v>
      </c>
      <c r="B168">
        <v>1</v>
      </c>
      <c r="C168">
        <v>1</v>
      </c>
    </row>
    <row r="169" spans="1:3" x14ac:dyDescent="0.3">
      <c r="A169" t="s">
        <v>563</v>
      </c>
      <c r="B169">
        <v>3</v>
      </c>
      <c r="C169">
        <v>3</v>
      </c>
    </row>
    <row r="170" spans="1:3" x14ac:dyDescent="0.3">
      <c r="A170" t="s">
        <v>564</v>
      </c>
    </row>
    <row r="171" spans="1:3" x14ac:dyDescent="0.3">
      <c r="A171" t="s">
        <v>565</v>
      </c>
    </row>
    <row r="172" spans="1:3" x14ac:dyDescent="0.3">
      <c r="A172" t="s">
        <v>9045</v>
      </c>
    </row>
    <row r="173" spans="1:3" x14ac:dyDescent="0.3">
      <c r="A173" t="s">
        <v>566</v>
      </c>
      <c r="B173">
        <v>43</v>
      </c>
      <c r="C173">
        <v>43</v>
      </c>
    </row>
    <row r="174" spans="1:3" x14ac:dyDescent="0.3">
      <c r="A174" t="s">
        <v>9046</v>
      </c>
      <c r="B174">
        <v>3</v>
      </c>
      <c r="C174">
        <v>3</v>
      </c>
    </row>
    <row r="175" spans="1:3" x14ac:dyDescent="0.3">
      <c r="A175" t="s">
        <v>568</v>
      </c>
      <c r="C175">
        <v>1</v>
      </c>
    </row>
    <row r="176" spans="1:3" x14ac:dyDescent="0.3">
      <c r="A176" t="s">
        <v>570</v>
      </c>
    </row>
    <row r="177" spans="1:3" x14ac:dyDescent="0.3">
      <c r="A177" t="s">
        <v>571</v>
      </c>
      <c r="B177">
        <v>38</v>
      </c>
      <c r="C177">
        <v>38</v>
      </c>
    </row>
    <row r="178" spans="1:3" x14ac:dyDescent="0.3">
      <c r="A178" t="s">
        <v>572</v>
      </c>
    </row>
    <row r="179" spans="1:3" x14ac:dyDescent="0.3">
      <c r="A179" t="s">
        <v>9047</v>
      </c>
      <c r="B179">
        <v>25</v>
      </c>
      <c r="C179">
        <v>25</v>
      </c>
    </row>
    <row r="180" spans="1:3" x14ac:dyDescent="0.3">
      <c r="A180" t="s">
        <v>9048</v>
      </c>
      <c r="B180">
        <v>5</v>
      </c>
      <c r="C180">
        <v>5</v>
      </c>
    </row>
    <row r="181" spans="1:3" x14ac:dyDescent="0.3">
      <c r="A181" t="s">
        <v>574</v>
      </c>
      <c r="C181">
        <v>14</v>
      </c>
    </row>
    <row r="182" spans="1:3" x14ac:dyDescent="0.3">
      <c r="A182" t="s">
        <v>9049</v>
      </c>
      <c r="C182">
        <v>6</v>
      </c>
    </row>
    <row r="183" spans="1:3" x14ac:dyDescent="0.3">
      <c r="A183" t="s">
        <v>9050</v>
      </c>
      <c r="B183">
        <v>4</v>
      </c>
      <c r="C183">
        <v>4</v>
      </c>
    </row>
    <row r="184" spans="1:3" x14ac:dyDescent="0.3">
      <c r="A184" t="s">
        <v>9051</v>
      </c>
    </row>
    <row r="185" spans="1:3" x14ac:dyDescent="0.3">
      <c r="A185" t="s">
        <v>575</v>
      </c>
      <c r="B185">
        <v>21</v>
      </c>
      <c r="C185">
        <v>21</v>
      </c>
    </row>
    <row r="186" spans="1:3" x14ac:dyDescent="0.3">
      <c r="A186" t="s">
        <v>576</v>
      </c>
      <c r="B186">
        <v>19</v>
      </c>
      <c r="C186">
        <v>19</v>
      </c>
    </row>
    <row r="187" spans="1:3" x14ac:dyDescent="0.3">
      <c r="A187" t="s">
        <v>577</v>
      </c>
      <c r="B187">
        <v>16</v>
      </c>
      <c r="C187">
        <v>16</v>
      </c>
    </row>
    <row r="188" spans="1:3" x14ac:dyDescent="0.3">
      <c r="A188" t="s">
        <v>578</v>
      </c>
      <c r="B188">
        <v>6</v>
      </c>
      <c r="C188">
        <v>6</v>
      </c>
    </row>
    <row r="189" spans="1:3" x14ac:dyDescent="0.3">
      <c r="A189" t="s">
        <v>579</v>
      </c>
    </row>
    <row r="190" spans="1:3" x14ac:dyDescent="0.3">
      <c r="A190" t="s">
        <v>580</v>
      </c>
      <c r="C190">
        <v>20</v>
      </c>
    </row>
    <row r="191" spans="1:3" x14ac:dyDescent="0.3">
      <c r="A191" t="s">
        <v>9052</v>
      </c>
      <c r="B191">
        <v>2</v>
      </c>
      <c r="C191">
        <v>2</v>
      </c>
    </row>
    <row r="192" spans="1:3" x14ac:dyDescent="0.3">
      <c r="A192" t="s">
        <v>9053</v>
      </c>
    </row>
    <row r="193" spans="1:3" x14ac:dyDescent="0.3">
      <c r="A193" t="s">
        <v>582</v>
      </c>
      <c r="B193">
        <v>14</v>
      </c>
      <c r="C193">
        <v>14</v>
      </c>
    </row>
    <row r="194" spans="1:3" x14ac:dyDescent="0.3">
      <c r="A194" t="s">
        <v>583</v>
      </c>
      <c r="B194">
        <v>12</v>
      </c>
      <c r="C194">
        <v>12</v>
      </c>
    </row>
    <row r="195" spans="1:3" x14ac:dyDescent="0.3">
      <c r="A195" t="s">
        <v>584</v>
      </c>
      <c r="B195">
        <v>11</v>
      </c>
      <c r="C195">
        <v>11</v>
      </c>
    </row>
    <row r="196" spans="1:3" x14ac:dyDescent="0.3">
      <c r="A196" t="s">
        <v>585</v>
      </c>
      <c r="B196">
        <v>9</v>
      </c>
      <c r="C196">
        <v>9</v>
      </c>
    </row>
    <row r="197" spans="1:3" x14ac:dyDescent="0.3">
      <c r="A197" t="s">
        <v>586</v>
      </c>
      <c r="B197">
        <v>3</v>
      </c>
      <c r="C197">
        <v>3</v>
      </c>
    </row>
    <row r="198" spans="1:3" x14ac:dyDescent="0.3">
      <c r="A198" t="s">
        <v>587</v>
      </c>
      <c r="B198">
        <v>2</v>
      </c>
      <c r="C198">
        <v>2</v>
      </c>
    </row>
    <row r="199" spans="1:3" x14ac:dyDescent="0.3">
      <c r="A199" t="s">
        <v>588</v>
      </c>
    </row>
    <row r="200" spans="1:3" x14ac:dyDescent="0.3">
      <c r="A200" t="s">
        <v>9054</v>
      </c>
    </row>
    <row r="201" spans="1:3" x14ac:dyDescent="0.3">
      <c r="A201" t="s">
        <v>590</v>
      </c>
      <c r="B201">
        <v>1</v>
      </c>
      <c r="C201">
        <v>1</v>
      </c>
    </row>
    <row r="202" spans="1:3" x14ac:dyDescent="0.3">
      <c r="A202" t="s">
        <v>591</v>
      </c>
      <c r="B202">
        <v>47</v>
      </c>
      <c r="C202">
        <v>47</v>
      </c>
    </row>
    <row r="203" spans="1:3" x14ac:dyDescent="0.3">
      <c r="A203" t="s">
        <v>592</v>
      </c>
    </row>
    <row r="204" spans="1:3" x14ac:dyDescent="0.3">
      <c r="A204" t="s">
        <v>9055</v>
      </c>
      <c r="B204">
        <v>52</v>
      </c>
      <c r="C204">
        <v>52</v>
      </c>
    </row>
    <row r="205" spans="1:3" x14ac:dyDescent="0.3">
      <c r="A205" t="s">
        <v>593</v>
      </c>
    </row>
    <row r="206" spans="1:3" x14ac:dyDescent="0.3">
      <c r="A206" t="s">
        <v>594</v>
      </c>
      <c r="B206">
        <v>29</v>
      </c>
      <c r="C206">
        <v>29</v>
      </c>
    </row>
    <row r="207" spans="1:3" x14ac:dyDescent="0.3">
      <c r="A207" t="s">
        <v>596</v>
      </c>
    </row>
    <row r="208" spans="1:3" x14ac:dyDescent="0.3">
      <c r="A208" t="s">
        <v>597</v>
      </c>
      <c r="B208">
        <v>45</v>
      </c>
      <c r="C208">
        <v>45</v>
      </c>
    </row>
    <row r="209" spans="1:3" x14ac:dyDescent="0.3">
      <c r="A209" t="s">
        <v>9056</v>
      </c>
    </row>
    <row r="210" spans="1:3" x14ac:dyDescent="0.3">
      <c r="A210" t="s">
        <v>598</v>
      </c>
      <c r="B210">
        <v>27</v>
      </c>
      <c r="C210">
        <v>27</v>
      </c>
    </row>
    <row r="211" spans="1:3" x14ac:dyDescent="0.3">
      <c r="A211" t="s">
        <v>9057</v>
      </c>
    </row>
    <row r="212" spans="1:3" x14ac:dyDescent="0.3">
      <c r="A212" t="s">
        <v>599</v>
      </c>
    </row>
    <row r="213" spans="1:3" x14ac:dyDescent="0.3">
      <c r="A213" t="s">
        <v>9058</v>
      </c>
      <c r="B213">
        <v>11</v>
      </c>
      <c r="C213">
        <v>11</v>
      </c>
    </row>
    <row r="214" spans="1:3" x14ac:dyDescent="0.3">
      <c r="A214" t="s">
        <v>9059</v>
      </c>
    </row>
    <row r="215" spans="1:3" x14ac:dyDescent="0.3">
      <c r="A215" t="s">
        <v>600</v>
      </c>
    </row>
    <row r="216" spans="1:3" x14ac:dyDescent="0.3">
      <c r="A216" t="s">
        <v>601</v>
      </c>
    </row>
    <row r="217" spans="1:3" x14ac:dyDescent="0.3">
      <c r="A217" t="s">
        <v>602</v>
      </c>
    </row>
    <row r="218" spans="1:3" x14ac:dyDescent="0.3">
      <c r="A218" t="s">
        <v>603</v>
      </c>
    </row>
    <row r="219" spans="1:3" x14ac:dyDescent="0.3">
      <c r="A219" t="s">
        <v>604</v>
      </c>
    </row>
    <row r="220" spans="1:3" x14ac:dyDescent="0.3">
      <c r="A220" t="s">
        <v>605</v>
      </c>
    </row>
    <row r="221" spans="1:3" x14ac:dyDescent="0.3">
      <c r="A221" t="s">
        <v>606</v>
      </c>
    </row>
    <row r="222" spans="1:3" x14ac:dyDescent="0.3">
      <c r="A222" t="s">
        <v>607</v>
      </c>
    </row>
    <row r="223" spans="1:3" x14ac:dyDescent="0.3">
      <c r="A223" t="s">
        <v>608</v>
      </c>
    </row>
    <row r="224" spans="1:3" x14ac:dyDescent="0.3">
      <c r="A224" t="s">
        <v>609</v>
      </c>
    </row>
    <row r="225" spans="1:3" x14ac:dyDescent="0.3">
      <c r="A225" t="s">
        <v>610</v>
      </c>
    </row>
    <row r="226" spans="1:3" x14ac:dyDescent="0.3">
      <c r="A226" t="s">
        <v>611</v>
      </c>
    </row>
    <row r="227" spans="1:3" x14ac:dyDescent="0.3">
      <c r="A227" t="s">
        <v>613</v>
      </c>
      <c r="B227">
        <v>7</v>
      </c>
      <c r="C227">
        <v>7</v>
      </c>
    </row>
    <row r="228" spans="1:3" x14ac:dyDescent="0.3">
      <c r="A228" t="s">
        <v>614</v>
      </c>
    </row>
    <row r="229" spans="1:3" x14ac:dyDescent="0.3">
      <c r="A229" t="s">
        <v>616</v>
      </c>
    </row>
    <row r="230" spans="1:3" x14ac:dyDescent="0.3">
      <c r="A230" t="s">
        <v>9060</v>
      </c>
      <c r="C230">
        <v>1</v>
      </c>
    </row>
    <row r="231" spans="1:3" x14ac:dyDescent="0.3">
      <c r="A231" t="s">
        <v>9061</v>
      </c>
      <c r="B231">
        <v>1</v>
      </c>
      <c r="C231">
        <v>1</v>
      </c>
    </row>
    <row r="232" spans="1:3" x14ac:dyDescent="0.3">
      <c r="A232" t="s">
        <v>617</v>
      </c>
      <c r="C232">
        <v>20</v>
      </c>
    </row>
    <row r="233" spans="1:3" x14ac:dyDescent="0.3">
      <c r="A233" t="s">
        <v>618</v>
      </c>
      <c r="C233">
        <v>23</v>
      </c>
    </row>
    <row r="234" spans="1:3" x14ac:dyDescent="0.3">
      <c r="A234" t="s">
        <v>620</v>
      </c>
    </row>
    <row r="235" spans="1:3" x14ac:dyDescent="0.3">
      <c r="A235" t="s">
        <v>9062</v>
      </c>
    </row>
    <row r="236" spans="1:3" x14ac:dyDescent="0.3">
      <c r="A236" t="s">
        <v>621</v>
      </c>
      <c r="C236">
        <v>7</v>
      </c>
    </row>
    <row r="237" spans="1:3" x14ac:dyDescent="0.3">
      <c r="A237" t="s">
        <v>623</v>
      </c>
    </row>
    <row r="238" spans="1:3" x14ac:dyDescent="0.3">
      <c r="A238" t="s">
        <v>9063</v>
      </c>
    </row>
    <row r="239" spans="1:3" x14ac:dyDescent="0.3">
      <c r="A239" t="s">
        <v>624</v>
      </c>
    </row>
    <row r="240" spans="1:3" x14ac:dyDescent="0.3">
      <c r="A240" t="s">
        <v>7509</v>
      </c>
    </row>
    <row r="241" spans="1:3" x14ac:dyDescent="0.3">
      <c r="A241" t="s">
        <v>625</v>
      </c>
    </row>
    <row r="242" spans="1:3" x14ac:dyDescent="0.3">
      <c r="A242" t="s">
        <v>626</v>
      </c>
      <c r="C242">
        <v>5</v>
      </c>
    </row>
    <row r="243" spans="1:3" x14ac:dyDescent="0.3">
      <c r="A243" t="s">
        <v>9064</v>
      </c>
    </row>
    <row r="244" spans="1:3" x14ac:dyDescent="0.3">
      <c r="A244" t="s">
        <v>9065</v>
      </c>
    </row>
    <row r="245" spans="1:3" x14ac:dyDescent="0.3">
      <c r="A245" t="s">
        <v>5659</v>
      </c>
    </row>
    <row r="246" spans="1:3" x14ac:dyDescent="0.3">
      <c r="A246" t="s">
        <v>1244</v>
      </c>
    </row>
    <row r="247" spans="1:3" x14ac:dyDescent="0.3">
      <c r="A247" t="s">
        <v>627</v>
      </c>
    </row>
    <row r="248" spans="1:3" x14ac:dyDescent="0.3">
      <c r="A248" t="s">
        <v>9066</v>
      </c>
    </row>
    <row r="249" spans="1:3" x14ac:dyDescent="0.3">
      <c r="A249" t="s">
        <v>629</v>
      </c>
      <c r="B249">
        <v>1</v>
      </c>
      <c r="C249">
        <v>1</v>
      </c>
    </row>
    <row r="250" spans="1:3" x14ac:dyDescent="0.3">
      <c r="A250" t="s">
        <v>630</v>
      </c>
      <c r="C250">
        <v>21</v>
      </c>
    </row>
    <row r="251" spans="1:3" x14ac:dyDescent="0.3">
      <c r="A251" t="s">
        <v>631</v>
      </c>
      <c r="B251">
        <v>2</v>
      </c>
      <c r="C251">
        <v>2</v>
      </c>
    </row>
    <row r="252" spans="1:3" x14ac:dyDescent="0.3">
      <c r="A252" t="s">
        <v>633</v>
      </c>
    </row>
    <row r="253" spans="1:3" x14ac:dyDescent="0.3">
      <c r="A253" t="s">
        <v>634</v>
      </c>
    </row>
    <row r="254" spans="1:3" x14ac:dyDescent="0.3">
      <c r="A254" t="s">
        <v>3240</v>
      </c>
    </row>
    <row r="255" spans="1:3" x14ac:dyDescent="0.3">
      <c r="A255" t="s">
        <v>635</v>
      </c>
      <c r="B255">
        <v>2</v>
      </c>
      <c r="C255">
        <v>2</v>
      </c>
    </row>
    <row r="256" spans="1:3" x14ac:dyDescent="0.3">
      <c r="A256" t="s">
        <v>636</v>
      </c>
      <c r="C256">
        <v>7</v>
      </c>
    </row>
    <row r="257" spans="1:3" x14ac:dyDescent="0.3">
      <c r="A257" t="s">
        <v>637</v>
      </c>
      <c r="C257">
        <v>2</v>
      </c>
    </row>
    <row r="258" spans="1:3" x14ac:dyDescent="0.3">
      <c r="A258" t="s">
        <v>9067</v>
      </c>
    </row>
    <row r="259" spans="1:3" x14ac:dyDescent="0.3">
      <c r="A259" t="s">
        <v>638</v>
      </c>
      <c r="C259">
        <v>11</v>
      </c>
    </row>
    <row r="260" spans="1:3" x14ac:dyDescent="0.3">
      <c r="A260" t="s">
        <v>639</v>
      </c>
    </row>
    <row r="261" spans="1:3" x14ac:dyDescent="0.3">
      <c r="A261" t="s">
        <v>640</v>
      </c>
      <c r="B261">
        <v>132</v>
      </c>
      <c r="C261">
        <v>132</v>
      </c>
    </row>
    <row r="262" spans="1:3" x14ac:dyDescent="0.3">
      <c r="A262" t="s">
        <v>642</v>
      </c>
      <c r="C262">
        <v>1</v>
      </c>
    </row>
    <row r="263" spans="1:3" x14ac:dyDescent="0.3">
      <c r="A263" t="s">
        <v>643</v>
      </c>
    </row>
    <row r="264" spans="1:3" x14ac:dyDescent="0.3">
      <c r="A264" t="s">
        <v>644</v>
      </c>
    </row>
    <row r="265" spans="1:3" x14ac:dyDescent="0.3">
      <c r="A265" t="s">
        <v>645</v>
      </c>
    </row>
    <row r="266" spans="1:3" x14ac:dyDescent="0.3">
      <c r="A266" t="s">
        <v>9068</v>
      </c>
    </row>
    <row r="267" spans="1:3" x14ac:dyDescent="0.3">
      <c r="A267" t="s">
        <v>647</v>
      </c>
      <c r="B267">
        <v>41</v>
      </c>
      <c r="C267">
        <v>41</v>
      </c>
    </row>
    <row r="268" spans="1:3" x14ac:dyDescent="0.3">
      <c r="A268" t="s">
        <v>648</v>
      </c>
      <c r="B268">
        <v>29</v>
      </c>
      <c r="C268">
        <v>29</v>
      </c>
    </row>
    <row r="269" spans="1:3" x14ac:dyDescent="0.3">
      <c r="A269" t="s">
        <v>649</v>
      </c>
      <c r="B269">
        <v>23</v>
      </c>
      <c r="C269">
        <v>23</v>
      </c>
    </row>
    <row r="270" spans="1:3" x14ac:dyDescent="0.3">
      <c r="A270" t="s">
        <v>650</v>
      </c>
      <c r="B270">
        <v>1</v>
      </c>
      <c r="C270">
        <v>1</v>
      </c>
    </row>
    <row r="271" spans="1:3" x14ac:dyDescent="0.3">
      <c r="A271" t="s">
        <v>652</v>
      </c>
      <c r="B271">
        <v>42</v>
      </c>
      <c r="C271">
        <v>42</v>
      </c>
    </row>
    <row r="272" spans="1:3" x14ac:dyDescent="0.3">
      <c r="A272" t="s">
        <v>653</v>
      </c>
      <c r="B272">
        <v>31</v>
      </c>
      <c r="C272">
        <v>31</v>
      </c>
    </row>
    <row r="273" spans="1:3" x14ac:dyDescent="0.3">
      <c r="A273" t="s">
        <v>654</v>
      </c>
      <c r="B273">
        <v>24</v>
      </c>
      <c r="C273">
        <v>24</v>
      </c>
    </row>
    <row r="274" spans="1:3" x14ac:dyDescent="0.3">
      <c r="A274" t="s">
        <v>655</v>
      </c>
      <c r="B274">
        <v>19</v>
      </c>
      <c r="C274">
        <v>19</v>
      </c>
    </row>
    <row r="275" spans="1:3" x14ac:dyDescent="0.3">
      <c r="A275" t="s">
        <v>656</v>
      </c>
      <c r="B275">
        <v>13</v>
      </c>
      <c r="C275">
        <v>13</v>
      </c>
    </row>
    <row r="276" spans="1:3" x14ac:dyDescent="0.3">
      <c r="A276" t="s">
        <v>658</v>
      </c>
      <c r="B276">
        <v>24</v>
      </c>
      <c r="C276">
        <v>24</v>
      </c>
    </row>
    <row r="277" spans="1:3" x14ac:dyDescent="0.3">
      <c r="A277" t="s">
        <v>9069</v>
      </c>
    </row>
    <row r="278" spans="1:3" x14ac:dyDescent="0.3">
      <c r="A278" t="s">
        <v>9070</v>
      </c>
    </row>
    <row r="279" spans="1:3" x14ac:dyDescent="0.3">
      <c r="A279" t="s">
        <v>659</v>
      </c>
    </row>
    <row r="280" spans="1:3" x14ac:dyDescent="0.3">
      <c r="A280" t="s">
        <v>660</v>
      </c>
    </row>
    <row r="281" spans="1:3" x14ac:dyDescent="0.3">
      <c r="A281" t="s">
        <v>661</v>
      </c>
    </row>
    <row r="282" spans="1:3" x14ac:dyDescent="0.3">
      <c r="A282" t="s">
        <v>662</v>
      </c>
    </row>
    <row r="283" spans="1:3" x14ac:dyDescent="0.3">
      <c r="A283" t="s">
        <v>663</v>
      </c>
      <c r="B283">
        <v>25</v>
      </c>
      <c r="C283">
        <v>25</v>
      </c>
    </row>
    <row r="284" spans="1:3" x14ac:dyDescent="0.3">
      <c r="A284" t="s">
        <v>664</v>
      </c>
      <c r="C284">
        <v>27</v>
      </c>
    </row>
    <row r="285" spans="1:3" x14ac:dyDescent="0.3">
      <c r="A285" t="s">
        <v>665</v>
      </c>
    </row>
    <row r="286" spans="1:3" x14ac:dyDescent="0.3">
      <c r="A286" t="s">
        <v>666</v>
      </c>
      <c r="C286">
        <v>2</v>
      </c>
    </row>
    <row r="287" spans="1:3" x14ac:dyDescent="0.3">
      <c r="A287" t="s">
        <v>9071</v>
      </c>
      <c r="B287">
        <v>132</v>
      </c>
      <c r="C287">
        <v>132</v>
      </c>
    </row>
    <row r="288" spans="1:3" x14ac:dyDescent="0.3">
      <c r="A288" t="s">
        <v>9072</v>
      </c>
      <c r="B288">
        <v>12</v>
      </c>
      <c r="C288">
        <v>12</v>
      </c>
    </row>
    <row r="289" spans="1:3" x14ac:dyDescent="0.3">
      <c r="A289" t="s">
        <v>9073</v>
      </c>
      <c r="B289">
        <v>10</v>
      </c>
      <c r="C289">
        <v>10</v>
      </c>
    </row>
    <row r="290" spans="1:3" x14ac:dyDescent="0.3">
      <c r="A290" t="s">
        <v>9074</v>
      </c>
    </row>
    <row r="291" spans="1:3" x14ac:dyDescent="0.3">
      <c r="A291" t="s">
        <v>9075</v>
      </c>
    </row>
    <row r="292" spans="1:3" x14ac:dyDescent="0.3">
      <c r="A292" t="s">
        <v>667</v>
      </c>
    </row>
    <row r="293" spans="1:3" x14ac:dyDescent="0.3">
      <c r="A293" t="s">
        <v>9076</v>
      </c>
      <c r="B293">
        <v>132</v>
      </c>
      <c r="C293">
        <v>132</v>
      </c>
    </row>
    <row r="294" spans="1:3" x14ac:dyDescent="0.3">
      <c r="A294" t="s">
        <v>9077</v>
      </c>
    </row>
    <row r="295" spans="1:3" x14ac:dyDescent="0.3">
      <c r="A295" t="s">
        <v>668</v>
      </c>
      <c r="B295">
        <v>29</v>
      </c>
      <c r="C295">
        <v>29</v>
      </c>
    </row>
    <row r="296" spans="1:3" x14ac:dyDescent="0.3">
      <c r="A296" t="s">
        <v>669</v>
      </c>
      <c r="B296">
        <v>101</v>
      </c>
      <c r="C296">
        <v>101</v>
      </c>
    </row>
    <row r="297" spans="1:3" x14ac:dyDescent="0.3">
      <c r="A297" t="s">
        <v>670</v>
      </c>
      <c r="B297">
        <v>102</v>
      </c>
      <c r="C297">
        <v>102</v>
      </c>
    </row>
    <row r="298" spans="1:3" x14ac:dyDescent="0.3">
      <c r="A298" t="s">
        <v>671</v>
      </c>
      <c r="B298">
        <v>90</v>
      </c>
      <c r="C298">
        <v>90</v>
      </c>
    </row>
    <row r="299" spans="1:3" x14ac:dyDescent="0.3">
      <c r="A299" t="s">
        <v>672</v>
      </c>
      <c r="B299">
        <v>89</v>
      </c>
      <c r="C299">
        <v>89</v>
      </c>
    </row>
    <row r="300" spans="1:3" x14ac:dyDescent="0.3">
      <c r="A300" t="s">
        <v>673</v>
      </c>
    </row>
    <row r="301" spans="1:3" x14ac:dyDescent="0.3">
      <c r="A301" t="s">
        <v>9078</v>
      </c>
    </row>
    <row r="302" spans="1:3" x14ac:dyDescent="0.3">
      <c r="A302" t="s">
        <v>675</v>
      </c>
      <c r="B302">
        <v>14</v>
      </c>
      <c r="C302">
        <v>14</v>
      </c>
    </row>
    <row r="303" spans="1:3" x14ac:dyDescent="0.3">
      <c r="A303" t="s">
        <v>676</v>
      </c>
      <c r="B303">
        <v>13</v>
      </c>
      <c r="C303">
        <v>13</v>
      </c>
    </row>
    <row r="304" spans="1:3" x14ac:dyDescent="0.3">
      <c r="A304" t="s">
        <v>9079</v>
      </c>
    </row>
    <row r="305" spans="1:3" x14ac:dyDescent="0.3">
      <c r="A305" t="s">
        <v>9080</v>
      </c>
      <c r="C305">
        <v>3</v>
      </c>
    </row>
    <row r="306" spans="1:3" x14ac:dyDescent="0.3">
      <c r="A306" t="s">
        <v>677</v>
      </c>
      <c r="C306">
        <v>26</v>
      </c>
    </row>
    <row r="307" spans="1:3" x14ac:dyDescent="0.3">
      <c r="A307" t="s">
        <v>4716</v>
      </c>
    </row>
    <row r="308" spans="1:3" x14ac:dyDescent="0.3">
      <c r="A308" t="s">
        <v>678</v>
      </c>
      <c r="B308">
        <v>2</v>
      </c>
      <c r="C308">
        <v>2</v>
      </c>
    </row>
    <row r="309" spans="1:3" x14ac:dyDescent="0.3">
      <c r="A309" t="s">
        <v>680</v>
      </c>
      <c r="B309">
        <v>26</v>
      </c>
      <c r="C309">
        <v>26</v>
      </c>
    </row>
    <row r="310" spans="1:3" x14ac:dyDescent="0.3">
      <c r="A310" t="s">
        <v>681</v>
      </c>
      <c r="B310">
        <v>18</v>
      </c>
      <c r="C310">
        <v>18</v>
      </c>
    </row>
    <row r="311" spans="1:3" x14ac:dyDescent="0.3">
      <c r="A311" t="s">
        <v>682</v>
      </c>
      <c r="B311">
        <v>11</v>
      </c>
      <c r="C311">
        <v>11</v>
      </c>
    </row>
    <row r="312" spans="1:3" x14ac:dyDescent="0.3">
      <c r="A312" t="s">
        <v>683</v>
      </c>
      <c r="B312">
        <v>7</v>
      </c>
      <c r="C312">
        <v>7</v>
      </c>
    </row>
    <row r="313" spans="1:3" x14ac:dyDescent="0.3">
      <c r="A313" t="s">
        <v>9081</v>
      </c>
      <c r="B313">
        <v>27</v>
      </c>
      <c r="C313">
        <v>27</v>
      </c>
    </row>
    <row r="314" spans="1:3" x14ac:dyDescent="0.3">
      <c r="A314" t="s">
        <v>9082</v>
      </c>
    </row>
    <row r="315" spans="1:3" x14ac:dyDescent="0.3">
      <c r="A315" t="s">
        <v>9083</v>
      </c>
    </row>
    <row r="316" spans="1:3" x14ac:dyDescent="0.3">
      <c r="A316" t="s">
        <v>684</v>
      </c>
      <c r="C316">
        <v>22</v>
      </c>
    </row>
    <row r="317" spans="1:3" x14ac:dyDescent="0.3">
      <c r="A317" t="s">
        <v>685</v>
      </c>
      <c r="B317">
        <v>66</v>
      </c>
      <c r="C317">
        <v>66</v>
      </c>
    </row>
    <row r="318" spans="1:3" x14ac:dyDescent="0.3">
      <c r="A318" t="s">
        <v>9084</v>
      </c>
      <c r="B318">
        <v>70</v>
      </c>
      <c r="C318">
        <v>70</v>
      </c>
    </row>
    <row r="319" spans="1:3" x14ac:dyDescent="0.3">
      <c r="A319" t="s">
        <v>686</v>
      </c>
      <c r="B319">
        <v>70</v>
      </c>
      <c r="C319">
        <v>70</v>
      </c>
    </row>
    <row r="320" spans="1:3" x14ac:dyDescent="0.3">
      <c r="A320" t="s">
        <v>687</v>
      </c>
      <c r="C320">
        <v>10</v>
      </c>
    </row>
    <row r="321" spans="1:3" x14ac:dyDescent="0.3">
      <c r="A321" t="s">
        <v>688</v>
      </c>
      <c r="B321">
        <v>32</v>
      </c>
      <c r="C321">
        <v>32</v>
      </c>
    </row>
    <row r="322" spans="1:3" x14ac:dyDescent="0.3">
      <c r="A322" t="s">
        <v>9085</v>
      </c>
    </row>
    <row r="323" spans="1:3" x14ac:dyDescent="0.3">
      <c r="A323" t="s">
        <v>689</v>
      </c>
    </row>
    <row r="324" spans="1:3" x14ac:dyDescent="0.3">
      <c r="A324" t="s">
        <v>690</v>
      </c>
      <c r="B324">
        <v>72</v>
      </c>
      <c r="C324">
        <v>72</v>
      </c>
    </row>
    <row r="325" spans="1:3" x14ac:dyDescent="0.3">
      <c r="A325" t="s">
        <v>691</v>
      </c>
      <c r="B325">
        <v>8</v>
      </c>
      <c r="C325">
        <v>8</v>
      </c>
    </row>
    <row r="326" spans="1:3" x14ac:dyDescent="0.3">
      <c r="A326" t="s">
        <v>692</v>
      </c>
      <c r="B326">
        <v>9</v>
      </c>
      <c r="C326">
        <v>9</v>
      </c>
    </row>
    <row r="327" spans="1:3" x14ac:dyDescent="0.3">
      <c r="A327" t="s">
        <v>693</v>
      </c>
    </row>
    <row r="328" spans="1:3" x14ac:dyDescent="0.3">
      <c r="A328" t="s">
        <v>9086</v>
      </c>
      <c r="B328">
        <v>132</v>
      </c>
      <c r="C328">
        <v>132</v>
      </c>
    </row>
    <row r="329" spans="1:3" x14ac:dyDescent="0.3">
      <c r="A329" t="s">
        <v>9087</v>
      </c>
    </row>
    <row r="330" spans="1:3" x14ac:dyDescent="0.3">
      <c r="A330" t="s">
        <v>694</v>
      </c>
    </row>
    <row r="331" spans="1:3" x14ac:dyDescent="0.3">
      <c r="A331" t="s">
        <v>696</v>
      </c>
      <c r="B331">
        <v>1</v>
      </c>
      <c r="C331">
        <v>1</v>
      </c>
    </row>
    <row r="332" spans="1:3" x14ac:dyDescent="0.3">
      <c r="A332" t="s">
        <v>697</v>
      </c>
      <c r="B332">
        <v>34</v>
      </c>
      <c r="C332">
        <v>34</v>
      </c>
    </row>
    <row r="333" spans="1:3" x14ac:dyDescent="0.3">
      <c r="A333" t="s">
        <v>9088</v>
      </c>
    </row>
    <row r="334" spans="1:3" x14ac:dyDescent="0.3">
      <c r="A334" t="s">
        <v>698</v>
      </c>
      <c r="B334">
        <v>7</v>
      </c>
      <c r="C334">
        <v>7</v>
      </c>
    </row>
    <row r="335" spans="1:3" x14ac:dyDescent="0.3">
      <c r="A335" t="s">
        <v>699</v>
      </c>
      <c r="B335">
        <v>5</v>
      </c>
      <c r="C335">
        <v>5</v>
      </c>
    </row>
    <row r="336" spans="1:3" x14ac:dyDescent="0.3">
      <c r="A336" t="s">
        <v>700</v>
      </c>
      <c r="B336">
        <v>4</v>
      </c>
      <c r="C336">
        <v>4</v>
      </c>
    </row>
    <row r="337" spans="1:3" x14ac:dyDescent="0.3">
      <c r="A337" t="s">
        <v>701</v>
      </c>
      <c r="B337">
        <v>4</v>
      </c>
      <c r="C337">
        <v>4</v>
      </c>
    </row>
    <row r="338" spans="1:3" x14ac:dyDescent="0.3">
      <c r="A338" t="s">
        <v>702</v>
      </c>
    </row>
    <row r="339" spans="1:3" x14ac:dyDescent="0.3">
      <c r="A339" t="s">
        <v>9089</v>
      </c>
    </row>
    <row r="340" spans="1:3" x14ac:dyDescent="0.3">
      <c r="A340" t="s">
        <v>9090</v>
      </c>
    </row>
    <row r="341" spans="1:3" x14ac:dyDescent="0.3">
      <c r="A341" t="s">
        <v>703</v>
      </c>
      <c r="B341">
        <v>36</v>
      </c>
      <c r="C341">
        <v>36</v>
      </c>
    </row>
    <row r="342" spans="1:3" x14ac:dyDescent="0.3">
      <c r="A342" t="s">
        <v>704</v>
      </c>
    </row>
    <row r="343" spans="1:3" x14ac:dyDescent="0.3">
      <c r="A343" t="s">
        <v>706</v>
      </c>
    </row>
    <row r="344" spans="1:3" x14ac:dyDescent="0.3">
      <c r="A344" t="s">
        <v>707</v>
      </c>
    </row>
    <row r="345" spans="1:3" x14ac:dyDescent="0.3">
      <c r="A345" t="s">
        <v>708</v>
      </c>
    </row>
    <row r="346" spans="1:3" x14ac:dyDescent="0.3">
      <c r="A346" t="s">
        <v>709</v>
      </c>
    </row>
    <row r="347" spans="1:3" x14ac:dyDescent="0.3">
      <c r="A347" t="s">
        <v>710</v>
      </c>
    </row>
    <row r="348" spans="1:3" x14ac:dyDescent="0.3">
      <c r="A348" t="s">
        <v>711</v>
      </c>
    </row>
    <row r="349" spans="1:3" x14ac:dyDescent="0.3">
      <c r="A349" t="s">
        <v>712</v>
      </c>
    </row>
    <row r="350" spans="1:3" x14ac:dyDescent="0.3">
      <c r="A350" t="s">
        <v>713</v>
      </c>
    </row>
    <row r="351" spans="1:3" x14ac:dyDescent="0.3">
      <c r="A351" t="s">
        <v>714</v>
      </c>
    </row>
    <row r="352" spans="1:3" x14ac:dyDescent="0.3">
      <c r="A352" t="s">
        <v>715</v>
      </c>
    </row>
    <row r="353" spans="1:3" x14ac:dyDescent="0.3">
      <c r="A353" t="s">
        <v>716</v>
      </c>
    </row>
    <row r="354" spans="1:3" x14ac:dyDescent="0.3">
      <c r="A354" t="s">
        <v>717</v>
      </c>
    </row>
    <row r="355" spans="1:3" x14ac:dyDescent="0.3">
      <c r="A355" t="s">
        <v>718</v>
      </c>
    </row>
    <row r="356" spans="1:3" x14ac:dyDescent="0.3">
      <c r="A356" t="s">
        <v>9091</v>
      </c>
    </row>
    <row r="357" spans="1:3" x14ac:dyDescent="0.3">
      <c r="A357" t="s">
        <v>9092</v>
      </c>
    </row>
    <row r="358" spans="1:3" x14ac:dyDescent="0.3">
      <c r="A358" t="s">
        <v>719</v>
      </c>
    </row>
    <row r="359" spans="1:3" x14ac:dyDescent="0.3">
      <c r="A359" t="s">
        <v>720</v>
      </c>
      <c r="B359">
        <v>18</v>
      </c>
      <c r="C359">
        <v>18</v>
      </c>
    </row>
    <row r="360" spans="1:3" x14ac:dyDescent="0.3">
      <c r="A360" t="s">
        <v>721</v>
      </c>
    </row>
    <row r="361" spans="1:3" x14ac:dyDescent="0.3">
      <c r="A361" t="s">
        <v>723</v>
      </c>
      <c r="B361">
        <v>66</v>
      </c>
      <c r="C361">
        <v>66</v>
      </c>
    </row>
    <row r="362" spans="1:3" x14ac:dyDescent="0.3">
      <c r="A362" t="s">
        <v>724</v>
      </c>
      <c r="B362">
        <v>58</v>
      </c>
      <c r="C362">
        <v>58</v>
      </c>
    </row>
    <row r="363" spans="1:3" x14ac:dyDescent="0.3">
      <c r="A363" t="s">
        <v>725</v>
      </c>
      <c r="B363">
        <v>57</v>
      </c>
      <c r="C363">
        <v>57</v>
      </c>
    </row>
    <row r="364" spans="1:3" x14ac:dyDescent="0.3">
      <c r="A364" t="s">
        <v>726</v>
      </c>
      <c r="B364">
        <v>42</v>
      </c>
      <c r="C364">
        <v>42</v>
      </c>
    </row>
    <row r="365" spans="1:3" x14ac:dyDescent="0.3">
      <c r="A365" t="s">
        <v>727</v>
      </c>
      <c r="B365">
        <v>39</v>
      </c>
      <c r="C365">
        <v>39</v>
      </c>
    </row>
    <row r="366" spans="1:3" x14ac:dyDescent="0.3">
      <c r="A366" t="s">
        <v>728</v>
      </c>
      <c r="B366">
        <v>26</v>
      </c>
      <c r="C366">
        <v>26</v>
      </c>
    </row>
    <row r="367" spans="1:3" x14ac:dyDescent="0.3">
      <c r="A367" t="s">
        <v>729</v>
      </c>
      <c r="B367">
        <v>19</v>
      </c>
      <c r="C367">
        <v>19</v>
      </c>
    </row>
    <row r="368" spans="1:3" x14ac:dyDescent="0.3">
      <c r="A368" t="s">
        <v>730</v>
      </c>
      <c r="B368">
        <v>21</v>
      </c>
      <c r="C368">
        <v>21</v>
      </c>
    </row>
    <row r="369" spans="1:3" x14ac:dyDescent="0.3">
      <c r="A369" t="s">
        <v>731</v>
      </c>
      <c r="B369">
        <v>9</v>
      </c>
      <c r="C369">
        <v>9</v>
      </c>
    </row>
    <row r="370" spans="1:3" x14ac:dyDescent="0.3">
      <c r="A370" t="s">
        <v>732</v>
      </c>
      <c r="B370">
        <v>4</v>
      </c>
      <c r="C370">
        <v>4</v>
      </c>
    </row>
    <row r="371" spans="1:3" x14ac:dyDescent="0.3">
      <c r="A371" t="s">
        <v>733</v>
      </c>
      <c r="B371">
        <v>3</v>
      </c>
      <c r="C371">
        <v>3</v>
      </c>
    </row>
    <row r="372" spans="1:3" x14ac:dyDescent="0.3">
      <c r="A372" t="s">
        <v>734</v>
      </c>
      <c r="B372">
        <v>3</v>
      </c>
      <c r="C372">
        <v>3</v>
      </c>
    </row>
    <row r="373" spans="1:3" x14ac:dyDescent="0.3">
      <c r="A373" t="s">
        <v>735</v>
      </c>
      <c r="C373">
        <v>1</v>
      </c>
    </row>
    <row r="374" spans="1:3" x14ac:dyDescent="0.3">
      <c r="A374" t="s">
        <v>9093</v>
      </c>
    </row>
    <row r="375" spans="1:3" x14ac:dyDescent="0.3">
      <c r="A375" t="s">
        <v>736</v>
      </c>
      <c r="B375">
        <v>10</v>
      </c>
      <c r="C375">
        <v>10</v>
      </c>
    </row>
    <row r="376" spans="1:3" x14ac:dyDescent="0.3">
      <c r="A376" t="s">
        <v>737</v>
      </c>
      <c r="B376">
        <v>78</v>
      </c>
      <c r="C376">
        <v>78</v>
      </c>
    </row>
    <row r="377" spans="1:3" x14ac:dyDescent="0.3">
      <c r="A377" t="s">
        <v>738</v>
      </c>
      <c r="C377">
        <v>13</v>
      </c>
    </row>
    <row r="378" spans="1:3" x14ac:dyDescent="0.3">
      <c r="A378" t="s">
        <v>9094</v>
      </c>
    </row>
    <row r="379" spans="1:3" x14ac:dyDescent="0.3">
      <c r="A379" t="s">
        <v>739</v>
      </c>
      <c r="B379">
        <v>11</v>
      </c>
      <c r="C379">
        <v>11</v>
      </c>
    </row>
    <row r="380" spans="1:3" x14ac:dyDescent="0.3">
      <c r="A380" t="s">
        <v>740</v>
      </c>
      <c r="B380">
        <v>10</v>
      </c>
      <c r="C380">
        <v>10</v>
      </c>
    </row>
    <row r="381" spans="1:3" x14ac:dyDescent="0.3">
      <c r="A381" t="s">
        <v>9095</v>
      </c>
    </row>
    <row r="382" spans="1:3" x14ac:dyDescent="0.3">
      <c r="A382" t="s">
        <v>742</v>
      </c>
    </row>
    <row r="383" spans="1:3" x14ac:dyDescent="0.3">
      <c r="A383" t="s">
        <v>744</v>
      </c>
    </row>
    <row r="384" spans="1:3" x14ac:dyDescent="0.3">
      <c r="A384" t="s">
        <v>745</v>
      </c>
      <c r="B384">
        <v>4</v>
      </c>
      <c r="C384">
        <v>4</v>
      </c>
    </row>
    <row r="385" spans="1:3" x14ac:dyDescent="0.3">
      <c r="A385" t="s">
        <v>747</v>
      </c>
    </row>
    <row r="386" spans="1:3" x14ac:dyDescent="0.3">
      <c r="A386" t="s">
        <v>748</v>
      </c>
    </row>
    <row r="387" spans="1:3" x14ac:dyDescent="0.3">
      <c r="A387" t="s">
        <v>9096</v>
      </c>
    </row>
    <row r="388" spans="1:3" x14ac:dyDescent="0.3">
      <c r="A388" t="s">
        <v>9097</v>
      </c>
    </row>
    <row r="389" spans="1:3" x14ac:dyDescent="0.3">
      <c r="A389" t="s">
        <v>750</v>
      </c>
    </row>
    <row r="390" spans="1:3" x14ac:dyDescent="0.3">
      <c r="A390" t="s">
        <v>751</v>
      </c>
    </row>
    <row r="391" spans="1:3" x14ac:dyDescent="0.3">
      <c r="A391" t="s">
        <v>752</v>
      </c>
    </row>
    <row r="392" spans="1:3" x14ac:dyDescent="0.3">
      <c r="A392" t="s">
        <v>753</v>
      </c>
    </row>
    <row r="393" spans="1:3" x14ac:dyDescent="0.3">
      <c r="A393" t="s">
        <v>755</v>
      </c>
      <c r="B393">
        <v>8</v>
      </c>
      <c r="C393">
        <v>8</v>
      </c>
    </row>
    <row r="394" spans="1:3" x14ac:dyDescent="0.3">
      <c r="A394" t="s">
        <v>756</v>
      </c>
      <c r="C394">
        <v>1</v>
      </c>
    </row>
    <row r="395" spans="1:3" x14ac:dyDescent="0.3">
      <c r="A395" t="s">
        <v>757</v>
      </c>
      <c r="B395">
        <v>26</v>
      </c>
      <c r="C395">
        <v>26</v>
      </c>
    </row>
    <row r="396" spans="1:3" x14ac:dyDescent="0.3">
      <c r="A396" t="s">
        <v>9098</v>
      </c>
    </row>
    <row r="397" spans="1:3" x14ac:dyDescent="0.3">
      <c r="A397" t="s">
        <v>9099</v>
      </c>
    </row>
    <row r="398" spans="1:3" x14ac:dyDescent="0.3">
      <c r="A398" t="s">
        <v>759</v>
      </c>
      <c r="B398">
        <v>1</v>
      </c>
      <c r="C398">
        <v>1</v>
      </c>
    </row>
    <row r="399" spans="1:3" x14ac:dyDescent="0.3">
      <c r="A399" t="s">
        <v>760</v>
      </c>
    </row>
    <row r="400" spans="1:3" x14ac:dyDescent="0.3">
      <c r="A400" t="s">
        <v>761</v>
      </c>
    </row>
    <row r="401" spans="1:3" x14ac:dyDescent="0.3">
      <c r="A401" t="s">
        <v>762</v>
      </c>
      <c r="B401">
        <v>3</v>
      </c>
      <c r="C401">
        <v>3</v>
      </c>
    </row>
    <row r="402" spans="1:3" x14ac:dyDescent="0.3">
      <c r="A402" t="s">
        <v>763</v>
      </c>
      <c r="B402">
        <v>6</v>
      </c>
      <c r="C402">
        <v>6</v>
      </c>
    </row>
    <row r="403" spans="1:3" x14ac:dyDescent="0.3">
      <c r="A403" t="s">
        <v>9100</v>
      </c>
    </row>
    <row r="404" spans="1:3" x14ac:dyDescent="0.3">
      <c r="A404" t="s">
        <v>764</v>
      </c>
      <c r="B404">
        <v>1</v>
      </c>
      <c r="C404">
        <v>1</v>
      </c>
    </row>
    <row r="405" spans="1:3" x14ac:dyDescent="0.3">
      <c r="A405" t="s">
        <v>765</v>
      </c>
      <c r="B405">
        <v>13</v>
      </c>
      <c r="C405">
        <v>13</v>
      </c>
    </row>
    <row r="406" spans="1:3" x14ac:dyDescent="0.3">
      <c r="A406" t="s">
        <v>766</v>
      </c>
      <c r="B406">
        <v>16</v>
      </c>
      <c r="C406">
        <v>16</v>
      </c>
    </row>
    <row r="407" spans="1:3" x14ac:dyDescent="0.3">
      <c r="A407" t="s">
        <v>767</v>
      </c>
      <c r="B407">
        <v>11</v>
      </c>
      <c r="C407">
        <v>11</v>
      </c>
    </row>
    <row r="408" spans="1:3" x14ac:dyDescent="0.3">
      <c r="A408" t="s">
        <v>768</v>
      </c>
    </row>
    <row r="409" spans="1:3" x14ac:dyDescent="0.3">
      <c r="A409" t="s">
        <v>769</v>
      </c>
      <c r="B409">
        <v>2</v>
      </c>
      <c r="C409">
        <v>2</v>
      </c>
    </row>
    <row r="410" spans="1:3" x14ac:dyDescent="0.3">
      <c r="A410" t="s">
        <v>9101</v>
      </c>
    </row>
    <row r="411" spans="1:3" x14ac:dyDescent="0.3">
      <c r="A411" t="s">
        <v>9102</v>
      </c>
    </row>
    <row r="412" spans="1:3" x14ac:dyDescent="0.3">
      <c r="A412" t="s">
        <v>770</v>
      </c>
      <c r="B412">
        <v>31</v>
      </c>
      <c r="C412">
        <v>31</v>
      </c>
    </row>
    <row r="413" spans="1:3" x14ac:dyDescent="0.3">
      <c r="A413" t="s">
        <v>771</v>
      </c>
    </row>
    <row r="414" spans="1:3" x14ac:dyDescent="0.3">
      <c r="A414" t="s">
        <v>772</v>
      </c>
      <c r="B414">
        <v>25</v>
      </c>
      <c r="C414">
        <v>25</v>
      </c>
    </row>
    <row r="415" spans="1:3" x14ac:dyDescent="0.3">
      <c r="A415" t="s">
        <v>773</v>
      </c>
      <c r="B415">
        <v>22</v>
      </c>
      <c r="C415">
        <v>22</v>
      </c>
    </row>
    <row r="416" spans="1:3" x14ac:dyDescent="0.3">
      <c r="A416" t="s">
        <v>774</v>
      </c>
      <c r="B416">
        <v>30</v>
      </c>
      <c r="C416">
        <v>30</v>
      </c>
    </row>
    <row r="417" spans="1:3" x14ac:dyDescent="0.3">
      <c r="A417" t="s">
        <v>775</v>
      </c>
      <c r="B417">
        <v>4</v>
      </c>
      <c r="C417">
        <v>4</v>
      </c>
    </row>
    <row r="418" spans="1:3" x14ac:dyDescent="0.3">
      <c r="A418" t="s">
        <v>777</v>
      </c>
    </row>
    <row r="419" spans="1:3" x14ac:dyDescent="0.3">
      <c r="A419" t="s">
        <v>779</v>
      </c>
      <c r="B419">
        <v>1</v>
      </c>
      <c r="C419">
        <v>1</v>
      </c>
    </row>
    <row r="420" spans="1:3" x14ac:dyDescent="0.3">
      <c r="A420" t="s">
        <v>780</v>
      </c>
    </row>
    <row r="421" spans="1:3" x14ac:dyDescent="0.3">
      <c r="A421" t="s">
        <v>781</v>
      </c>
    </row>
    <row r="422" spans="1:3" x14ac:dyDescent="0.3">
      <c r="A422" t="s">
        <v>782</v>
      </c>
      <c r="B422">
        <v>2</v>
      </c>
      <c r="C422">
        <v>2</v>
      </c>
    </row>
    <row r="423" spans="1:3" x14ac:dyDescent="0.3">
      <c r="A423" t="s">
        <v>783</v>
      </c>
      <c r="B423">
        <v>20</v>
      </c>
      <c r="C423">
        <v>20</v>
      </c>
    </row>
    <row r="424" spans="1:3" x14ac:dyDescent="0.3">
      <c r="A424" t="s">
        <v>784</v>
      </c>
      <c r="B424">
        <v>37</v>
      </c>
      <c r="C424">
        <v>37</v>
      </c>
    </row>
    <row r="425" spans="1:3" x14ac:dyDescent="0.3">
      <c r="A425" t="s">
        <v>785</v>
      </c>
      <c r="B425">
        <v>28</v>
      </c>
      <c r="C425">
        <v>28</v>
      </c>
    </row>
    <row r="426" spans="1:3" x14ac:dyDescent="0.3">
      <c r="A426" t="s">
        <v>787</v>
      </c>
      <c r="B426">
        <v>12</v>
      </c>
      <c r="C426">
        <v>12</v>
      </c>
    </row>
    <row r="427" spans="1:3" x14ac:dyDescent="0.3">
      <c r="A427" t="s">
        <v>788</v>
      </c>
      <c r="B427">
        <v>7</v>
      </c>
      <c r="C427">
        <v>7</v>
      </c>
    </row>
    <row r="428" spans="1:3" x14ac:dyDescent="0.3">
      <c r="A428" t="s">
        <v>789</v>
      </c>
      <c r="B428">
        <v>5</v>
      </c>
      <c r="C428">
        <v>5</v>
      </c>
    </row>
    <row r="429" spans="1:3" x14ac:dyDescent="0.3">
      <c r="A429" t="s">
        <v>790</v>
      </c>
      <c r="B429">
        <v>1</v>
      </c>
      <c r="C429">
        <v>1</v>
      </c>
    </row>
    <row r="430" spans="1:3" x14ac:dyDescent="0.3">
      <c r="A430" t="s">
        <v>9103</v>
      </c>
    </row>
    <row r="431" spans="1:3" x14ac:dyDescent="0.3">
      <c r="A431" t="s">
        <v>9104</v>
      </c>
    </row>
    <row r="432" spans="1:3" x14ac:dyDescent="0.3">
      <c r="A432" t="s">
        <v>9105</v>
      </c>
    </row>
    <row r="433" spans="1:3" x14ac:dyDescent="0.3">
      <c r="A433" t="s">
        <v>9106</v>
      </c>
      <c r="B433">
        <v>29</v>
      </c>
      <c r="C433">
        <v>29</v>
      </c>
    </row>
    <row r="434" spans="1:3" x14ac:dyDescent="0.3">
      <c r="A434" t="s">
        <v>9107</v>
      </c>
    </row>
    <row r="435" spans="1:3" x14ac:dyDescent="0.3">
      <c r="A435" t="s">
        <v>791</v>
      </c>
    </row>
    <row r="436" spans="1:3" x14ac:dyDescent="0.3">
      <c r="A436" t="s">
        <v>792</v>
      </c>
      <c r="B436">
        <v>3</v>
      </c>
      <c r="C436">
        <v>3</v>
      </c>
    </row>
    <row r="437" spans="1:3" x14ac:dyDescent="0.3">
      <c r="A437" t="s">
        <v>793</v>
      </c>
      <c r="B437">
        <v>2</v>
      </c>
      <c r="C437">
        <v>2</v>
      </c>
    </row>
    <row r="438" spans="1:3" x14ac:dyDescent="0.3">
      <c r="A438" t="s">
        <v>794</v>
      </c>
      <c r="B438">
        <v>2</v>
      </c>
      <c r="C438">
        <v>2</v>
      </c>
    </row>
    <row r="439" spans="1:3" x14ac:dyDescent="0.3">
      <c r="A439" t="s">
        <v>796</v>
      </c>
      <c r="B439">
        <v>27</v>
      </c>
      <c r="C439">
        <v>27</v>
      </c>
    </row>
    <row r="440" spans="1:3" x14ac:dyDescent="0.3">
      <c r="A440" t="s">
        <v>797</v>
      </c>
      <c r="B440">
        <v>20</v>
      </c>
      <c r="C440">
        <v>20</v>
      </c>
    </row>
    <row r="441" spans="1:3" x14ac:dyDescent="0.3">
      <c r="A441" t="s">
        <v>798</v>
      </c>
      <c r="B441">
        <v>19</v>
      </c>
      <c r="C441">
        <v>19</v>
      </c>
    </row>
    <row r="442" spans="1:3" x14ac:dyDescent="0.3">
      <c r="A442" t="s">
        <v>799</v>
      </c>
      <c r="B442">
        <v>14</v>
      </c>
      <c r="C442">
        <v>14</v>
      </c>
    </row>
    <row r="443" spans="1:3" x14ac:dyDescent="0.3">
      <c r="A443" t="s">
        <v>800</v>
      </c>
      <c r="B443">
        <v>13</v>
      </c>
      <c r="C443">
        <v>13</v>
      </c>
    </row>
    <row r="444" spans="1:3" x14ac:dyDescent="0.3">
      <c r="A444" t="s">
        <v>801</v>
      </c>
      <c r="B444">
        <v>11</v>
      </c>
      <c r="C444">
        <v>11</v>
      </c>
    </row>
    <row r="445" spans="1:3" x14ac:dyDescent="0.3">
      <c r="A445" t="s">
        <v>803</v>
      </c>
      <c r="B445">
        <v>5</v>
      </c>
      <c r="C445">
        <v>5</v>
      </c>
    </row>
    <row r="446" spans="1:3" x14ac:dyDescent="0.3">
      <c r="A446" t="s">
        <v>804</v>
      </c>
      <c r="B446">
        <v>1</v>
      </c>
      <c r="C446">
        <v>1</v>
      </c>
    </row>
    <row r="447" spans="1:3" x14ac:dyDescent="0.3">
      <c r="A447" t="s">
        <v>805</v>
      </c>
    </row>
    <row r="448" spans="1:3" x14ac:dyDescent="0.3">
      <c r="A448" t="s">
        <v>806</v>
      </c>
    </row>
    <row r="449" spans="1:3" x14ac:dyDescent="0.3">
      <c r="A449" t="s">
        <v>807</v>
      </c>
      <c r="B449">
        <v>10</v>
      </c>
      <c r="C449">
        <v>10</v>
      </c>
    </row>
    <row r="450" spans="1:3" x14ac:dyDescent="0.3">
      <c r="A450" t="s">
        <v>9108</v>
      </c>
    </row>
    <row r="451" spans="1:3" x14ac:dyDescent="0.3">
      <c r="A451" t="s">
        <v>808</v>
      </c>
    </row>
    <row r="452" spans="1:3" x14ac:dyDescent="0.3">
      <c r="A452" t="s">
        <v>809</v>
      </c>
      <c r="B452">
        <v>4</v>
      </c>
      <c r="C452">
        <v>4</v>
      </c>
    </row>
    <row r="453" spans="1:3" x14ac:dyDescent="0.3">
      <c r="A453" t="s">
        <v>810</v>
      </c>
      <c r="B453">
        <v>19</v>
      </c>
      <c r="C453">
        <v>19</v>
      </c>
    </row>
    <row r="454" spans="1:3" x14ac:dyDescent="0.3">
      <c r="A454" t="s">
        <v>811</v>
      </c>
      <c r="B454">
        <v>18</v>
      </c>
      <c r="C454">
        <v>18</v>
      </c>
    </row>
    <row r="455" spans="1:3" x14ac:dyDescent="0.3">
      <c r="A455" t="s">
        <v>812</v>
      </c>
      <c r="B455">
        <v>20</v>
      </c>
      <c r="C455">
        <v>20</v>
      </c>
    </row>
    <row r="456" spans="1:3" x14ac:dyDescent="0.3">
      <c r="A456" t="s">
        <v>813</v>
      </c>
      <c r="B456">
        <v>5</v>
      </c>
      <c r="C456">
        <v>5</v>
      </c>
    </row>
    <row r="457" spans="1:3" x14ac:dyDescent="0.3">
      <c r="A457" t="s">
        <v>814</v>
      </c>
      <c r="B457">
        <v>1</v>
      </c>
      <c r="C457">
        <v>1</v>
      </c>
    </row>
    <row r="458" spans="1:3" x14ac:dyDescent="0.3">
      <c r="A458" t="s">
        <v>815</v>
      </c>
      <c r="B458">
        <v>8</v>
      </c>
      <c r="C458">
        <v>8</v>
      </c>
    </row>
    <row r="459" spans="1:3" x14ac:dyDescent="0.3">
      <c r="A459" t="s">
        <v>9109</v>
      </c>
    </row>
    <row r="460" spans="1:3" x14ac:dyDescent="0.3">
      <c r="A460" t="s">
        <v>816</v>
      </c>
      <c r="B460">
        <v>16</v>
      </c>
      <c r="C460">
        <v>16</v>
      </c>
    </row>
    <row r="461" spans="1:3" x14ac:dyDescent="0.3">
      <c r="A461" t="s">
        <v>818</v>
      </c>
    </row>
    <row r="462" spans="1:3" x14ac:dyDescent="0.3">
      <c r="A462" t="s">
        <v>9110</v>
      </c>
    </row>
    <row r="463" spans="1:3" x14ac:dyDescent="0.3">
      <c r="A463" t="s">
        <v>819</v>
      </c>
      <c r="B463">
        <v>4</v>
      </c>
      <c r="C463">
        <v>4</v>
      </c>
    </row>
    <row r="464" spans="1:3" x14ac:dyDescent="0.3">
      <c r="A464" t="s">
        <v>821</v>
      </c>
      <c r="B464">
        <v>9</v>
      </c>
      <c r="C464">
        <v>9</v>
      </c>
    </row>
    <row r="465" spans="1:3" x14ac:dyDescent="0.3">
      <c r="A465" t="s">
        <v>822</v>
      </c>
      <c r="B465">
        <v>6</v>
      </c>
      <c r="C465">
        <v>6</v>
      </c>
    </row>
    <row r="466" spans="1:3" x14ac:dyDescent="0.3">
      <c r="A466" t="s">
        <v>823</v>
      </c>
      <c r="B466">
        <v>7</v>
      </c>
      <c r="C466">
        <v>7</v>
      </c>
    </row>
    <row r="467" spans="1:3" x14ac:dyDescent="0.3">
      <c r="A467" t="s">
        <v>9111</v>
      </c>
    </row>
    <row r="468" spans="1:3" x14ac:dyDescent="0.3">
      <c r="A468" t="s">
        <v>9112</v>
      </c>
    </row>
    <row r="469" spans="1:3" x14ac:dyDescent="0.3">
      <c r="A469" t="s">
        <v>825</v>
      </c>
      <c r="B469">
        <v>16</v>
      </c>
      <c r="C469">
        <v>16</v>
      </c>
    </row>
    <row r="470" spans="1:3" x14ac:dyDescent="0.3">
      <c r="A470" t="s">
        <v>826</v>
      </c>
      <c r="B470">
        <v>14</v>
      </c>
      <c r="C470">
        <v>14</v>
      </c>
    </row>
    <row r="471" spans="1:3" x14ac:dyDescent="0.3">
      <c r="A471" t="s">
        <v>827</v>
      </c>
      <c r="B471">
        <v>33</v>
      </c>
      <c r="C471">
        <v>33</v>
      </c>
    </row>
    <row r="472" spans="1:3" x14ac:dyDescent="0.3">
      <c r="A472" t="s">
        <v>829</v>
      </c>
    </row>
    <row r="473" spans="1:3" x14ac:dyDescent="0.3">
      <c r="A473" t="s">
        <v>830</v>
      </c>
      <c r="B473">
        <v>2</v>
      </c>
      <c r="C473">
        <v>2</v>
      </c>
    </row>
    <row r="474" spans="1:3" x14ac:dyDescent="0.3">
      <c r="A474" t="s">
        <v>831</v>
      </c>
      <c r="B474">
        <v>11</v>
      </c>
      <c r="C474">
        <v>11</v>
      </c>
    </row>
    <row r="475" spans="1:3" x14ac:dyDescent="0.3">
      <c r="A475" t="s">
        <v>832</v>
      </c>
      <c r="B475">
        <v>38</v>
      </c>
      <c r="C475">
        <v>38</v>
      </c>
    </row>
    <row r="476" spans="1:3" x14ac:dyDescent="0.3">
      <c r="A476" t="s">
        <v>9113</v>
      </c>
      <c r="B476">
        <v>9</v>
      </c>
      <c r="C476">
        <v>9</v>
      </c>
    </row>
    <row r="477" spans="1:3" x14ac:dyDescent="0.3">
      <c r="A477" t="s">
        <v>833</v>
      </c>
      <c r="B477">
        <v>19</v>
      </c>
      <c r="C477">
        <v>19</v>
      </c>
    </row>
    <row r="478" spans="1:3" x14ac:dyDescent="0.3">
      <c r="A478" t="s">
        <v>834</v>
      </c>
      <c r="B478">
        <v>18</v>
      </c>
      <c r="C478">
        <v>18</v>
      </c>
    </row>
    <row r="479" spans="1:3" x14ac:dyDescent="0.3">
      <c r="A479" t="s">
        <v>835</v>
      </c>
      <c r="B479">
        <v>17</v>
      </c>
      <c r="C479">
        <v>17</v>
      </c>
    </row>
    <row r="480" spans="1:3" x14ac:dyDescent="0.3">
      <c r="A480" t="s">
        <v>836</v>
      </c>
      <c r="B480">
        <v>4</v>
      </c>
      <c r="C480">
        <v>4</v>
      </c>
    </row>
    <row r="481" spans="1:3" x14ac:dyDescent="0.3">
      <c r="A481" t="s">
        <v>837</v>
      </c>
    </row>
    <row r="482" spans="1:3" x14ac:dyDescent="0.3">
      <c r="A482" t="s">
        <v>839</v>
      </c>
    </row>
    <row r="483" spans="1:3" x14ac:dyDescent="0.3">
      <c r="A483" t="s">
        <v>840</v>
      </c>
    </row>
    <row r="484" spans="1:3" x14ac:dyDescent="0.3">
      <c r="A484" t="s">
        <v>841</v>
      </c>
      <c r="B484">
        <v>19</v>
      </c>
      <c r="C484">
        <v>19</v>
      </c>
    </row>
    <row r="485" spans="1:3" x14ac:dyDescent="0.3">
      <c r="A485" t="s">
        <v>842</v>
      </c>
      <c r="B485">
        <v>4</v>
      </c>
      <c r="C485">
        <v>4</v>
      </c>
    </row>
    <row r="486" spans="1:3" x14ac:dyDescent="0.3">
      <c r="A486" t="s">
        <v>843</v>
      </c>
      <c r="B486">
        <v>4</v>
      </c>
      <c r="C486">
        <v>4</v>
      </c>
    </row>
    <row r="487" spans="1:3" x14ac:dyDescent="0.3">
      <c r="A487" t="s">
        <v>844</v>
      </c>
      <c r="B487">
        <v>28</v>
      </c>
      <c r="C487">
        <v>28</v>
      </c>
    </row>
    <row r="488" spans="1:3" x14ac:dyDescent="0.3">
      <c r="A488" t="s">
        <v>845</v>
      </c>
      <c r="B488">
        <v>43</v>
      </c>
      <c r="C488">
        <v>43</v>
      </c>
    </row>
    <row r="489" spans="1:3" x14ac:dyDescent="0.3">
      <c r="A489" t="s">
        <v>846</v>
      </c>
      <c r="C489">
        <v>1</v>
      </c>
    </row>
    <row r="490" spans="1:3" x14ac:dyDescent="0.3">
      <c r="A490" t="s">
        <v>9114</v>
      </c>
    </row>
    <row r="491" spans="1:3" x14ac:dyDescent="0.3">
      <c r="A491" t="s">
        <v>9115</v>
      </c>
    </row>
    <row r="492" spans="1:3" x14ac:dyDescent="0.3">
      <c r="A492" t="s">
        <v>848</v>
      </c>
    </row>
    <row r="493" spans="1:3" x14ac:dyDescent="0.3">
      <c r="A493" t="s">
        <v>849</v>
      </c>
    </row>
    <row r="494" spans="1:3" x14ac:dyDescent="0.3">
      <c r="A494" t="s">
        <v>850</v>
      </c>
    </row>
    <row r="495" spans="1:3" x14ac:dyDescent="0.3">
      <c r="A495" t="s">
        <v>851</v>
      </c>
    </row>
    <row r="496" spans="1:3" x14ac:dyDescent="0.3">
      <c r="A496" t="s">
        <v>852</v>
      </c>
    </row>
    <row r="497" spans="1:3" x14ac:dyDescent="0.3">
      <c r="A497" t="s">
        <v>853</v>
      </c>
    </row>
    <row r="498" spans="1:3" x14ac:dyDescent="0.3">
      <c r="A498" t="s">
        <v>854</v>
      </c>
    </row>
    <row r="499" spans="1:3" x14ac:dyDescent="0.3">
      <c r="A499" t="s">
        <v>855</v>
      </c>
    </row>
    <row r="500" spans="1:3" x14ac:dyDescent="0.3">
      <c r="A500" t="s">
        <v>856</v>
      </c>
    </row>
    <row r="501" spans="1:3" x14ac:dyDescent="0.3">
      <c r="A501" t="s">
        <v>857</v>
      </c>
    </row>
    <row r="502" spans="1:3" x14ac:dyDescent="0.3">
      <c r="A502" t="s">
        <v>858</v>
      </c>
    </row>
    <row r="503" spans="1:3" x14ac:dyDescent="0.3">
      <c r="A503" t="s">
        <v>859</v>
      </c>
    </row>
    <row r="504" spans="1:3" x14ac:dyDescent="0.3">
      <c r="A504" t="s">
        <v>860</v>
      </c>
    </row>
    <row r="505" spans="1:3" x14ac:dyDescent="0.3">
      <c r="A505" t="s">
        <v>861</v>
      </c>
      <c r="B505">
        <v>3</v>
      </c>
      <c r="C505">
        <v>3</v>
      </c>
    </row>
    <row r="506" spans="1:3" x14ac:dyDescent="0.3">
      <c r="A506" t="s">
        <v>862</v>
      </c>
      <c r="B506">
        <v>3</v>
      </c>
      <c r="C506">
        <v>3</v>
      </c>
    </row>
    <row r="507" spans="1:3" x14ac:dyDescent="0.3">
      <c r="A507" t="s">
        <v>9116</v>
      </c>
    </row>
    <row r="508" spans="1:3" x14ac:dyDescent="0.3">
      <c r="A508" t="s">
        <v>863</v>
      </c>
      <c r="C508">
        <v>16</v>
      </c>
    </row>
    <row r="509" spans="1:3" x14ac:dyDescent="0.3">
      <c r="A509" t="s">
        <v>864</v>
      </c>
      <c r="B509">
        <v>28</v>
      </c>
      <c r="C509">
        <v>28</v>
      </c>
    </row>
    <row r="510" spans="1:3" x14ac:dyDescent="0.3">
      <c r="A510" t="s">
        <v>865</v>
      </c>
      <c r="B510">
        <v>20</v>
      </c>
      <c r="C510">
        <v>20</v>
      </c>
    </row>
    <row r="511" spans="1:3" x14ac:dyDescent="0.3">
      <c r="A511" t="s">
        <v>866</v>
      </c>
      <c r="B511">
        <v>19</v>
      </c>
      <c r="C511">
        <v>19</v>
      </c>
    </row>
    <row r="512" spans="1:3" x14ac:dyDescent="0.3">
      <c r="A512" t="s">
        <v>867</v>
      </c>
      <c r="B512">
        <v>5</v>
      </c>
      <c r="C512">
        <v>5</v>
      </c>
    </row>
    <row r="513" spans="1:3" x14ac:dyDescent="0.3">
      <c r="A513" t="s">
        <v>868</v>
      </c>
      <c r="B513">
        <v>3</v>
      </c>
      <c r="C513">
        <v>3</v>
      </c>
    </row>
    <row r="514" spans="1:3" x14ac:dyDescent="0.3">
      <c r="A514" t="s">
        <v>869</v>
      </c>
    </row>
    <row r="515" spans="1:3" x14ac:dyDescent="0.3">
      <c r="A515" t="s">
        <v>9117</v>
      </c>
    </row>
    <row r="516" spans="1:3" x14ac:dyDescent="0.3">
      <c r="A516" t="s">
        <v>870</v>
      </c>
      <c r="B516">
        <v>14</v>
      </c>
      <c r="C516">
        <v>14</v>
      </c>
    </row>
    <row r="517" spans="1:3" x14ac:dyDescent="0.3">
      <c r="A517" t="s">
        <v>9118</v>
      </c>
      <c r="B517">
        <v>17</v>
      </c>
      <c r="C517">
        <v>17</v>
      </c>
    </row>
    <row r="518" spans="1:3" x14ac:dyDescent="0.3">
      <c r="A518" t="s">
        <v>9119</v>
      </c>
    </row>
    <row r="519" spans="1:3" x14ac:dyDescent="0.3">
      <c r="A519" t="s">
        <v>871</v>
      </c>
      <c r="B519">
        <v>10</v>
      </c>
      <c r="C519">
        <v>10</v>
      </c>
    </row>
    <row r="520" spans="1:3" x14ac:dyDescent="0.3">
      <c r="A520" t="s">
        <v>872</v>
      </c>
      <c r="B520">
        <v>3</v>
      </c>
      <c r="C520">
        <v>3</v>
      </c>
    </row>
    <row r="521" spans="1:3" x14ac:dyDescent="0.3">
      <c r="A521" t="s">
        <v>874</v>
      </c>
      <c r="B521">
        <v>5</v>
      </c>
      <c r="C521">
        <v>5</v>
      </c>
    </row>
    <row r="522" spans="1:3" x14ac:dyDescent="0.3">
      <c r="A522" t="s">
        <v>875</v>
      </c>
      <c r="B522">
        <v>4</v>
      </c>
      <c r="C522">
        <v>4</v>
      </c>
    </row>
    <row r="523" spans="1:3" x14ac:dyDescent="0.3">
      <c r="A523" t="s">
        <v>877</v>
      </c>
    </row>
    <row r="524" spans="1:3" x14ac:dyDescent="0.3">
      <c r="A524" t="s">
        <v>878</v>
      </c>
      <c r="B524">
        <v>9</v>
      </c>
      <c r="C524">
        <v>9</v>
      </c>
    </row>
    <row r="525" spans="1:3" x14ac:dyDescent="0.3">
      <c r="A525" t="s">
        <v>879</v>
      </c>
      <c r="B525">
        <v>15</v>
      </c>
      <c r="C525">
        <v>15</v>
      </c>
    </row>
    <row r="526" spans="1:3" x14ac:dyDescent="0.3">
      <c r="A526" t="s">
        <v>880</v>
      </c>
    </row>
    <row r="527" spans="1:3" x14ac:dyDescent="0.3">
      <c r="A527" t="s">
        <v>9120</v>
      </c>
    </row>
    <row r="528" spans="1:3" x14ac:dyDescent="0.3">
      <c r="A528" t="s">
        <v>882</v>
      </c>
      <c r="B528">
        <v>1</v>
      </c>
      <c r="C528">
        <v>1</v>
      </c>
    </row>
    <row r="529" spans="1:3" x14ac:dyDescent="0.3">
      <c r="A529" t="s">
        <v>9121</v>
      </c>
    </row>
    <row r="530" spans="1:3" x14ac:dyDescent="0.3">
      <c r="A530" t="s">
        <v>883</v>
      </c>
      <c r="B530">
        <v>4</v>
      </c>
      <c r="C530">
        <v>4</v>
      </c>
    </row>
    <row r="531" spans="1:3" x14ac:dyDescent="0.3">
      <c r="A531" t="s">
        <v>884</v>
      </c>
      <c r="B531">
        <v>2</v>
      </c>
      <c r="C531">
        <v>2</v>
      </c>
    </row>
    <row r="532" spans="1:3" x14ac:dyDescent="0.3">
      <c r="A532" t="s">
        <v>885</v>
      </c>
      <c r="B532">
        <v>34</v>
      </c>
      <c r="C532">
        <v>34</v>
      </c>
    </row>
    <row r="533" spans="1:3" x14ac:dyDescent="0.3">
      <c r="A533" t="s">
        <v>886</v>
      </c>
      <c r="B533">
        <v>25</v>
      </c>
      <c r="C533">
        <v>25</v>
      </c>
    </row>
    <row r="534" spans="1:3" x14ac:dyDescent="0.3">
      <c r="A534" t="s">
        <v>887</v>
      </c>
      <c r="B534">
        <v>19</v>
      </c>
      <c r="C534">
        <v>19</v>
      </c>
    </row>
    <row r="535" spans="1:3" x14ac:dyDescent="0.3">
      <c r="A535" t="s">
        <v>888</v>
      </c>
      <c r="B535">
        <v>18</v>
      </c>
      <c r="C535">
        <v>18</v>
      </c>
    </row>
    <row r="536" spans="1:3" x14ac:dyDescent="0.3">
      <c r="A536" t="s">
        <v>890</v>
      </c>
      <c r="C536">
        <v>1</v>
      </c>
    </row>
    <row r="537" spans="1:3" x14ac:dyDescent="0.3">
      <c r="A537" t="s">
        <v>891</v>
      </c>
      <c r="B537">
        <v>45</v>
      </c>
      <c r="C537">
        <v>45</v>
      </c>
    </row>
    <row r="538" spans="1:3" x14ac:dyDescent="0.3">
      <c r="A538" t="s">
        <v>892</v>
      </c>
    </row>
    <row r="539" spans="1:3" x14ac:dyDescent="0.3">
      <c r="A539" t="s">
        <v>893</v>
      </c>
      <c r="B539">
        <v>10</v>
      </c>
      <c r="C539">
        <v>10</v>
      </c>
    </row>
    <row r="540" spans="1:3" x14ac:dyDescent="0.3">
      <c r="A540" t="s">
        <v>894</v>
      </c>
      <c r="B540">
        <v>7</v>
      </c>
      <c r="C540">
        <v>7</v>
      </c>
    </row>
    <row r="541" spans="1:3" x14ac:dyDescent="0.3">
      <c r="A541" t="s">
        <v>896</v>
      </c>
    </row>
    <row r="542" spans="1:3" x14ac:dyDescent="0.3">
      <c r="A542" t="s">
        <v>898</v>
      </c>
    </row>
    <row r="543" spans="1:3" x14ac:dyDescent="0.3">
      <c r="A543" t="s">
        <v>9122</v>
      </c>
    </row>
    <row r="544" spans="1:3" x14ac:dyDescent="0.3">
      <c r="A544" t="s">
        <v>899</v>
      </c>
      <c r="B544">
        <v>6</v>
      </c>
      <c r="C544">
        <v>6</v>
      </c>
    </row>
    <row r="545" spans="1:3" x14ac:dyDescent="0.3">
      <c r="A545" t="s">
        <v>900</v>
      </c>
      <c r="B545">
        <v>6</v>
      </c>
      <c r="C545">
        <v>6</v>
      </c>
    </row>
    <row r="546" spans="1:3" x14ac:dyDescent="0.3">
      <c r="A546" t="s">
        <v>901</v>
      </c>
      <c r="B546">
        <v>28</v>
      </c>
      <c r="C546">
        <v>28</v>
      </c>
    </row>
    <row r="547" spans="1:3" x14ac:dyDescent="0.3">
      <c r="A547" t="s">
        <v>902</v>
      </c>
    </row>
    <row r="548" spans="1:3" x14ac:dyDescent="0.3">
      <c r="A548" t="s">
        <v>903</v>
      </c>
      <c r="B548">
        <v>6</v>
      </c>
      <c r="C548">
        <v>6</v>
      </c>
    </row>
    <row r="549" spans="1:3" x14ac:dyDescent="0.3">
      <c r="A549" t="s">
        <v>904</v>
      </c>
      <c r="B549">
        <v>35</v>
      </c>
      <c r="C549">
        <v>35</v>
      </c>
    </row>
    <row r="550" spans="1:3" x14ac:dyDescent="0.3">
      <c r="A550" t="s">
        <v>9123</v>
      </c>
      <c r="B550">
        <v>2016</v>
      </c>
      <c r="C550">
        <v>2016</v>
      </c>
    </row>
    <row r="551" spans="1:3" x14ac:dyDescent="0.3">
      <c r="A551" t="s">
        <v>905</v>
      </c>
    </row>
    <row r="552" spans="1:3" x14ac:dyDescent="0.3">
      <c r="A552" t="s">
        <v>906</v>
      </c>
    </row>
    <row r="553" spans="1:3" x14ac:dyDescent="0.3">
      <c r="A553" t="s">
        <v>908</v>
      </c>
    </row>
    <row r="554" spans="1:3" x14ac:dyDescent="0.3">
      <c r="A554" t="s">
        <v>909</v>
      </c>
    </row>
    <row r="555" spans="1:3" x14ac:dyDescent="0.3">
      <c r="A555" t="s">
        <v>911</v>
      </c>
      <c r="B555">
        <v>1</v>
      </c>
      <c r="C555">
        <v>1</v>
      </c>
    </row>
    <row r="556" spans="1:3" x14ac:dyDescent="0.3">
      <c r="A556" t="s">
        <v>912</v>
      </c>
      <c r="B556">
        <v>5</v>
      </c>
      <c r="C556">
        <v>5</v>
      </c>
    </row>
    <row r="557" spans="1:3" x14ac:dyDescent="0.3">
      <c r="A557" t="s">
        <v>913</v>
      </c>
      <c r="B557">
        <v>26</v>
      </c>
      <c r="C557">
        <v>26</v>
      </c>
    </row>
    <row r="558" spans="1:3" x14ac:dyDescent="0.3">
      <c r="A558" t="s">
        <v>914</v>
      </c>
    </row>
    <row r="559" spans="1:3" x14ac:dyDescent="0.3">
      <c r="A559" t="s">
        <v>916</v>
      </c>
      <c r="C559">
        <v>3</v>
      </c>
    </row>
    <row r="560" spans="1:3" x14ac:dyDescent="0.3">
      <c r="A560" t="s">
        <v>917</v>
      </c>
    </row>
    <row r="561" spans="1:3" x14ac:dyDescent="0.3">
      <c r="A561" t="s">
        <v>918</v>
      </c>
      <c r="B561">
        <v>1</v>
      </c>
      <c r="C561">
        <v>1</v>
      </c>
    </row>
    <row r="562" spans="1:3" x14ac:dyDescent="0.3">
      <c r="A562" t="s">
        <v>920</v>
      </c>
    </row>
    <row r="563" spans="1:3" x14ac:dyDescent="0.3">
      <c r="A563" t="s">
        <v>921</v>
      </c>
      <c r="B563">
        <v>7</v>
      </c>
      <c r="C563">
        <v>7</v>
      </c>
    </row>
    <row r="564" spans="1:3" x14ac:dyDescent="0.3">
      <c r="A564" t="s">
        <v>922</v>
      </c>
      <c r="B564">
        <v>6</v>
      </c>
      <c r="C564">
        <v>6</v>
      </c>
    </row>
    <row r="565" spans="1:3" x14ac:dyDescent="0.3">
      <c r="A565" t="s">
        <v>923</v>
      </c>
      <c r="B565">
        <v>6</v>
      </c>
      <c r="C565">
        <v>6</v>
      </c>
    </row>
    <row r="566" spans="1:3" x14ac:dyDescent="0.3">
      <c r="A566" t="s">
        <v>924</v>
      </c>
      <c r="B566">
        <v>12</v>
      </c>
      <c r="C566">
        <v>12</v>
      </c>
    </row>
    <row r="567" spans="1:3" x14ac:dyDescent="0.3">
      <c r="A567" t="s">
        <v>925</v>
      </c>
      <c r="B567">
        <v>8</v>
      </c>
      <c r="C567">
        <v>8</v>
      </c>
    </row>
    <row r="568" spans="1:3" x14ac:dyDescent="0.3">
      <c r="A568" t="s">
        <v>927</v>
      </c>
      <c r="C568">
        <v>9</v>
      </c>
    </row>
    <row r="569" spans="1:3" x14ac:dyDescent="0.3">
      <c r="A569" t="s">
        <v>928</v>
      </c>
    </row>
    <row r="570" spans="1:3" x14ac:dyDescent="0.3">
      <c r="A570" t="s">
        <v>929</v>
      </c>
      <c r="B570">
        <v>7</v>
      </c>
      <c r="C570">
        <v>7</v>
      </c>
    </row>
    <row r="571" spans="1:3" x14ac:dyDescent="0.3">
      <c r="A571" t="s">
        <v>930</v>
      </c>
    </row>
    <row r="572" spans="1:3" x14ac:dyDescent="0.3">
      <c r="A572" t="s">
        <v>931</v>
      </c>
      <c r="B572">
        <v>4</v>
      </c>
      <c r="C572">
        <v>4</v>
      </c>
    </row>
    <row r="573" spans="1:3" x14ac:dyDescent="0.3">
      <c r="A573" t="s">
        <v>9124</v>
      </c>
    </row>
    <row r="574" spans="1:3" x14ac:dyDescent="0.3">
      <c r="A574" t="s">
        <v>932</v>
      </c>
    </row>
    <row r="575" spans="1:3" x14ac:dyDescent="0.3">
      <c r="A575" t="s">
        <v>933</v>
      </c>
    </row>
    <row r="576" spans="1:3" x14ac:dyDescent="0.3">
      <c r="A576" t="s">
        <v>934</v>
      </c>
    </row>
    <row r="577" spans="1:3" x14ac:dyDescent="0.3">
      <c r="A577" t="s">
        <v>935</v>
      </c>
    </row>
    <row r="578" spans="1:3" x14ac:dyDescent="0.3">
      <c r="A578" t="s">
        <v>936</v>
      </c>
    </row>
    <row r="579" spans="1:3" x14ac:dyDescent="0.3">
      <c r="A579" t="s">
        <v>937</v>
      </c>
      <c r="B579">
        <v>2</v>
      </c>
      <c r="C579">
        <v>2</v>
      </c>
    </row>
    <row r="580" spans="1:3" x14ac:dyDescent="0.3">
      <c r="A580" t="s">
        <v>938</v>
      </c>
      <c r="B580">
        <v>36</v>
      </c>
      <c r="C580">
        <v>36</v>
      </c>
    </row>
    <row r="581" spans="1:3" x14ac:dyDescent="0.3">
      <c r="A581" t="s">
        <v>939</v>
      </c>
      <c r="B581">
        <v>32</v>
      </c>
      <c r="C581">
        <v>32</v>
      </c>
    </row>
    <row r="582" spans="1:3" x14ac:dyDescent="0.3">
      <c r="A582" t="s">
        <v>940</v>
      </c>
      <c r="B582">
        <v>26</v>
      </c>
      <c r="C582">
        <v>26</v>
      </c>
    </row>
    <row r="583" spans="1:3" x14ac:dyDescent="0.3">
      <c r="A583" t="s">
        <v>941</v>
      </c>
      <c r="B583">
        <v>17</v>
      </c>
      <c r="C583">
        <v>17</v>
      </c>
    </row>
    <row r="584" spans="1:3" x14ac:dyDescent="0.3">
      <c r="A584" t="s">
        <v>9125</v>
      </c>
    </row>
    <row r="585" spans="1:3" x14ac:dyDescent="0.3">
      <c r="A585" t="s">
        <v>942</v>
      </c>
      <c r="B585">
        <v>6</v>
      </c>
      <c r="C585">
        <v>6</v>
      </c>
    </row>
    <row r="586" spans="1:3" x14ac:dyDescent="0.3">
      <c r="A586" t="s">
        <v>943</v>
      </c>
      <c r="B586">
        <v>7</v>
      </c>
      <c r="C586">
        <v>7</v>
      </c>
    </row>
    <row r="587" spans="1:3" x14ac:dyDescent="0.3">
      <c r="A587" t="s">
        <v>944</v>
      </c>
      <c r="B587">
        <v>8</v>
      </c>
      <c r="C587">
        <v>8</v>
      </c>
    </row>
    <row r="588" spans="1:3" x14ac:dyDescent="0.3">
      <c r="A588" t="s">
        <v>5836</v>
      </c>
    </row>
    <row r="589" spans="1:3" x14ac:dyDescent="0.3">
      <c r="A589" t="s">
        <v>945</v>
      </c>
      <c r="B589">
        <v>9</v>
      </c>
      <c r="C589">
        <v>9</v>
      </c>
    </row>
    <row r="590" spans="1:3" x14ac:dyDescent="0.3">
      <c r="A590" t="s">
        <v>3215</v>
      </c>
    </row>
    <row r="591" spans="1:3" x14ac:dyDescent="0.3">
      <c r="A591" t="s">
        <v>946</v>
      </c>
      <c r="B591">
        <v>2</v>
      </c>
      <c r="C591">
        <v>2</v>
      </c>
    </row>
    <row r="592" spans="1:3" x14ac:dyDescent="0.3">
      <c r="A592" t="s">
        <v>947</v>
      </c>
      <c r="B592">
        <v>7</v>
      </c>
      <c r="C592">
        <v>7</v>
      </c>
    </row>
    <row r="593" spans="1:3" x14ac:dyDescent="0.3">
      <c r="A593" t="s">
        <v>9126</v>
      </c>
    </row>
    <row r="594" spans="1:3" x14ac:dyDescent="0.3">
      <c r="A594" t="s">
        <v>9127</v>
      </c>
    </row>
    <row r="595" spans="1:3" x14ac:dyDescent="0.3">
      <c r="A595" t="s">
        <v>9128</v>
      </c>
    </row>
    <row r="596" spans="1:3" x14ac:dyDescent="0.3">
      <c r="A596" t="s">
        <v>9129</v>
      </c>
    </row>
    <row r="597" spans="1:3" x14ac:dyDescent="0.3">
      <c r="A597" t="s">
        <v>949</v>
      </c>
      <c r="B597">
        <v>7</v>
      </c>
      <c r="C597">
        <v>7</v>
      </c>
    </row>
    <row r="598" spans="1:3" x14ac:dyDescent="0.3">
      <c r="A598" t="s">
        <v>951</v>
      </c>
      <c r="B598">
        <v>7</v>
      </c>
      <c r="C598">
        <v>7</v>
      </c>
    </row>
    <row r="599" spans="1:3" x14ac:dyDescent="0.3">
      <c r="A599" t="s">
        <v>952</v>
      </c>
      <c r="B599">
        <v>8</v>
      </c>
      <c r="C599">
        <v>8</v>
      </c>
    </row>
    <row r="600" spans="1:3" x14ac:dyDescent="0.3">
      <c r="A600" t="s">
        <v>953</v>
      </c>
      <c r="C600">
        <v>18</v>
      </c>
    </row>
    <row r="601" spans="1:3" x14ac:dyDescent="0.3">
      <c r="A601" t="s">
        <v>9130</v>
      </c>
    </row>
    <row r="602" spans="1:3" x14ac:dyDescent="0.3">
      <c r="A602" t="s">
        <v>954</v>
      </c>
    </row>
    <row r="603" spans="1:3" x14ac:dyDescent="0.3">
      <c r="A603" t="s">
        <v>9131</v>
      </c>
    </row>
    <row r="604" spans="1:3" x14ac:dyDescent="0.3">
      <c r="A604" t="s">
        <v>9132</v>
      </c>
      <c r="B604">
        <v>4</v>
      </c>
      <c r="C604">
        <v>4</v>
      </c>
    </row>
    <row r="605" spans="1:3" x14ac:dyDescent="0.3">
      <c r="A605" t="s">
        <v>955</v>
      </c>
      <c r="B605">
        <v>9</v>
      </c>
      <c r="C605">
        <v>9</v>
      </c>
    </row>
    <row r="606" spans="1:3" x14ac:dyDescent="0.3">
      <c r="A606" t="s">
        <v>957</v>
      </c>
      <c r="B606">
        <v>1</v>
      </c>
      <c r="C606">
        <v>1</v>
      </c>
    </row>
    <row r="607" spans="1:3" x14ac:dyDescent="0.3">
      <c r="A607" t="s">
        <v>959</v>
      </c>
      <c r="B607">
        <v>1</v>
      </c>
      <c r="C607">
        <v>1</v>
      </c>
    </row>
    <row r="608" spans="1:3" x14ac:dyDescent="0.3">
      <c r="A608" t="s">
        <v>960</v>
      </c>
      <c r="B608">
        <v>3</v>
      </c>
      <c r="C608">
        <v>3</v>
      </c>
    </row>
    <row r="609" spans="1:3" x14ac:dyDescent="0.3">
      <c r="A609" t="s">
        <v>961</v>
      </c>
      <c r="B609">
        <v>4</v>
      </c>
      <c r="C609">
        <v>4</v>
      </c>
    </row>
    <row r="610" spans="1:3" x14ac:dyDescent="0.3">
      <c r="A610" t="s">
        <v>962</v>
      </c>
      <c r="B610">
        <v>2</v>
      </c>
      <c r="C610">
        <v>2</v>
      </c>
    </row>
    <row r="611" spans="1:3" x14ac:dyDescent="0.3">
      <c r="A611" t="s">
        <v>963</v>
      </c>
      <c r="B611">
        <v>5</v>
      </c>
      <c r="C611">
        <v>5</v>
      </c>
    </row>
    <row r="612" spans="1:3" x14ac:dyDescent="0.3">
      <c r="A612" t="s">
        <v>964</v>
      </c>
    </row>
    <row r="613" spans="1:3" x14ac:dyDescent="0.3">
      <c r="A613" t="s">
        <v>965</v>
      </c>
    </row>
    <row r="614" spans="1:3" x14ac:dyDescent="0.3">
      <c r="A614" t="s">
        <v>966</v>
      </c>
      <c r="B614">
        <v>5</v>
      </c>
      <c r="C614">
        <v>5</v>
      </c>
    </row>
    <row r="615" spans="1:3" x14ac:dyDescent="0.3">
      <c r="A615" t="s">
        <v>968</v>
      </c>
      <c r="B615">
        <v>20</v>
      </c>
      <c r="C615">
        <v>20</v>
      </c>
    </row>
    <row r="616" spans="1:3" x14ac:dyDescent="0.3">
      <c r="A616" t="s">
        <v>969</v>
      </c>
      <c r="B616">
        <v>28</v>
      </c>
      <c r="C616">
        <v>28</v>
      </c>
    </row>
    <row r="617" spans="1:3" x14ac:dyDescent="0.3">
      <c r="A617" t="s">
        <v>970</v>
      </c>
      <c r="B617">
        <v>27</v>
      </c>
      <c r="C617">
        <v>27</v>
      </c>
    </row>
    <row r="618" spans="1:3" x14ac:dyDescent="0.3">
      <c r="A618" t="s">
        <v>972</v>
      </c>
      <c r="B618">
        <v>29</v>
      </c>
      <c r="C618">
        <v>29</v>
      </c>
    </row>
    <row r="619" spans="1:3" x14ac:dyDescent="0.3">
      <c r="A619" t="s">
        <v>973</v>
      </c>
      <c r="B619">
        <v>23</v>
      </c>
      <c r="C619">
        <v>23</v>
      </c>
    </row>
    <row r="620" spans="1:3" x14ac:dyDescent="0.3">
      <c r="A620" t="s">
        <v>974</v>
      </c>
      <c r="B620">
        <v>10</v>
      </c>
      <c r="C620">
        <v>10</v>
      </c>
    </row>
    <row r="621" spans="1:3" x14ac:dyDescent="0.3">
      <c r="A621" t="s">
        <v>975</v>
      </c>
      <c r="B621">
        <v>9</v>
      </c>
      <c r="C621">
        <v>9</v>
      </c>
    </row>
    <row r="622" spans="1:3" x14ac:dyDescent="0.3">
      <c r="A622" t="s">
        <v>9133</v>
      </c>
    </row>
    <row r="623" spans="1:3" x14ac:dyDescent="0.3">
      <c r="A623" t="s">
        <v>9134</v>
      </c>
    </row>
    <row r="624" spans="1:3" x14ac:dyDescent="0.3">
      <c r="A624" t="s">
        <v>976</v>
      </c>
    </row>
    <row r="625" spans="1:3" x14ac:dyDescent="0.3">
      <c r="A625" t="s">
        <v>977</v>
      </c>
    </row>
    <row r="626" spans="1:3" x14ac:dyDescent="0.3">
      <c r="A626" t="s">
        <v>978</v>
      </c>
      <c r="B626">
        <v>16</v>
      </c>
      <c r="C626">
        <v>16</v>
      </c>
    </row>
    <row r="627" spans="1:3" x14ac:dyDescent="0.3">
      <c r="A627" t="s">
        <v>9135</v>
      </c>
    </row>
    <row r="628" spans="1:3" x14ac:dyDescent="0.3">
      <c r="A628" t="s">
        <v>979</v>
      </c>
      <c r="B628">
        <v>6</v>
      </c>
      <c r="C628">
        <v>6</v>
      </c>
    </row>
    <row r="629" spans="1:3" x14ac:dyDescent="0.3">
      <c r="A629" t="s">
        <v>981</v>
      </c>
      <c r="B629">
        <v>2</v>
      </c>
      <c r="C629">
        <v>2</v>
      </c>
    </row>
    <row r="630" spans="1:3" x14ac:dyDescent="0.3">
      <c r="A630" t="s">
        <v>983</v>
      </c>
      <c r="B630">
        <v>1</v>
      </c>
      <c r="C630">
        <v>1</v>
      </c>
    </row>
    <row r="631" spans="1:3" x14ac:dyDescent="0.3">
      <c r="A631" t="s">
        <v>984</v>
      </c>
      <c r="B631">
        <v>20</v>
      </c>
      <c r="C631">
        <v>20</v>
      </c>
    </row>
    <row r="632" spans="1:3" x14ac:dyDescent="0.3">
      <c r="A632" t="s">
        <v>985</v>
      </c>
      <c r="B632">
        <v>2</v>
      </c>
      <c r="C632">
        <v>2</v>
      </c>
    </row>
    <row r="633" spans="1:3" x14ac:dyDescent="0.3">
      <c r="A633" t="s">
        <v>986</v>
      </c>
      <c r="B633">
        <v>47</v>
      </c>
      <c r="C633">
        <v>47</v>
      </c>
    </row>
    <row r="634" spans="1:3" x14ac:dyDescent="0.3">
      <c r="A634" t="s">
        <v>987</v>
      </c>
    </row>
    <row r="635" spans="1:3" x14ac:dyDescent="0.3">
      <c r="A635" t="s">
        <v>988</v>
      </c>
      <c r="C635">
        <v>12</v>
      </c>
    </row>
    <row r="636" spans="1:3" x14ac:dyDescent="0.3">
      <c r="A636" t="s">
        <v>989</v>
      </c>
      <c r="B636">
        <v>10</v>
      </c>
      <c r="C636">
        <v>10</v>
      </c>
    </row>
    <row r="637" spans="1:3" x14ac:dyDescent="0.3">
      <c r="A637" t="s">
        <v>990</v>
      </c>
      <c r="B637">
        <v>1</v>
      </c>
      <c r="C637">
        <v>1</v>
      </c>
    </row>
    <row r="638" spans="1:3" x14ac:dyDescent="0.3">
      <c r="A638" t="s">
        <v>991</v>
      </c>
      <c r="B638">
        <v>15</v>
      </c>
      <c r="C638">
        <v>15</v>
      </c>
    </row>
    <row r="639" spans="1:3" x14ac:dyDescent="0.3">
      <c r="A639" t="s">
        <v>992</v>
      </c>
      <c r="B639">
        <v>3</v>
      </c>
      <c r="C639">
        <v>3</v>
      </c>
    </row>
    <row r="640" spans="1:3" x14ac:dyDescent="0.3">
      <c r="A640" t="s">
        <v>993</v>
      </c>
      <c r="B640">
        <v>14</v>
      </c>
      <c r="C640">
        <v>14</v>
      </c>
    </row>
    <row r="641" spans="1:3" x14ac:dyDescent="0.3">
      <c r="A641" t="s">
        <v>994</v>
      </c>
      <c r="B641">
        <v>4</v>
      </c>
      <c r="C641">
        <v>4</v>
      </c>
    </row>
    <row r="642" spans="1:3" x14ac:dyDescent="0.3">
      <c r="A642" t="s">
        <v>995</v>
      </c>
      <c r="B642">
        <v>23</v>
      </c>
      <c r="C642">
        <v>23</v>
      </c>
    </row>
    <row r="643" spans="1:3" x14ac:dyDescent="0.3">
      <c r="A643" t="s">
        <v>996</v>
      </c>
      <c r="B643">
        <v>21</v>
      </c>
      <c r="C643">
        <v>21</v>
      </c>
    </row>
    <row r="644" spans="1:3" x14ac:dyDescent="0.3">
      <c r="A644" t="s">
        <v>998</v>
      </c>
      <c r="B644">
        <v>1</v>
      </c>
      <c r="C644">
        <v>1</v>
      </c>
    </row>
    <row r="645" spans="1:3" x14ac:dyDescent="0.3">
      <c r="A645" t="s">
        <v>999</v>
      </c>
      <c r="B645">
        <v>4</v>
      </c>
      <c r="C645">
        <v>4</v>
      </c>
    </row>
    <row r="646" spans="1:3" x14ac:dyDescent="0.3">
      <c r="A646" t="s">
        <v>1001</v>
      </c>
    </row>
    <row r="647" spans="1:3" x14ac:dyDescent="0.3">
      <c r="A647" t="s">
        <v>9136</v>
      </c>
    </row>
    <row r="648" spans="1:3" x14ac:dyDescent="0.3">
      <c r="A648" t="s">
        <v>1002</v>
      </c>
    </row>
    <row r="649" spans="1:3" x14ac:dyDescent="0.3">
      <c r="A649" t="s">
        <v>1003</v>
      </c>
    </row>
    <row r="650" spans="1:3" x14ac:dyDescent="0.3">
      <c r="A650" t="s">
        <v>1004</v>
      </c>
    </row>
    <row r="651" spans="1:3" x14ac:dyDescent="0.3">
      <c r="A651" t="s">
        <v>1005</v>
      </c>
    </row>
    <row r="652" spans="1:3" x14ac:dyDescent="0.3">
      <c r="A652" t="s">
        <v>1006</v>
      </c>
    </row>
    <row r="653" spans="1:3" x14ac:dyDescent="0.3">
      <c r="A653" t="s">
        <v>1007</v>
      </c>
    </row>
    <row r="654" spans="1:3" x14ac:dyDescent="0.3">
      <c r="A654" t="s">
        <v>1008</v>
      </c>
    </row>
    <row r="655" spans="1:3" x14ac:dyDescent="0.3">
      <c r="A655" t="s">
        <v>1009</v>
      </c>
    </row>
    <row r="656" spans="1:3" x14ac:dyDescent="0.3">
      <c r="A656" t="s">
        <v>1010</v>
      </c>
    </row>
    <row r="657" spans="1:3" x14ac:dyDescent="0.3">
      <c r="A657" t="s">
        <v>1012</v>
      </c>
      <c r="B657">
        <v>1</v>
      </c>
      <c r="C657">
        <v>1</v>
      </c>
    </row>
    <row r="658" spans="1:3" x14ac:dyDescent="0.3">
      <c r="A658" t="s">
        <v>1013</v>
      </c>
      <c r="B658">
        <v>4</v>
      </c>
      <c r="C658">
        <v>4</v>
      </c>
    </row>
    <row r="659" spans="1:3" x14ac:dyDescent="0.3">
      <c r="A659" t="s">
        <v>1014</v>
      </c>
      <c r="B659">
        <v>2</v>
      </c>
      <c r="C659">
        <v>2</v>
      </c>
    </row>
    <row r="660" spans="1:3" x14ac:dyDescent="0.3">
      <c r="A660" t="s">
        <v>1015</v>
      </c>
      <c r="B660">
        <v>3</v>
      </c>
      <c r="C660">
        <v>3</v>
      </c>
    </row>
    <row r="661" spans="1:3" x14ac:dyDescent="0.3">
      <c r="A661" t="s">
        <v>9137</v>
      </c>
    </row>
    <row r="662" spans="1:3" x14ac:dyDescent="0.3">
      <c r="A662" t="s">
        <v>9138</v>
      </c>
    </row>
    <row r="663" spans="1:3" x14ac:dyDescent="0.3">
      <c r="A663" t="s">
        <v>9139</v>
      </c>
      <c r="B663">
        <v>19</v>
      </c>
      <c r="C663">
        <v>19</v>
      </c>
    </row>
    <row r="664" spans="1:3" x14ac:dyDescent="0.3">
      <c r="A664" t="s">
        <v>1016</v>
      </c>
      <c r="B664">
        <v>10</v>
      </c>
      <c r="C664">
        <v>10</v>
      </c>
    </row>
    <row r="665" spans="1:3" x14ac:dyDescent="0.3">
      <c r="A665" t="s">
        <v>1017</v>
      </c>
      <c r="B665">
        <v>1</v>
      </c>
      <c r="C665">
        <v>1</v>
      </c>
    </row>
    <row r="666" spans="1:3" x14ac:dyDescent="0.3">
      <c r="A666" t="s">
        <v>1018</v>
      </c>
      <c r="B666">
        <v>98</v>
      </c>
      <c r="C666">
        <v>98</v>
      </c>
    </row>
    <row r="667" spans="1:3" x14ac:dyDescent="0.3">
      <c r="A667" t="s">
        <v>1019</v>
      </c>
      <c r="B667">
        <v>10</v>
      </c>
      <c r="C667">
        <v>10</v>
      </c>
    </row>
    <row r="668" spans="1:3" x14ac:dyDescent="0.3">
      <c r="A668" t="s">
        <v>9140</v>
      </c>
    </row>
    <row r="669" spans="1:3" x14ac:dyDescent="0.3">
      <c r="A669" t="s">
        <v>1020</v>
      </c>
      <c r="C669">
        <v>4</v>
      </c>
    </row>
    <row r="670" spans="1:3" x14ac:dyDescent="0.3">
      <c r="A670" t="s">
        <v>1022</v>
      </c>
    </row>
    <row r="671" spans="1:3" x14ac:dyDescent="0.3">
      <c r="A671" t="s">
        <v>1024</v>
      </c>
      <c r="B671">
        <v>2</v>
      </c>
      <c r="C671">
        <v>2</v>
      </c>
    </row>
    <row r="672" spans="1:3" x14ac:dyDescent="0.3">
      <c r="A672" t="s">
        <v>9141</v>
      </c>
    </row>
    <row r="673" spans="1:3" x14ac:dyDescent="0.3">
      <c r="A673" t="s">
        <v>1025</v>
      </c>
      <c r="B673">
        <v>5</v>
      </c>
      <c r="C673">
        <v>5</v>
      </c>
    </row>
    <row r="674" spans="1:3" x14ac:dyDescent="0.3">
      <c r="A674" t="s">
        <v>1026</v>
      </c>
      <c r="B674">
        <v>11</v>
      </c>
      <c r="C674">
        <v>11</v>
      </c>
    </row>
    <row r="675" spans="1:3" x14ac:dyDescent="0.3">
      <c r="A675" t="s">
        <v>9142</v>
      </c>
    </row>
    <row r="676" spans="1:3" x14ac:dyDescent="0.3">
      <c r="A676" t="s">
        <v>1027</v>
      </c>
      <c r="B676">
        <v>42</v>
      </c>
      <c r="C676">
        <v>42</v>
      </c>
    </row>
    <row r="677" spans="1:3" x14ac:dyDescent="0.3">
      <c r="A677" t="s">
        <v>1028</v>
      </c>
      <c r="B677">
        <v>34</v>
      </c>
      <c r="C677">
        <v>34</v>
      </c>
    </row>
    <row r="678" spans="1:3" x14ac:dyDescent="0.3">
      <c r="A678" t="s">
        <v>1029</v>
      </c>
      <c r="B678">
        <v>5</v>
      </c>
      <c r="C678">
        <v>5</v>
      </c>
    </row>
    <row r="679" spans="1:3" x14ac:dyDescent="0.3">
      <c r="A679" t="s">
        <v>1030</v>
      </c>
      <c r="B679">
        <v>2</v>
      </c>
      <c r="C679">
        <v>2</v>
      </c>
    </row>
    <row r="680" spans="1:3" x14ac:dyDescent="0.3">
      <c r="A680" t="s">
        <v>1031</v>
      </c>
    </row>
    <row r="681" spans="1:3" x14ac:dyDescent="0.3">
      <c r="A681" t="s">
        <v>1032</v>
      </c>
      <c r="B681">
        <v>47</v>
      </c>
      <c r="C681">
        <v>47</v>
      </c>
    </row>
    <row r="682" spans="1:3" x14ac:dyDescent="0.3">
      <c r="A682" t="s">
        <v>1033</v>
      </c>
      <c r="B682">
        <v>9</v>
      </c>
      <c r="C682">
        <v>9</v>
      </c>
    </row>
    <row r="683" spans="1:3" x14ac:dyDescent="0.3">
      <c r="A683" t="s">
        <v>1034</v>
      </c>
      <c r="B683">
        <v>8</v>
      </c>
      <c r="C683">
        <v>8</v>
      </c>
    </row>
    <row r="684" spans="1:3" x14ac:dyDescent="0.3">
      <c r="A684" t="s">
        <v>1035</v>
      </c>
      <c r="B684">
        <v>7</v>
      </c>
      <c r="C684">
        <v>7</v>
      </c>
    </row>
    <row r="685" spans="1:3" x14ac:dyDescent="0.3">
      <c r="A685" t="s">
        <v>1036</v>
      </c>
      <c r="B685">
        <v>33</v>
      </c>
      <c r="C685">
        <v>33</v>
      </c>
    </row>
    <row r="686" spans="1:3" x14ac:dyDescent="0.3">
      <c r="A686" t="s">
        <v>1037</v>
      </c>
      <c r="B686">
        <v>28</v>
      </c>
      <c r="C686">
        <v>28</v>
      </c>
    </row>
    <row r="687" spans="1:3" x14ac:dyDescent="0.3">
      <c r="A687" t="s">
        <v>1038</v>
      </c>
      <c r="B687">
        <v>23</v>
      </c>
      <c r="C687">
        <v>23</v>
      </c>
    </row>
    <row r="688" spans="1:3" x14ac:dyDescent="0.3">
      <c r="A688" t="s">
        <v>1039</v>
      </c>
      <c r="B688">
        <v>17</v>
      </c>
      <c r="C688">
        <v>17</v>
      </c>
    </row>
    <row r="689" spans="1:3" x14ac:dyDescent="0.3">
      <c r="A689" t="s">
        <v>1040</v>
      </c>
      <c r="B689">
        <v>14</v>
      </c>
      <c r="C689">
        <v>14</v>
      </c>
    </row>
    <row r="690" spans="1:3" x14ac:dyDescent="0.3">
      <c r="A690" t="s">
        <v>1041</v>
      </c>
      <c r="B690">
        <v>12</v>
      </c>
      <c r="C690">
        <v>12</v>
      </c>
    </row>
    <row r="691" spans="1:3" x14ac:dyDescent="0.3">
      <c r="A691" t="s">
        <v>1042</v>
      </c>
      <c r="B691">
        <v>1</v>
      </c>
      <c r="C691">
        <v>1</v>
      </c>
    </row>
    <row r="692" spans="1:3" x14ac:dyDescent="0.3">
      <c r="A692" t="s">
        <v>1044</v>
      </c>
    </row>
    <row r="693" spans="1:3" x14ac:dyDescent="0.3">
      <c r="A693" t="s">
        <v>9143</v>
      </c>
    </row>
    <row r="694" spans="1:3" x14ac:dyDescent="0.3">
      <c r="A694" t="s">
        <v>9144</v>
      </c>
    </row>
    <row r="695" spans="1:3" x14ac:dyDescent="0.3">
      <c r="A695" t="s">
        <v>9145</v>
      </c>
      <c r="B695">
        <v>2019</v>
      </c>
      <c r="C695">
        <v>2019</v>
      </c>
    </row>
    <row r="696" spans="1:3" x14ac:dyDescent="0.3">
      <c r="A696" t="s">
        <v>1046</v>
      </c>
    </row>
    <row r="697" spans="1:3" x14ac:dyDescent="0.3">
      <c r="A697" t="s">
        <v>1047</v>
      </c>
      <c r="C697">
        <v>6</v>
      </c>
    </row>
    <row r="698" spans="1:3" x14ac:dyDescent="0.3">
      <c r="A698" t="s">
        <v>9146</v>
      </c>
    </row>
    <row r="699" spans="1:3" x14ac:dyDescent="0.3">
      <c r="A699" t="s">
        <v>1048</v>
      </c>
      <c r="B699">
        <v>8</v>
      </c>
      <c r="C699">
        <v>8</v>
      </c>
    </row>
    <row r="700" spans="1:3" x14ac:dyDescent="0.3">
      <c r="A700" t="s">
        <v>1049</v>
      </c>
    </row>
    <row r="701" spans="1:3" x14ac:dyDescent="0.3">
      <c r="A701" t="s">
        <v>1050</v>
      </c>
    </row>
    <row r="702" spans="1:3" x14ac:dyDescent="0.3">
      <c r="A702" t="s">
        <v>3473</v>
      </c>
    </row>
    <row r="703" spans="1:3" x14ac:dyDescent="0.3">
      <c r="A703" t="s">
        <v>1051</v>
      </c>
      <c r="B703">
        <v>6</v>
      </c>
      <c r="C703">
        <v>6</v>
      </c>
    </row>
    <row r="704" spans="1:3" x14ac:dyDescent="0.3">
      <c r="A704" t="s">
        <v>1053</v>
      </c>
      <c r="B704">
        <v>2</v>
      </c>
      <c r="C704">
        <v>2</v>
      </c>
    </row>
    <row r="705" spans="1:3" x14ac:dyDescent="0.3">
      <c r="A705" t="s">
        <v>1055</v>
      </c>
      <c r="B705">
        <v>1</v>
      </c>
      <c r="C705">
        <v>1</v>
      </c>
    </row>
    <row r="706" spans="1:3" x14ac:dyDescent="0.3">
      <c r="A706" t="s">
        <v>1056</v>
      </c>
    </row>
    <row r="707" spans="1:3" x14ac:dyDescent="0.3">
      <c r="A707" t="s">
        <v>1058</v>
      </c>
      <c r="B707">
        <v>2</v>
      </c>
      <c r="C707">
        <v>2</v>
      </c>
    </row>
    <row r="708" spans="1:3" x14ac:dyDescent="0.3">
      <c r="A708" t="s">
        <v>1059</v>
      </c>
      <c r="B708">
        <v>1</v>
      </c>
      <c r="C708">
        <v>1</v>
      </c>
    </row>
    <row r="709" spans="1:3" x14ac:dyDescent="0.3">
      <c r="A709" t="s">
        <v>1061</v>
      </c>
    </row>
    <row r="710" spans="1:3" x14ac:dyDescent="0.3">
      <c r="A710" t="s">
        <v>9147</v>
      </c>
      <c r="B710">
        <v>4</v>
      </c>
      <c r="C710">
        <v>4</v>
      </c>
    </row>
    <row r="711" spans="1:3" x14ac:dyDescent="0.3">
      <c r="A711" t="s">
        <v>1062</v>
      </c>
      <c r="B711">
        <v>13</v>
      </c>
      <c r="C711">
        <v>13</v>
      </c>
    </row>
    <row r="712" spans="1:3" x14ac:dyDescent="0.3">
      <c r="A712" t="s">
        <v>1063</v>
      </c>
      <c r="B712">
        <v>5</v>
      </c>
      <c r="C712">
        <v>5</v>
      </c>
    </row>
    <row r="713" spans="1:3" x14ac:dyDescent="0.3">
      <c r="A713" t="s">
        <v>1064</v>
      </c>
    </row>
    <row r="714" spans="1:3" x14ac:dyDescent="0.3">
      <c r="A714" t="s">
        <v>1065</v>
      </c>
      <c r="B714">
        <v>2</v>
      </c>
      <c r="C714">
        <v>2</v>
      </c>
    </row>
    <row r="715" spans="1:3" x14ac:dyDescent="0.3">
      <c r="A715" t="s">
        <v>9148</v>
      </c>
      <c r="B715">
        <v>19</v>
      </c>
      <c r="C715">
        <v>19</v>
      </c>
    </row>
    <row r="716" spans="1:3" x14ac:dyDescent="0.3">
      <c r="A716" t="s">
        <v>9149</v>
      </c>
    </row>
    <row r="717" spans="1:3" x14ac:dyDescent="0.3">
      <c r="A717" t="s">
        <v>2699</v>
      </c>
    </row>
    <row r="718" spans="1:3" x14ac:dyDescent="0.3">
      <c r="A718" t="s">
        <v>1066</v>
      </c>
      <c r="B718">
        <v>4</v>
      </c>
      <c r="C718">
        <v>4</v>
      </c>
    </row>
    <row r="719" spans="1:3" x14ac:dyDescent="0.3">
      <c r="A719" t="s">
        <v>1067</v>
      </c>
      <c r="B719">
        <v>37</v>
      </c>
      <c r="C719">
        <v>37</v>
      </c>
    </row>
    <row r="720" spans="1:3" x14ac:dyDescent="0.3">
      <c r="A720" t="s">
        <v>1068</v>
      </c>
      <c r="B720">
        <v>17</v>
      </c>
      <c r="C720">
        <v>17</v>
      </c>
    </row>
    <row r="721" spans="1:3" x14ac:dyDescent="0.3">
      <c r="A721" t="s">
        <v>1069</v>
      </c>
    </row>
    <row r="722" spans="1:3" x14ac:dyDescent="0.3">
      <c r="A722" t="s">
        <v>1070</v>
      </c>
    </row>
    <row r="723" spans="1:3" x14ac:dyDescent="0.3">
      <c r="A723" t="s">
        <v>1072</v>
      </c>
      <c r="B723">
        <v>1</v>
      </c>
      <c r="C723">
        <v>1</v>
      </c>
    </row>
    <row r="724" spans="1:3" x14ac:dyDescent="0.3">
      <c r="A724" t="s">
        <v>1073</v>
      </c>
      <c r="B724">
        <v>2</v>
      </c>
      <c r="C724">
        <v>2</v>
      </c>
    </row>
    <row r="725" spans="1:3" x14ac:dyDescent="0.3">
      <c r="A725" t="s">
        <v>1075</v>
      </c>
      <c r="B725">
        <v>1</v>
      </c>
      <c r="C725">
        <v>1</v>
      </c>
    </row>
    <row r="726" spans="1:3" x14ac:dyDescent="0.3">
      <c r="A726" t="s">
        <v>9150</v>
      </c>
      <c r="B726">
        <v>19</v>
      </c>
      <c r="C726">
        <v>19</v>
      </c>
    </row>
    <row r="727" spans="1:3" x14ac:dyDescent="0.3">
      <c r="A727" t="s">
        <v>9151</v>
      </c>
      <c r="B727">
        <v>19</v>
      </c>
      <c r="C727">
        <v>19</v>
      </c>
    </row>
    <row r="728" spans="1:3" x14ac:dyDescent="0.3">
      <c r="A728" t="s">
        <v>9152</v>
      </c>
      <c r="B728">
        <v>19</v>
      </c>
      <c r="C728">
        <v>19</v>
      </c>
    </row>
    <row r="729" spans="1:3" x14ac:dyDescent="0.3">
      <c r="A729" t="s">
        <v>9153</v>
      </c>
      <c r="B729">
        <v>19</v>
      </c>
      <c r="C729">
        <v>19</v>
      </c>
    </row>
    <row r="730" spans="1:3" x14ac:dyDescent="0.3">
      <c r="A730" t="s">
        <v>9154</v>
      </c>
      <c r="B730">
        <v>19</v>
      </c>
      <c r="C730">
        <v>19</v>
      </c>
    </row>
    <row r="731" spans="1:3" x14ac:dyDescent="0.3">
      <c r="A731" t="s">
        <v>1076</v>
      </c>
      <c r="B731">
        <v>9</v>
      </c>
      <c r="C731">
        <v>9</v>
      </c>
    </row>
    <row r="732" spans="1:3" x14ac:dyDescent="0.3">
      <c r="A732" t="s">
        <v>1078</v>
      </c>
      <c r="B732">
        <v>3</v>
      </c>
      <c r="C732">
        <v>3</v>
      </c>
    </row>
    <row r="733" spans="1:3" x14ac:dyDescent="0.3">
      <c r="A733" t="s">
        <v>1079</v>
      </c>
      <c r="B733">
        <v>2</v>
      </c>
      <c r="C733">
        <v>2</v>
      </c>
    </row>
    <row r="734" spans="1:3" x14ac:dyDescent="0.3">
      <c r="A734" t="s">
        <v>1080</v>
      </c>
      <c r="B734">
        <v>48</v>
      </c>
      <c r="C734">
        <v>48</v>
      </c>
    </row>
    <row r="735" spans="1:3" x14ac:dyDescent="0.3">
      <c r="A735" t="s">
        <v>1081</v>
      </c>
      <c r="B735">
        <v>5</v>
      </c>
      <c r="C735">
        <v>5</v>
      </c>
    </row>
    <row r="736" spans="1:3" x14ac:dyDescent="0.3">
      <c r="A736" t="s">
        <v>1083</v>
      </c>
      <c r="C736">
        <v>1</v>
      </c>
    </row>
    <row r="737" spans="1:3" x14ac:dyDescent="0.3">
      <c r="A737" t="s">
        <v>9155</v>
      </c>
    </row>
    <row r="738" spans="1:3" x14ac:dyDescent="0.3">
      <c r="A738" t="s">
        <v>1085</v>
      </c>
      <c r="B738">
        <v>4</v>
      </c>
      <c r="C738">
        <v>4</v>
      </c>
    </row>
    <row r="739" spans="1:3" x14ac:dyDescent="0.3">
      <c r="A739" t="s">
        <v>1087</v>
      </c>
      <c r="B739">
        <v>15</v>
      </c>
      <c r="C739">
        <v>15</v>
      </c>
    </row>
    <row r="740" spans="1:3" x14ac:dyDescent="0.3">
      <c r="A740" t="s">
        <v>1088</v>
      </c>
      <c r="B740">
        <v>3</v>
      </c>
      <c r="C740">
        <v>3</v>
      </c>
    </row>
    <row r="741" spans="1:3" x14ac:dyDescent="0.3">
      <c r="A741" t="s">
        <v>1089</v>
      </c>
      <c r="B741">
        <v>1</v>
      </c>
      <c r="C741">
        <v>1</v>
      </c>
    </row>
    <row r="742" spans="1:3" x14ac:dyDescent="0.3">
      <c r="A742" t="s">
        <v>9156</v>
      </c>
      <c r="B742">
        <v>19</v>
      </c>
      <c r="C742">
        <v>19</v>
      </c>
    </row>
    <row r="743" spans="1:3" x14ac:dyDescent="0.3">
      <c r="A743" t="s">
        <v>1090</v>
      </c>
      <c r="B743">
        <v>2</v>
      </c>
      <c r="C743">
        <v>2</v>
      </c>
    </row>
    <row r="744" spans="1:3" x14ac:dyDescent="0.3">
      <c r="A744" t="s">
        <v>1091</v>
      </c>
      <c r="B744">
        <v>4</v>
      </c>
      <c r="C744">
        <v>4</v>
      </c>
    </row>
    <row r="745" spans="1:3" x14ac:dyDescent="0.3">
      <c r="A745" t="s">
        <v>1092</v>
      </c>
      <c r="B745">
        <v>9</v>
      </c>
      <c r="C745">
        <v>9</v>
      </c>
    </row>
    <row r="746" spans="1:3" x14ac:dyDescent="0.3">
      <c r="A746" t="s">
        <v>9157</v>
      </c>
    </row>
    <row r="747" spans="1:3" x14ac:dyDescent="0.3">
      <c r="A747" t="s">
        <v>916</v>
      </c>
      <c r="C747">
        <v>3</v>
      </c>
    </row>
    <row r="748" spans="1:3" x14ac:dyDescent="0.3">
      <c r="A748" t="s">
        <v>1094</v>
      </c>
    </row>
    <row r="749" spans="1:3" x14ac:dyDescent="0.3">
      <c r="A749" t="s">
        <v>1095</v>
      </c>
      <c r="B749">
        <v>10</v>
      </c>
      <c r="C749">
        <v>10</v>
      </c>
    </row>
    <row r="750" spans="1:3" x14ac:dyDescent="0.3">
      <c r="A750" t="s">
        <v>1096</v>
      </c>
      <c r="B750">
        <v>7</v>
      </c>
      <c r="C750">
        <v>7</v>
      </c>
    </row>
    <row r="751" spans="1:3" x14ac:dyDescent="0.3">
      <c r="A751" t="s">
        <v>1097</v>
      </c>
      <c r="B751">
        <v>3</v>
      </c>
      <c r="C751">
        <v>3</v>
      </c>
    </row>
    <row r="752" spans="1:3" x14ac:dyDescent="0.3">
      <c r="A752" t="s">
        <v>1098</v>
      </c>
      <c r="B752">
        <v>1</v>
      </c>
      <c r="C752">
        <v>1</v>
      </c>
    </row>
    <row r="753" spans="1:3" x14ac:dyDescent="0.3">
      <c r="A753" t="s">
        <v>1099</v>
      </c>
      <c r="B753">
        <v>7</v>
      </c>
      <c r="C753">
        <v>7</v>
      </c>
    </row>
    <row r="754" spans="1:3" x14ac:dyDescent="0.3">
      <c r="A754" t="s">
        <v>1083</v>
      </c>
      <c r="C754">
        <v>1</v>
      </c>
    </row>
    <row r="755" spans="1:3" x14ac:dyDescent="0.3">
      <c r="A755" t="s">
        <v>9158</v>
      </c>
      <c r="B755">
        <v>2019</v>
      </c>
      <c r="C755">
        <v>2019</v>
      </c>
    </row>
    <row r="756" spans="1:3" x14ac:dyDescent="0.3">
      <c r="A756" t="s">
        <v>9159</v>
      </c>
    </row>
    <row r="757" spans="1:3" x14ac:dyDescent="0.3">
      <c r="A757" t="s">
        <v>1101</v>
      </c>
    </row>
    <row r="758" spans="1:3" x14ac:dyDescent="0.3">
      <c r="A758" t="s">
        <v>1102</v>
      </c>
      <c r="B758">
        <v>4</v>
      </c>
      <c r="C758">
        <v>4</v>
      </c>
    </row>
    <row r="759" spans="1:3" x14ac:dyDescent="0.3">
      <c r="A759" t="s">
        <v>1104</v>
      </c>
    </row>
    <row r="760" spans="1:3" x14ac:dyDescent="0.3">
      <c r="A760" t="s">
        <v>1105</v>
      </c>
      <c r="B760">
        <v>2</v>
      </c>
      <c r="C760">
        <v>2</v>
      </c>
    </row>
    <row r="761" spans="1:3" x14ac:dyDescent="0.3">
      <c r="A761" t="s">
        <v>1106</v>
      </c>
      <c r="B761">
        <v>2</v>
      </c>
      <c r="C761">
        <v>2</v>
      </c>
    </row>
    <row r="762" spans="1:3" x14ac:dyDescent="0.3">
      <c r="A762" t="s">
        <v>1107</v>
      </c>
      <c r="B762">
        <v>22</v>
      </c>
      <c r="C762">
        <v>22</v>
      </c>
    </row>
    <row r="763" spans="1:3" x14ac:dyDescent="0.3">
      <c r="A763" t="s">
        <v>1108</v>
      </c>
      <c r="B763">
        <v>2</v>
      </c>
      <c r="C763">
        <v>2</v>
      </c>
    </row>
    <row r="764" spans="1:3" x14ac:dyDescent="0.3">
      <c r="A764" t="s">
        <v>9160</v>
      </c>
      <c r="B764">
        <v>19</v>
      </c>
      <c r="C764">
        <v>19</v>
      </c>
    </row>
    <row r="765" spans="1:3" x14ac:dyDescent="0.3">
      <c r="A765" t="s">
        <v>9161</v>
      </c>
      <c r="B765">
        <v>2020</v>
      </c>
      <c r="C765">
        <v>2020</v>
      </c>
    </row>
    <row r="766" spans="1:3" x14ac:dyDescent="0.3">
      <c r="A766" t="s">
        <v>1109</v>
      </c>
      <c r="B766">
        <v>8</v>
      </c>
      <c r="C766">
        <v>8</v>
      </c>
    </row>
    <row r="767" spans="1:3" x14ac:dyDescent="0.3">
      <c r="A767" t="s">
        <v>1110</v>
      </c>
      <c r="B767">
        <v>10</v>
      </c>
      <c r="C767">
        <v>10</v>
      </c>
    </row>
    <row r="768" spans="1:3" x14ac:dyDescent="0.3">
      <c r="A768" t="s">
        <v>1111</v>
      </c>
      <c r="B768">
        <v>13</v>
      </c>
      <c r="C768">
        <v>13</v>
      </c>
    </row>
    <row r="769" spans="1:3" x14ac:dyDescent="0.3">
      <c r="A769" t="s">
        <v>1112</v>
      </c>
      <c r="B769">
        <v>5</v>
      </c>
      <c r="C769">
        <v>5</v>
      </c>
    </row>
    <row r="770" spans="1:3" x14ac:dyDescent="0.3">
      <c r="A770" t="s">
        <v>9162</v>
      </c>
    </row>
    <row r="771" spans="1:3" x14ac:dyDescent="0.3">
      <c r="A771" t="s">
        <v>1113</v>
      </c>
    </row>
    <row r="772" spans="1:3" x14ac:dyDescent="0.3">
      <c r="A772" t="s">
        <v>1114</v>
      </c>
    </row>
    <row r="773" spans="1:3" x14ac:dyDescent="0.3">
      <c r="A773" t="s">
        <v>1115</v>
      </c>
    </row>
    <row r="774" spans="1:3" x14ac:dyDescent="0.3">
      <c r="A774" t="s">
        <v>1116</v>
      </c>
    </row>
    <row r="775" spans="1:3" x14ac:dyDescent="0.3">
      <c r="A775" t="s">
        <v>1117</v>
      </c>
    </row>
    <row r="776" spans="1:3" x14ac:dyDescent="0.3">
      <c r="A776" t="s">
        <v>1119</v>
      </c>
      <c r="B776">
        <v>1</v>
      </c>
      <c r="C776">
        <v>1</v>
      </c>
    </row>
    <row r="777" spans="1:3" x14ac:dyDescent="0.3">
      <c r="A777" t="s">
        <v>1120</v>
      </c>
      <c r="B777">
        <v>4</v>
      </c>
      <c r="C777">
        <v>4</v>
      </c>
    </row>
    <row r="778" spans="1:3" x14ac:dyDescent="0.3">
      <c r="A778" t="s">
        <v>1121</v>
      </c>
    </row>
    <row r="779" spans="1:3" x14ac:dyDescent="0.3">
      <c r="A779" t="s">
        <v>9163</v>
      </c>
    </row>
    <row r="780" spans="1:3" x14ac:dyDescent="0.3">
      <c r="A780" t="s">
        <v>9164</v>
      </c>
    </row>
    <row r="781" spans="1:3" x14ac:dyDescent="0.3">
      <c r="A781" t="s">
        <v>1123</v>
      </c>
      <c r="B781">
        <v>6</v>
      </c>
      <c r="C781">
        <v>6</v>
      </c>
    </row>
    <row r="782" spans="1:3" x14ac:dyDescent="0.3">
      <c r="A782" t="s">
        <v>1124</v>
      </c>
      <c r="B782">
        <v>3</v>
      </c>
      <c r="C782">
        <v>3</v>
      </c>
    </row>
    <row r="783" spans="1:3" x14ac:dyDescent="0.3">
      <c r="A783" t="s">
        <v>1125</v>
      </c>
      <c r="B783">
        <v>1</v>
      </c>
      <c r="C783">
        <v>1</v>
      </c>
    </row>
    <row r="784" spans="1:3" x14ac:dyDescent="0.3">
      <c r="A784" t="s">
        <v>9165</v>
      </c>
    </row>
    <row r="785" spans="1:3" x14ac:dyDescent="0.3">
      <c r="A785" t="s">
        <v>1126</v>
      </c>
    </row>
    <row r="786" spans="1:3" x14ac:dyDescent="0.3">
      <c r="A786" t="s">
        <v>916</v>
      </c>
      <c r="C786">
        <v>3</v>
      </c>
    </row>
    <row r="787" spans="1:3" x14ac:dyDescent="0.3">
      <c r="A787" t="s">
        <v>1127</v>
      </c>
      <c r="C787">
        <v>2</v>
      </c>
    </row>
    <row r="788" spans="1:3" x14ac:dyDescent="0.3">
      <c r="A788" t="s">
        <v>1128</v>
      </c>
      <c r="B788">
        <v>13</v>
      </c>
      <c r="C788">
        <v>13</v>
      </c>
    </row>
    <row r="789" spans="1:3" x14ac:dyDescent="0.3">
      <c r="A789" t="s">
        <v>1129</v>
      </c>
      <c r="B789">
        <v>8</v>
      </c>
      <c r="C789">
        <v>8</v>
      </c>
    </row>
    <row r="790" spans="1:3" x14ac:dyDescent="0.3">
      <c r="A790" t="s">
        <v>1130</v>
      </c>
      <c r="B790">
        <v>7</v>
      </c>
      <c r="C790">
        <v>7</v>
      </c>
    </row>
    <row r="791" spans="1:3" x14ac:dyDescent="0.3">
      <c r="A791" t="s">
        <v>1131</v>
      </c>
      <c r="B791">
        <v>6</v>
      </c>
      <c r="C791">
        <v>6</v>
      </c>
    </row>
    <row r="792" spans="1:3" x14ac:dyDescent="0.3">
      <c r="A792" t="s">
        <v>1132</v>
      </c>
      <c r="B792">
        <v>1</v>
      </c>
      <c r="C792">
        <v>1</v>
      </c>
    </row>
    <row r="793" spans="1:3" x14ac:dyDescent="0.3">
      <c r="A793" t="s">
        <v>9166</v>
      </c>
      <c r="B793">
        <v>19</v>
      </c>
      <c r="C793">
        <v>19</v>
      </c>
    </row>
    <row r="794" spans="1:3" x14ac:dyDescent="0.3">
      <c r="A794" t="s">
        <v>9167</v>
      </c>
      <c r="B794">
        <v>19</v>
      </c>
      <c r="C794">
        <v>19</v>
      </c>
    </row>
    <row r="795" spans="1:3" x14ac:dyDescent="0.3">
      <c r="A795" t="s">
        <v>1083</v>
      </c>
      <c r="C795">
        <v>1</v>
      </c>
    </row>
    <row r="796" spans="1:3" x14ac:dyDescent="0.3">
      <c r="A796" t="s">
        <v>1133</v>
      </c>
    </row>
    <row r="797" spans="1:3" x14ac:dyDescent="0.3">
      <c r="A797" t="s">
        <v>1134</v>
      </c>
    </row>
    <row r="798" spans="1:3" x14ac:dyDescent="0.3">
      <c r="A798" t="s">
        <v>1135</v>
      </c>
      <c r="B798">
        <v>5</v>
      </c>
      <c r="C798">
        <v>5</v>
      </c>
    </row>
    <row r="799" spans="1:3" x14ac:dyDescent="0.3">
      <c r="A799" t="s">
        <v>9168</v>
      </c>
    </row>
    <row r="800" spans="1:3" x14ac:dyDescent="0.3">
      <c r="A800" t="s">
        <v>1136</v>
      </c>
      <c r="B800">
        <v>8</v>
      </c>
      <c r="C800">
        <v>8</v>
      </c>
    </row>
    <row r="801" spans="1:3" x14ac:dyDescent="0.3">
      <c r="A801" t="s">
        <v>1137</v>
      </c>
      <c r="B801">
        <v>4</v>
      </c>
      <c r="C801">
        <v>4</v>
      </c>
    </row>
    <row r="802" spans="1:3" x14ac:dyDescent="0.3">
      <c r="A802" t="s">
        <v>1138</v>
      </c>
      <c r="B802">
        <v>1</v>
      </c>
      <c r="C802">
        <v>1</v>
      </c>
    </row>
    <row r="803" spans="1:3" x14ac:dyDescent="0.3">
      <c r="A803" t="s">
        <v>1140</v>
      </c>
      <c r="B803">
        <v>11</v>
      </c>
      <c r="C803">
        <v>11</v>
      </c>
    </row>
    <row r="804" spans="1:3" x14ac:dyDescent="0.3">
      <c r="A804" t="s">
        <v>1141</v>
      </c>
      <c r="B804">
        <v>3</v>
      </c>
      <c r="C804">
        <v>3</v>
      </c>
    </row>
    <row r="805" spans="1:3" x14ac:dyDescent="0.3">
      <c r="A805" t="s">
        <v>1142</v>
      </c>
      <c r="B805">
        <v>2</v>
      </c>
      <c r="C805">
        <v>2</v>
      </c>
    </row>
    <row r="806" spans="1:3" x14ac:dyDescent="0.3">
      <c r="A806" t="s">
        <v>1143</v>
      </c>
      <c r="B806">
        <v>8</v>
      </c>
      <c r="C806">
        <v>8</v>
      </c>
    </row>
    <row r="807" spans="1:3" x14ac:dyDescent="0.3">
      <c r="A807" t="s">
        <v>1144</v>
      </c>
    </row>
    <row r="808" spans="1:3" x14ac:dyDescent="0.3">
      <c r="A808" t="s">
        <v>9169</v>
      </c>
      <c r="B808">
        <v>19</v>
      </c>
      <c r="C808">
        <v>19</v>
      </c>
    </row>
    <row r="809" spans="1:3" x14ac:dyDescent="0.3">
      <c r="A809" t="s">
        <v>1145</v>
      </c>
    </row>
    <row r="810" spans="1:3" x14ac:dyDescent="0.3">
      <c r="A810" t="s">
        <v>1146</v>
      </c>
      <c r="B810">
        <v>1</v>
      </c>
      <c r="C810">
        <v>1</v>
      </c>
    </row>
    <row r="811" spans="1:3" x14ac:dyDescent="0.3">
      <c r="A811" t="s">
        <v>9170</v>
      </c>
    </row>
    <row r="812" spans="1:3" x14ac:dyDescent="0.3">
      <c r="A812" t="s">
        <v>1148</v>
      </c>
    </row>
    <row r="813" spans="1:3" x14ac:dyDescent="0.3">
      <c r="A813" t="s">
        <v>1149</v>
      </c>
      <c r="B813">
        <v>1</v>
      </c>
      <c r="C813">
        <v>1</v>
      </c>
    </row>
    <row r="814" spans="1:3" x14ac:dyDescent="0.3">
      <c r="A814" t="s">
        <v>1150</v>
      </c>
    </row>
    <row r="815" spans="1:3" x14ac:dyDescent="0.3">
      <c r="A815" t="s">
        <v>1151</v>
      </c>
    </row>
    <row r="816" spans="1:3" x14ac:dyDescent="0.3">
      <c r="A816" t="s">
        <v>1152</v>
      </c>
      <c r="B816">
        <v>4</v>
      </c>
      <c r="C816">
        <v>4</v>
      </c>
    </row>
    <row r="817" spans="1:3" x14ac:dyDescent="0.3">
      <c r="A817" t="s">
        <v>1153</v>
      </c>
      <c r="B817">
        <v>2</v>
      </c>
      <c r="C817">
        <v>2</v>
      </c>
    </row>
    <row r="818" spans="1:3" x14ac:dyDescent="0.3">
      <c r="A818" t="s">
        <v>1154</v>
      </c>
      <c r="B818">
        <v>1</v>
      </c>
      <c r="C818">
        <v>1</v>
      </c>
    </row>
    <row r="819" spans="1:3" x14ac:dyDescent="0.3">
      <c r="A819" t="s">
        <v>1155</v>
      </c>
    </row>
    <row r="820" spans="1:3" x14ac:dyDescent="0.3">
      <c r="A820" t="s">
        <v>1156</v>
      </c>
    </row>
    <row r="821" spans="1:3" x14ac:dyDescent="0.3">
      <c r="A821" t="s">
        <v>1157</v>
      </c>
      <c r="B821">
        <v>2</v>
      </c>
      <c r="C821">
        <v>2</v>
      </c>
    </row>
    <row r="822" spans="1:3" x14ac:dyDescent="0.3">
      <c r="A822" t="s">
        <v>1158</v>
      </c>
      <c r="B822">
        <v>1</v>
      </c>
      <c r="C822">
        <v>1</v>
      </c>
    </row>
    <row r="823" spans="1:3" x14ac:dyDescent="0.3">
      <c r="A823" t="s">
        <v>1159</v>
      </c>
    </row>
    <row r="824" spans="1:3" x14ac:dyDescent="0.3">
      <c r="A824" t="s">
        <v>9171</v>
      </c>
    </row>
    <row r="825" spans="1:3" x14ac:dyDescent="0.3">
      <c r="A825" t="s">
        <v>1160</v>
      </c>
      <c r="B825">
        <v>2</v>
      </c>
      <c r="C825">
        <v>2</v>
      </c>
    </row>
    <row r="826" spans="1:3" x14ac:dyDescent="0.3">
      <c r="A826" t="s">
        <v>1161</v>
      </c>
      <c r="B826">
        <v>103</v>
      </c>
      <c r="C826">
        <v>103</v>
      </c>
    </row>
    <row r="827" spans="1:3" x14ac:dyDescent="0.3">
      <c r="A827" t="s">
        <v>1162</v>
      </c>
      <c r="B827">
        <v>86</v>
      </c>
      <c r="C827">
        <v>86</v>
      </c>
    </row>
    <row r="828" spans="1:3" x14ac:dyDescent="0.3">
      <c r="A828" t="s">
        <v>1164</v>
      </c>
      <c r="B828">
        <v>23</v>
      </c>
      <c r="C828">
        <v>23</v>
      </c>
    </row>
    <row r="829" spans="1:3" x14ac:dyDescent="0.3">
      <c r="A829" t="s">
        <v>1165</v>
      </c>
      <c r="B829">
        <v>15</v>
      </c>
      <c r="C829">
        <v>15</v>
      </c>
    </row>
    <row r="830" spans="1:3" x14ac:dyDescent="0.3">
      <c r="A830" t="s">
        <v>1166</v>
      </c>
      <c r="B830">
        <v>20</v>
      </c>
      <c r="C830">
        <v>20</v>
      </c>
    </row>
    <row r="831" spans="1:3" x14ac:dyDescent="0.3">
      <c r="A831" t="s">
        <v>1167</v>
      </c>
      <c r="B831">
        <v>14</v>
      </c>
      <c r="C831">
        <v>14</v>
      </c>
    </row>
    <row r="832" spans="1:3" x14ac:dyDescent="0.3">
      <c r="A832" t="s">
        <v>1168</v>
      </c>
      <c r="B832">
        <v>8</v>
      </c>
      <c r="C832">
        <v>8</v>
      </c>
    </row>
    <row r="833" spans="1:3" x14ac:dyDescent="0.3">
      <c r="A833" t="s">
        <v>1169</v>
      </c>
      <c r="B833">
        <v>10</v>
      </c>
      <c r="C833">
        <v>10</v>
      </c>
    </row>
    <row r="834" spans="1:3" x14ac:dyDescent="0.3">
      <c r="A834" t="s">
        <v>1170</v>
      </c>
      <c r="B834">
        <v>5</v>
      </c>
      <c r="C834">
        <v>5</v>
      </c>
    </row>
    <row r="835" spans="1:3" x14ac:dyDescent="0.3">
      <c r="A835" t="s">
        <v>1171</v>
      </c>
      <c r="B835">
        <v>3</v>
      </c>
      <c r="C835">
        <v>3</v>
      </c>
    </row>
    <row r="836" spans="1:3" x14ac:dyDescent="0.3">
      <c r="A836" t="s">
        <v>1172</v>
      </c>
      <c r="B836">
        <v>9</v>
      </c>
      <c r="C836">
        <v>9</v>
      </c>
    </row>
    <row r="837" spans="1:3" x14ac:dyDescent="0.3">
      <c r="A837" t="s">
        <v>1173</v>
      </c>
      <c r="B837">
        <v>8</v>
      </c>
      <c r="C837">
        <v>8</v>
      </c>
    </row>
    <row r="838" spans="1:3" x14ac:dyDescent="0.3">
      <c r="A838" t="s">
        <v>1174</v>
      </c>
      <c r="B838">
        <v>6</v>
      </c>
      <c r="C838">
        <v>6</v>
      </c>
    </row>
    <row r="839" spans="1:3" x14ac:dyDescent="0.3">
      <c r="A839" t="s">
        <v>1175</v>
      </c>
      <c r="B839">
        <v>3</v>
      </c>
      <c r="C839">
        <v>3</v>
      </c>
    </row>
    <row r="840" spans="1:3" x14ac:dyDescent="0.3">
      <c r="A840" t="s">
        <v>9172</v>
      </c>
    </row>
    <row r="841" spans="1:3" x14ac:dyDescent="0.3">
      <c r="A841" t="s">
        <v>1176</v>
      </c>
      <c r="B841">
        <v>23</v>
      </c>
      <c r="C841">
        <v>23</v>
      </c>
    </row>
    <row r="842" spans="1:3" x14ac:dyDescent="0.3">
      <c r="A842" t="s">
        <v>1178</v>
      </c>
      <c r="B842">
        <v>3</v>
      </c>
      <c r="C842">
        <v>3</v>
      </c>
    </row>
    <row r="843" spans="1:3" x14ac:dyDescent="0.3">
      <c r="A843" t="s">
        <v>1179</v>
      </c>
    </row>
    <row r="844" spans="1:3" x14ac:dyDescent="0.3">
      <c r="A844" t="s">
        <v>1180</v>
      </c>
    </row>
    <row r="845" spans="1:3" x14ac:dyDescent="0.3">
      <c r="A845" t="s">
        <v>1181</v>
      </c>
      <c r="C845">
        <v>5</v>
      </c>
    </row>
    <row r="846" spans="1:3" x14ac:dyDescent="0.3">
      <c r="A846" t="s">
        <v>1182</v>
      </c>
      <c r="B846">
        <v>4</v>
      </c>
      <c r="C846">
        <v>4</v>
      </c>
    </row>
    <row r="847" spans="1:3" x14ac:dyDescent="0.3">
      <c r="A847" t="s">
        <v>9173</v>
      </c>
    </row>
    <row r="848" spans="1:3" x14ac:dyDescent="0.3">
      <c r="A848" t="s">
        <v>9174</v>
      </c>
    </row>
    <row r="849" spans="1:3" x14ac:dyDescent="0.3">
      <c r="A849" t="s">
        <v>9175</v>
      </c>
    </row>
    <row r="850" spans="1:3" x14ac:dyDescent="0.3">
      <c r="A850" t="s">
        <v>1183</v>
      </c>
      <c r="B850">
        <v>20</v>
      </c>
      <c r="C850">
        <v>20</v>
      </c>
    </row>
    <row r="851" spans="1:3" x14ac:dyDescent="0.3">
      <c r="A851" t="s">
        <v>1184</v>
      </c>
      <c r="B851">
        <v>3</v>
      </c>
      <c r="C851">
        <v>3</v>
      </c>
    </row>
    <row r="852" spans="1:3" x14ac:dyDescent="0.3">
      <c r="A852" t="s">
        <v>9176</v>
      </c>
    </row>
    <row r="853" spans="1:3" x14ac:dyDescent="0.3">
      <c r="A853" t="s">
        <v>1186</v>
      </c>
    </row>
    <row r="854" spans="1:3" x14ac:dyDescent="0.3">
      <c r="A854" t="s">
        <v>4724</v>
      </c>
    </row>
    <row r="855" spans="1:3" x14ac:dyDescent="0.3">
      <c r="A855" t="s">
        <v>1187</v>
      </c>
      <c r="B855">
        <v>6</v>
      </c>
      <c r="C855">
        <v>6</v>
      </c>
    </row>
    <row r="856" spans="1:3" x14ac:dyDescent="0.3">
      <c r="A856" t="s">
        <v>1188</v>
      </c>
      <c r="B856">
        <v>5</v>
      </c>
      <c r="C856">
        <v>5</v>
      </c>
    </row>
    <row r="857" spans="1:3" x14ac:dyDescent="0.3">
      <c r="A857" t="s">
        <v>1189</v>
      </c>
      <c r="B857">
        <v>6</v>
      </c>
      <c r="C857">
        <v>6</v>
      </c>
    </row>
    <row r="858" spans="1:3" x14ac:dyDescent="0.3">
      <c r="A858" t="s">
        <v>1181</v>
      </c>
      <c r="C858">
        <v>5</v>
      </c>
    </row>
    <row r="859" spans="1:3" x14ac:dyDescent="0.3">
      <c r="A859" t="s">
        <v>1190</v>
      </c>
      <c r="B859">
        <v>19</v>
      </c>
      <c r="C859">
        <v>19</v>
      </c>
    </row>
    <row r="860" spans="1:3" x14ac:dyDescent="0.3">
      <c r="A860" t="s">
        <v>9177</v>
      </c>
    </row>
    <row r="861" spans="1:3" x14ac:dyDescent="0.3">
      <c r="A861" t="s">
        <v>1191</v>
      </c>
      <c r="B861">
        <v>1</v>
      </c>
      <c r="C861">
        <v>1</v>
      </c>
    </row>
    <row r="862" spans="1:3" x14ac:dyDescent="0.3">
      <c r="A862" t="s">
        <v>1192</v>
      </c>
      <c r="C862">
        <v>23</v>
      </c>
    </row>
    <row r="863" spans="1:3" x14ac:dyDescent="0.3">
      <c r="A863" t="s">
        <v>1193</v>
      </c>
      <c r="C863">
        <v>24</v>
      </c>
    </row>
    <row r="864" spans="1:3" x14ac:dyDescent="0.3">
      <c r="A864" t="s">
        <v>1083</v>
      </c>
      <c r="C864">
        <v>1</v>
      </c>
    </row>
    <row r="865" spans="1:3" x14ac:dyDescent="0.3">
      <c r="A865" t="s">
        <v>9178</v>
      </c>
    </row>
    <row r="866" spans="1:3" x14ac:dyDescent="0.3">
      <c r="A866" t="s">
        <v>1181</v>
      </c>
      <c r="C866">
        <v>5</v>
      </c>
    </row>
    <row r="867" spans="1:3" x14ac:dyDescent="0.3">
      <c r="A867" t="s">
        <v>1197</v>
      </c>
      <c r="B867">
        <v>2</v>
      </c>
      <c r="C867">
        <v>2</v>
      </c>
    </row>
    <row r="868" spans="1:3" x14ac:dyDescent="0.3">
      <c r="A868" t="s">
        <v>9179</v>
      </c>
    </row>
    <row r="869" spans="1:3" x14ac:dyDescent="0.3">
      <c r="A869" t="s">
        <v>9180</v>
      </c>
      <c r="B869">
        <v>19</v>
      </c>
      <c r="C869">
        <v>19</v>
      </c>
    </row>
    <row r="870" spans="1:3" x14ac:dyDescent="0.3">
      <c r="A870" t="s">
        <v>9181</v>
      </c>
    </row>
    <row r="871" spans="1:3" x14ac:dyDescent="0.3">
      <c r="A871" t="s">
        <v>1198</v>
      </c>
    </row>
    <row r="872" spans="1:3" x14ac:dyDescent="0.3">
      <c r="A872" t="s">
        <v>9182</v>
      </c>
    </row>
    <row r="873" spans="1:3" x14ac:dyDescent="0.3">
      <c r="A873" t="s">
        <v>9183</v>
      </c>
      <c r="B873">
        <v>20</v>
      </c>
      <c r="C873">
        <v>20</v>
      </c>
    </row>
    <row r="874" spans="1:3" x14ac:dyDescent="0.3">
      <c r="A874" t="s">
        <v>1199</v>
      </c>
    </row>
    <row r="875" spans="1:3" x14ac:dyDescent="0.3">
      <c r="A875" t="s">
        <v>1201</v>
      </c>
      <c r="C875">
        <v>7</v>
      </c>
    </row>
    <row r="876" spans="1:3" x14ac:dyDescent="0.3">
      <c r="A876" t="s">
        <v>1203</v>
      </c>
      <c r="B876">
        <v>22</v>
      </c>
      <c r="C876">
        <v>22</v>
      </c>
    </row>
    <row r="877" spans="1:3" x14ac:dyDescent="0.3">
      <c r="A877" t="s">
        <v>1204</v>
      </c>
      <c r="B877">
        <v>7</v>
      </c>
      <c r="C877">
        <v>7</v>
      </c>
    </row>
    <row r="878" spans="1:3" x14ac:dyDescent="0.3">
      <c r="A878" t="s">
        <v>1205</v>
      </c>
      <c r="B878">
        <v>6</v>
      </c>
      <c r="C878">
        <v>6</v>
      </c>
    </row>
    <row r="879" spans="1:3" x14ac:dyDescent="0.3">
      <c r="A879" t="s">
        <v>1206</v>
      </c>
      <c r="B879">
        <v>9</v>
      </c>
      <c r="C879">
        <v>9</v>
      </c>
    </row>
    <row r="880" spans="1:3" x14ac:dyDescent="0.3">
      <c r="A880" t="s">
        <v>9184</v>
      </c>
      <c r="B880">
        <v>9</v>
      </c>
      <c r="C880">
        <v>9</v>
      </c>
    </row>
    <row r="881" spans="1:3" x14ac:dyDescent="0.3">
      <c r="A881" t="s">
        <v>1208</v>
      </c>
      <c r="C881">
        <v>1</v>
      </c>
    </row>
    <row r="882" spans="1:3" x14ac:dyDescent="0.3">
      <c r="A882" t="s">
        <v>1209</v>
      </c>
      <c r="B882">
        <v>6</v>
      </c>
      <c r="C882">
        <v>6</v>
      </c>
    </row>
    <row r="883" spans="1:3" x14ac:dyDescent="0.3">
      <c r="A883" t="s">
        <v>1210</v>
      </c>
      <c r="B883">
        <v>7</v>
      </c>
      <c r="C883">
        <v>7</v>
      </c>
    </row>
    <row r="884" spans="1:3" x14ac:dyDescent="0.3">
      <c r="A884" t="s">
        <v>5930</v>
      </c>
    </row>
    <row r="885" spans="1:3" x14ac:dyDescent="0.3">
      <c r="A885" t="s">
        <v>9185</v>
      </c>
    </row>
    <row r="886" spans="1:3" x14ac:dyDescent="0.3">
      <c r="A886" t="s">
        <v>1211</v>
      </c>
    </row>
    <row r="887" spans="1:3" x14ac:dyDescent="0.3">
      <c r="A887" t="s">
        <v>1212</v>
      </c>
      <c r="B887">
        <v>2</v>
      </c>
      <c r="C887">
        <v>2</v>
      </c>
    </row>
    <row r="888" spans="1:3" x14ac:dyDescent="0.3">
      <c r="A888" t="s">
        <v>9186</v>
      </c>
    </row>
    <row r="889" spans="1:3" x14ac:dyDescent="0.3">
      <c r="A889" t="s">
        <v>1213</v>
      </c>
      <c r="B889">
        <v>22</v>
      </c>
      <c r="C889">
        <v>22</v>
      </c>
    </row>
    <row r="890" spans="1:3" x14ac:dyDescent="0.3">
      <c r="A890" t="s">
        <v>1214</v>
      </c>
      <c r="B890">
        <v>2</v>
      </c>
      <c r="C890">
        <v>2</v>
      </c>
    </row>
    <row r="891" spans="1:3" x14ac:dyDescent="0.3">
      <c r="A891" t="s">
        <v>1215</v>
      </c>
      <c r="B891">
        <v>12</v>
      </c>
      <c r="C891">
        <v>12</v>
      </c>
    </row>
    <row r="892" spans="1:3" x14ac:dyDescent="0.3">
      <c r="A892" t="s">
        <v>1216</v>
      </c>
      <c r="B892">
        <v>27</v>
      </c>
      <c r="C892">
        <v>27</v>
      </c>
    </row>
    <row r="893" spans="1:3" x14ac:dyDescent="0.3">
      <c r="A893" t="s">
        <v>1127</v>
      </c>
      <c r="C893">
        <v>2</v>
      </c>
    </row>
    <row r="894" spans="1:3" x14ac:dyDescent="0.3">
      <c r="A894" t="s">
        <v>9187</v>
      </c>
    </row>
    <row r="895" spans="1:3" x14ac:dyDescent="0.3">
      <c r="A895" t="s">
        <v>1219</v>
      </c>
    </row>
    <row r="896" spans="1:3" x14ac:dyDescent="0.3">
      <c r="A896" t="s">
        <v>9188</v>
      </c>
      <c r="B896">
        <v>20</v>
      </c>
      <c r="C896">
        <v>20</v>
      </c>
    </row>
    <row r="897" spans="1:3" x14ac:dyDescent="0.3">
      <c r="A897" t="s">
        <v>9189</v>
      </c>
      <c r="B897">
        <v>2</v>
      </c>
      <c r="C897">
        <v>2</v>
      </c>
    </row>
    <row r="898" spans="1:3" x14ac:dyDescent="0.3">
      <c r="A898" t="s">
        <v>1221</v>
      </c>
    </row>
    <row r="899" spans="1:3" x14ac:dyDescent="0.3">
      <c r="A899" t="s">
        <v>1222</v>
      </c>
    </row>
    <row r="900" spans="1:3" x14ac:dyDescent="0.3">
      <c r="A900" t="s">
        <v>1224</v>
      </c>
    </row>
    <row r="901" spans="1:3" x14ac:dyDescent="0.3">
      <c r="A901" t="s">
        <v>1226</v>
      </c>
      <c r="B901">
        <v>2</v>
      </c>
      <c r="C901">
        <v>2</v>
      </c>
    </row>
    <row r="902" spans="1:3" x14ac:dyDescent="0.3">
      <c r="A902" t="s">
        <v>916</v>
      </c>
      <c r="C902">
        <v>3</v>
      </c>
    </row>
    <row r="903" spans="1:3" x14ac:dyDescent="0.3">
      <c r="A903" t="s">
        <v>1228</v>
      </c>
      <c r="B903">
        <v>5</v>
      </c>
      <c r="C903">
        <v>5</v>
      </c>
    </row>
    <row r="904" spans="1:3" x14ac:dyDescent="0.3">
      <c r="A904" t="s">
        <v>1229</v>
      </c>
      <c r="B904">
        <v>1</v>
      </c>
      <c r="C904">
        <v>1</v>
      </c>
    </row>
    <row r="905" spans="1:3" x14ac:dyDescent="0.3">
      <c r="A905" t="s">
        <v>1230</v>
      </c>
      <c r="B905">
        <v>29</v>
      </c>
      <c r="C905">
        <v>29</v>
      </c>
    </row>
    <row r="906" spans="1:3" x14ac:dyDescent="0.3">
      <c r="A906" t="s">
        <v>1231</v>
      </c>
      <c r="B906">
        <v>25</v>
      </c>
      <c r="C906">
        <v>25</v>
      </c>
    </row>
    <row r="907" spans="1:3" x14ac:dyDescent="0.3">
      <c r="A907" t="s">
        <v>1232</v>
      </c>
      <c r="B907">
        <v>19</v>
      </c>
      <c r="C907">
        <v>19</v>
      </c>
    </row>
    <row r="908" spans="1:3" x14ac:dyDescent="0.3">
      <c r="A908" t="s">
        <v>1233</v>
      </c>
      <c r="B908">
        <v>17</v>
      </c>
      <c r="C908">
        <v>17</v>
      </c>
    </row>
    <row r="909" spans="1:3" x14ac:dyDescent="0.3">
      <c r="A909" t="s">
        <v>1234</v>
      </c>
      <c r="B909">
        <v>1</v>
      </c>
      <c r="C909">
        <v>1</v>
      </c>
    </row>
    <row r="910" spans="1:3" x14ac:dyDescent="0.3">
      <c r="A910" t="s">
        <v>1236</v>
      </c>
    </row>
    <row r="911" spans="1:3" x14ac:dyDescent="0.3">
      <c r="A911" t="s">
        <v>1237</v>
      </c>
      <c r="B911">
        <v>26</v>
      </c>
      <c r="C911">
        <v>26</v>
      </c>
    </row>
    <row r="912" spans="1:3" x14ac:dyDescent="0.3">
      <c r="A912" t="s">
        <v>9190</v>
      </c>
    </row>
    <row r="913" spans="1:3" x14ac:dyDescent="0.3">
      <c r="A913" t="s">
        <v>1238</v>
      </c>
      <c r="B913">
        <v>14</v>
      </c>
      <c r="C913">
        <v>14</v>
      </c>
    </row>
    <row r="914" spans="1:3" x14ac:dyDescent="0.3">
      <c r="A914" t="s">
        <v>1239</v>
      </c>
      <c r="B914">
        <v>3</v>
      </c>
      <c r="C914">
        <v>3</v>
      </c>
    </row>
    <row r="915" spans="1:3" x14ac:dyDescent="0.3">
      <c r="A915" t="s">
        <v>1240</v>
      </c>
      <c r="B915">
        <v>65</v>
      </c>
      <c r="C915">
        <v>65</v>
      </c>
    </row>
    <row r="916" spans="1:3" x14ac:dyDescent="0.3">
      <c r="A916" t="s">
        <v>1241</v>
      </c>
      <c r="B916">
        <v>63</v>
      </c>
      <c r="C916">
        <v>63</v>
      </c>
    </row>
    <row r="917" spans="1:3" x14ac:dyDescent="0.3">
      <c r="A917" t="s">
        <v>1242</v>
      </c>
      <c r="B917">
        <v>3</v>
      </c>
      <c r="C917">
        <v>3</v>
      </c>
    </row>
    <row r="918" spans="1:3" x14ac:dyDescent="0.3">
      <c r="A918" t="s">
        <v>1244</v>
      </c>
    </row>
    <row r="919" spans="1:3" x14ac:dyDescent="0.3">
      <c r="A919" t="s">
        <v>1245</v>
      </c>
    </row>
    <row r="920" spans="1:3" x14ac:dyDescent="0.3">
      <c r="A920" t="s">
        <v>1246</v>
      </c>
    </row>
    <row r="921" spans="1:3" x14ac:dyDescent="0.3">
      <c r="A921" t="s">
        <v>1248</v>
      </c>
    </row>
    <row r="922" spans="1:3" x14ac:dyDescent="0.3">
      <c r="A922" t="s">
        <v>1249</v>
      </c>
    </row>
    <row r="923" spans="1:3" x14ac:dyDescent="0.3">
      <c r="A923" t="s">
        <v>1250</v>
      </c>
    </row>
    <row r="924" spans="1:3" x14ac:dyDescent="0.3">
      <c r="A924" t="s">
        <v>1251</v>
      </c>
    </row>
    <row r="925" spans="1:3" x14ac:dyDescent="0.3">
      <c r="A925" t="s">
        <v>1252</v>
      </c>
    </row>
    <row r="926" spans="1:3" x14ac:dyDescent="0.3">
      <c r="A926" t="s">
        <v>1253</v>
      </c>
    </row>
    <row r="927" spans="1:3" x14ac:dyDescent="0.3">
      <c r="A927" t="s">
        <v>1255</v>
      </c>
    </row>
    <row r="928" spans="1:3" x14ac:dyDescent="0.3">
      <c r="A928" t="s">
        <v>1256</v>
      </c>
      <c r="B928">
        <v>8</v>
      </c>
      <c r="C928">
        <v>8</v>
      </c>
    </row>
    <row r="929" spans="1:3" x14ac:dyDescent="0.3">
      <c r="A929" t="s">
        <v>1257</v>
      </c>
      <c r="B929">
        <v>25</v>
      </c>
      <c r="C929">
        <v>25</v>
      </c>
    </row>
    <row r="930" spans="1:3" x14ac:dyDescent="0.3">
      <c r="A930" t="s">
        <v>1258</v>
      </c>
    </row>
    <row r="931" spans="1:3" x14ac:dyDescent="0.3">
      <c r="A931" t="s">
        <v>1260</v>
      </c>
      <c r="B931">
        <v>11</v>
      </c>
      <c r="C931">
        <v>11</v>
      </c>
    </row>
    <row r="932" spans="1:3" x14ac:dyDescent="0.3">
      <c r="A932" t="s">
        <v>1261</v>
      </c>
      <c r="B932">
        <v>28</v>
      </c>
      <c r="C932">
        <v>28</v>
      </c>
    </row>
    <row r="933" spans="1:3" x14ac:dyDescent="0.3">
      <c r="A933" t="s">
        <v>1262</v>
      </c>
      <c r="B933">
        <v>1</v>
      </c>
      <c r="C933">
        <v>1</v>
      </c>
    </row>
    <row r="934" spans="1:3" x14ac:dyDescent="0.3">
      <c r="A934" t="s">
        <v>9191</v>
      </c>
      <c r="B934">
        <v>42</v>
      </c>
      <c r="C934">
        <v>42</v>
      </c>
    </row>
    <row r="935" spans="1:3" x14ac:dyDescent="0.3">
      <c r="A935" t="s">
        <v>1263</v>
      </c>
      <c r="B935">
        <v>13</v>
      </c>
      <c r="C935">
        <v>13</v>
      </c>
    </row>
    <row r="936" spans="1:3" x14ac:dyDescent="0.3">
      <c r="A936" t="s">
        <v>1264</v>
      </c>
    </row>
    <row r="937" spans="1:3" x14ac:dyDescent="0.3">
      <c r="A937" t="s">
        <v>1265</v>
      </c>
      <c r="B937">
        <v>13</v>
      </c>
      <c r="C937">
        <v>13</v>
      </c>
    </row>
    <row r="938" spans="1:3" x14ac:dyDescent="0.3">
      <c r="A938" t="s">
        <v>9192</v>
      </c>
    </row>
    <row r="939" spans="1:3" x14ac:dyDescent="0.3">
      <c r="A939" t="s">
        <v>1267</v>
      </c>
      <c r="B939">
        <v>6</v>
      </c>
      <c r="C939">
        <v>6</v>
      </c>
    </row>
    <row r="940" spans="1:3" x14ac:dyDescent="0.3">
      <c r="A940" t="s">
        <v>9193</v>
      </c>
    </row>
    <row r="941" spans="1:3" x14ac:dyDescent="0.3">
      <c r="A941" t="s">
        <v>7506</v>
      </c>
    </row>
    <row r="942" spans="1:3" x14ac:dyDescent="0.3">
      <c r="A942" t="s">
        <v>1268</v>
      </c>
      <c r="B942">
        <v>2</v>
      </c>
      <c r="C942">
        <v>2</v>
      </c>
    </row>
    <row r="943" spans="1:3" x14ac:dyDescent="0.3">
      <c r="A943" t="s">
        <v>1269</v>
      </c>
      <c r="B943">
        <v>36</v>
      </c>
      <c r="C943">
        <v>36</v>
      </c>
    </row>
    <row r="944" spans="1:3" x14ac:dyDescent="0.3">
      <c r="A944" t="s">
        <v>1270</v>
      </c>
      <c r="B944">
        <v>13</v>
      </c>
      <c r="C944">
        <v>13</v>
      </c>
    </row>
    <row r="945" spans="1:3" x14ac:dyDescent="0.3">
      <c r="A945" t="s">
        <v>1271</v>
      </c>
      <c r="C945">
        <v>8</v>
      </c>
    </row>
    <row r="946" spans="1:3" x14ac:dyDescent="0.3">
      <c r="A946" t="s">
        <v>9194</v>
      </c>
      <c r="B946">
        <v>5</v>
      </c>
      <c r="C946">
        <v>5</v>
      </c>
    </row>
    <row r="947" spans="1:3" x14ac:dyDescent="0.3">
      <c r="A947" t="s">
        <v>1272</v>
      </c>
      <c r="B947">
        <v>7</v>
      </c>
      <c r="C947">
        <v>7</v>
      </c>
    </row>
    <row r="948" spans="1:3" x14ac:dyDescent="0.3">
      <c r="A948" t="s">
        <v>1273</v>
      </c>
      <c r="B948">
        <v>8</v>
      </c>
      <c r="C948">
        <v>8</v>
      </c>
    </row>
    <row r="949" spans="1:3" x14ac:dyDescent="0.3">
      <c r="A949" t="s">
        <v>1274</v>
      </c>
      <c r="B949">
        <v>6</v>
      </c>
      <c r="C949">
        <v>6</v>
      </c>
    </row>
    <row r="950" spans="1:3" x14ac:dyDescent="0.3">
      <c r="A950" t="s">
        <v>3298</v>
      </c>
    </row>
    <row r="951" spans="1:3" x14ac:dyDescent="0.3">
      <c r="A951" t="s">
        <v>1275</v>
      </c>
      <c r="B951">
        <v>42</v>
      </c>
      <c r="C951">
        <v>42</v>
      </c>
    </row>
    <row r="952" spans="1:3" x14ac:dyDescent="0.3">
      <c r="A952" t="s">
        <v>1276</v>
      </c>
      <c r="B952">
        <v>12</v>
      </c>
      <c r="C952">
        <v>12</v>
      </c>
    </row>
    <row r="953" spans="1:3" x14ac:dyDescent="0.3">
      <c r="A953" t="s">
        <v>1277</v>
      </c>
      <c r="B953">
        <v>3</v>
      </c>
      <c r="C953">
        <v>3</v>
      </c>
    </row>
    <row r="954" spans="1:3" x14ac:dyDescent="0.3">
      <c r="A954" t="s">
        <v>1279</v>
      </c>
    </row>
    <row r="955" spans="1:3" x14ac:dyDescent="0.3">
      <c r="A955" t="s">
        <v>1280</v>
      </c>
    </row>
    <row r="956" spans="1:3" x14ac:dyDescent="0.3">
      <c r="A956" t="s">
        <v>1281</v>
      </c>
    </row>
    <row r="957" spans="1:3" x14ac:dyDescent="0.3">
      <c r="A957" t="s">
        <v>1282</v>
      </c>
    </row>
    <row r="958" spans="1:3" x14ac:dyDescent="0.3">
      <c r="A958" t="s">
        <v>1283</v>
      </c>
    </row>
    <row r="959" spans="1:3" x14ac:dyDescent="0.3">
      <c r="A959" t="s">
        <v>1284</v>
      </c>
    </row>
    <row r="960" spans="1:3" x14ac:dyDescent="0.3">
      <c r="A960" t="s">
        <v>1285</v>
      </c>
    </row>
    <row r="961" spans="1:3" x14ac:dyDescent="0.3">
      <c r="A961" t="s">
        <v>1286</v>
      </c>
    </row>
    <row r="962" spans="1:3" x14ac:dyDescent="0.3">
      <c r="A962" t="s">
        <v>1287</v>
      </c>
    </row>
    <row r="963" spans="1:3" x14ac:dyDescent="0.3">
      <c r="A963" t="s">
        <v>1288</v>
      </c>
      <c r="B963">
        <v>6</v>
      </c>
      <c r="C963">
        <v>6</v>
      </c>
    </row>
    <row r="964" spans="1:3" x14ac:dyDescent="0.3">
      <c r="A964" t="s">
        <v>1290</v>
      </c>
      <c r="B964">
        <v>6</v>
      </c>
      <c r="C964">
        <v>6</v>
      </c>
    </row>
    <row r="965" spans="1:3" x14ac:dyDescent="0.3">
      <c r="A965" t="s">
        <v>1291</v>
      </c>
      <c r="C965">
        <v>1</v>
      </c>
    </row>
    <row r="966" spans="1:3" x14ac:dyDescent="0.3">
      <c r="A966" t="s">
        <v>1292</v>
      </c>
      <c r="B966">
        <v>11</v>
      </c>
      <c r="C966">
        <v>11</v>
      </c>
    </row>
    <row r="967" spans="1:3" x14ac:dyDescent="0.3">
      <c r="A967" t="s">
        <v>1293</v>
      </c>
    </row>
    <row r="968" spans="1:3" x14ac:dyDescent="0.3">
      <c r="A968" t="s">
        <v>9195</v>
      </c>
    </row>
    <row r="969" spans="1:3" x14ac:dyDescent="0.3">
      <c r="A969" t="s">
        <v>9196</v>
      </c>
      <c r="B969">
        <v>19</v>
      </c>
      <c r="C969">
        <v>19</v>
      </c>
    </row>
    <row r="970" spans="1:3" x14ac:dyDescent="0.3">
      <c r="A970" t="s">
        <v>9197</v>
      </c>
    </row>
    <row r="971" spans="1:3" x14ac:dyDescent="0.3">
      <c r="A971" t="s">
        <v>9198</v>
      </c>
    </row>
    <row r="972" spans="1:3" x14ac:dyDescent="0.3">
      <c r="A972" t="s">
        <v>9199</v>
      </c>
    </row>
    <row r="973" spans="1:3" x14ac:dyDescent="0.3">
      <c r="A973" t="s">
        <v>1294</v>
      </c>
    </row>
    <row r="974" spans="1:3" x14ac:dyDescent="0.3">
      <c r="A974" t="s">
        <v>1296</v>
      </c>
    </row>
    <row r="975" spans="1:3" x14ac:dyDescent="0.3">
      <c r="A975" t="s">
        <v>1297</v>
      </c>
    </row>
    <row r="976" spans="1:3" x14ac:dyDescent="0.3">
      <c r="A976" t="s">
        <v>1298</v>
      </c>
    </row>
    <row r="977" spans="1:3" x14ac:dyDescent="0.3">
      <c r="A977" t="s">
        <v>1299</v>
      </c>
    </row>
    <row r="978" spans="1:3" x14ac:dyDescent="0.3">
      <c r="A978" t="s">
        <v>1301</v>
      </c>
    </row>
    <row r="979" spans="1:3" x14ac:dyDescent="0.3">
      <c r="A979" t="s">
        <v>1302</v>
      </c>
    </row>
    <row r="980" spans="1:3" x14ac:dyDescent="0.3">
      <c r="A980" t="s">
        <v>1303</v>
      </c>
      <c r="C980">
        <v>4</v>
      </c>
    </row>
    <row r="981" spans="1:3" x14ac:dyDescent="0.3">
      <c r="A981" t="s">
        <v>1304</v>
      </c>
      <c r="B981">
        <v>3</v>
      </c>
      <c r="C981">
        <v>3</v>
      </c>
    </row>
    <row r="982" spans="1:3" x14ac:dyDescent="0.3">
      <c r="A982" t="s">
        <v>9200</v>
      </c>
    </row>
    <row r="983" spans="1:3" x14ac:dyDescent="0.3">
      <c r="A983" t="s">
        <v>9201</v>
      </c>
      <c r="B983">
        <v>2020</v>
      </c>
      <c r="C983">
        <v>2020</v>
      </c>
    </row>
    <row r="984" spans="1:3" x14ac:dyDescent="0.3">
      <c r="A984" t="s">
        <v>9202</v>
      </c>
      <c r="B984">
        <v>2020</v>
      </c>
      <c r="C984">
        <v>2020</v>
      </c>
    </row>
    <row r="985" spans="1:3" x14ac:dyDescent="0.3">
      <c r="A985" t="s">
        <v>1305</v>
      </c>
    </row>
    <row r="986" spans="1:3" x14ac:dyDescent="0.3">
      <c r="A986" t="s">
        <v>9203</v>
      </c>
    </row>
    <row r="987" spans="1:3" x14ac:dyDescent="0.3">
      <c r="A987" t="s">
        <v>1306</v>
      </c>
      <c r="B987">
        <v>14</v>
      </c>
      <c r="C987">
        <v>14</v>
      </c>
    </row>
    <row r="988" spans="1:3" x14ac:dyDescent="0.3">
      <c r="A988" t="s">
        <v>1307</v>
      </c>
      <c r="B988">
        <v>8</v>
      </c>
      <c r="C988">
        <v>8</v>
      </c>
    </row>
    <row r="989" spans="1:3" x14ac:dyDescent="0.3">
      <c r="A989" t="s">
        <v>1309</v>
      </c>
    </row>
    <row r="990" spans="1:3" x14ac:dyDescent="0.3">
      <c r="A990" t="s">
        <v>1310</v>
      </c>
      <c r="B990">
        <v>9</v>
      </c>
      <c r="C990">
        <v>9</v>
      </c>
    </row>
    <row r="991" spans="1:3" x14ac:dyDescent="0.3">
      <c r="A991" t="s">
        <v>1311</v>
      </c>
    </row>
    <row r="992" spans="1:3" x14ac:dyDescent="0.3">
      <c r="A992" t="s">
        <v>1312</v>
      </c>
    </row>
    <row r="993" spans="1:3" x14ac:dyDescent="0.3">
      <c r="A993" t="s">
        <v>9204</v>
      </c>
      <c r="B993">
        <v>38</v>
      </c>
      <c r="C993">
        <v>38</v>
      </c>
    </row>
    <row r="994" spans="1:3" x14ac:dyDescent="0.3">
      <c r="A994" t="s">
        <v>1313</v>
      </c>
      <c r="B994">
        <v>35</v>
      </c>
      <c r="C994">
        <v>35</v>
      </c>
    </row>
    <row r="995" spans="1:3" x14ac:dyDescent="0.3">
      <c r="A995" t="s">
        <v>9205</v>
      </c>
      <c r="B995">
        <v>19</v>
      </c>
      <c r="C995">
        <v>19</v>
      </c>
    </row>
    <row r="996" spans="1:3" x14ac:dyDescent="0.3">
      <c r="A996" t="s">
        <v>1314</v>
      </c>
      <c r="B996">
        <v>4</v>
      </c>
      <c r="C996">
        <v>4</v>
      </c>
    </row>
    <row r="997" spans="1:3" x14ac:dyDescent="0.3">
      <c r="A997" t="s">
        <v>1315</v>
      </c>
      <c r="B997">
        <v>15</v>
      </c>
      <c r="C997">
        <v>15</v>
      </c>
    </row>
    <row r="998" spans="1:3" x14ac:dyDescent="0.3">
      <c r="A998" t="s">
        <v>9206</v>
      </c>
      <c r="B998">
        <v>19</v>
      </c>
      <c r="C998">
        <v>19</v>
      </c>
    </row>
    <row r="999" spans="1:3" x14ac:dyDescent="0.3">
      <c r="A999" t="s">
        <v>1317</v>
      </c>
      <c r="B999">
        <v>8</v>
      </c>
      <c r="C999">
        <v>8</v>
      </c>
    </row>
    <row r="1000" spans="1:3" x14ac:dyDescent="0.3">
      <c r="A1000" t="s">
        <v>1318</v>
      </c>
      <c r="B1000">
        <v>7</v>
      </c>
      <c r="C1000">
        <v>7</v>
      </c>
    </row>
    <row r="1001" spans="1:3" x14ac:dyDescent="0.3">
      <c r="A1001" t="s">
        <v>1319</v>
      </c>
      <c r="B1001">
        <v>38</v>
      </c>
      <c r="C1001">
        <v>38</v>
      </c>
    </row>
    <row r="1002" spans="1:3" x14ac:dyDescent="0.3">
      <c r="A1002" t="s">
        <v>1321</v>
      </c>
      <c r="B1002">
        <v>6</v>
      </c>
      <c r="C1002">
        <v>6</v>
      </c>
    </row>
    <row r="1003" spans="1:3" x14ac:dyDescent="0.3">
      <c r="A1003" t="s">
        <v>1322</v>
      </c>
    </row>
    <row r="1004" spans="1:3" x14ac:dyDescent="0.3">
      <c r="A1004" t="s">
        <v>9207</v>
      </c>
    </row>
    <row r="1005" spans="1:3" x14ac:dyDescent="0.3">
      <c r="A1005" t="s">
        <v>1324</v>
      </c>
    </row>
    <row r="1006" spans="1:3" x14ac:dyDescent="0.3">
      <c r="A1006" t="s">
        <v>9208</v>
      </c>
    </row>
    <row r="1007" spans="1:3" x14ac:dyDescent="0.3">
      <c r="A1007" t="s">
        <v>9209</v>
      </c>
    </row>
    <row r="1008" spans="1:3" x14ac:dyDescent="0.3">
      <c r="A1008" t="s">
        <v>9210</v>
      </c>
    </row>
    <row r="1009" spans="1:3" x14ac:dyDescent="0.3">
      <c r="A1009" t="s">
        <v>1325</v>
      </c>
      <c r="B1009">
        <v>52</v>
      </c>
      <c r="C1009">
        <v>52</v>
      </c>
    </row>
    <row r="1010" spans="1:3" x14ac:dyDescent="0.3">
      <c r="A1010" t="s">
        <v>1327</v>
      </c>
    </row>
    <row r="1011" spans="1:3" x14ac:dyDescent="0.3">
      <c r="A1011" t="s">
        <v>1328</v>
      </c>
      <c r="B1011">
        <v>31</v>
      </c>
      <c r="C1011">
        <v>31</v>
      </c>
    </row>
    <row r="1012" spans="1:3" x14ac:dyDescent="0.3">
      <c r="A1012" t="s">
        <v>1329</v>
      </c>
    </row>
    <row r="1013" spans="1:3" x14ac:dyDescent="0.3">
      <c r="A1013" t="s">
        <v>1330</v>
      </c>
      <c r="B1013">
        <v>9</v>
      </c>
      <c r="C1013">
        <v>9</v>
      </c>
    </row>
    <row r="1014" spans="1:3" x14ac:dyDescent="0.3">
      <c r="A1014" t="s">
        <v>1332</v>
      </c>
    </row>
    <row r="1015" spans="1:3" x14ac:dyDescent="0.3">
      <c r="A1015" t="s">
        <v>1333</v>
      </c>
      <c r="B1015">
        <v>5</v>
      </c>
      <c r="C1015">
        <v>5</v>
      </c>
    </row>
    <row r="1016" spans="1:3" x14ac:dyDescent="0.3">
      <c r="A1016" t="s">
        <v>9211</v>
      </c>
    </row>
    <row r="1017" spans="1:3" x14ac:dyDescent="0.3">
      <c r="A1017" t="s">
        <v>1335</v>
      </c>
    </row>
    <row r="1018" spans="1:3" x14ac:dyDescent="0.3">
      <c r="A1018" t="s">
        <v>9212</v>
      </c>
      <c r="B1018">
        <v>2020</v>
      </c>
      <c r="C1018">
        <v>2020</v>
      </c>
    </row>
    <row r="1019" spans="1:3" x14ac:dyDescent="0.3">
      <c r="A1019" t="s">
        <v>1336</v>
      </c>
    </row>
    <row r="1020" spans="1:3" x14ac:dyDescent="0.3">
      <c r="A1020" t="s">
        <v>9213</v>
      </c>
    </row>
    <row r="1021" spans="1:3" x14ac:dyDescent="0.3">
      <c r="A1021" t="s">
        <v>829</v>
      </c>
    </row>
    <row r="1022" spans="1:3" x14ac:dyDescent="0.3">
      <c r="A1022" t="s">
        <v>1083</v>
      </c>
      <c r="C1022">
        <v>1</v>
      </c>
    </row>
    <row r="1023" spans="1:3" x14ac:dyDescent="0.3">
      <c r="A1023" t="s">
        <v>1338</v>
      </c>
    </row>
    <row r="1024" spans="1:3" x14ac:dyDescent="0.3">
      <c r="A1024" t="s">
        <v>1339</v>
      </c>
    </row>
    <row r="1025" spans="1:3" x14ac:dyDescent="0.3">
      <c r="A1025" t="s">
        <v>9214</v>
      </c>
      <c r="B1025">
        <v>2020</v>
      </c>
      <c r="C1025">
        <v>2020</v>
      </c>
    </row>
    <row r="1026" spans="1:3" x14ac:dyDescent="0.3">
      <c r="A1026" t="s">
        <v>9215</v>
      </c>
      <c r="B1026">
        <v>2020</v>
      </c>
      <c r="C1026">
        <v>2020</v>
      </c>
    </row>
    <row r="1027" spans="1:3" x14ac:dyDescent="0.3">
      <c r="A1027" t="s">
        <v>9216</v>
      </c>
    </row>
    <row r="1028" spans="1:3" x14ac:dyDescent="0.3">
      <c r="A1028" t="s">
        <v>1340</v>
      </c>
    </row>
    <row r="1029" spans="1:3" x14ac:dyDescent="0.3">
      <c r="A1029" t="s">
        <v>9217</v>
      </c>
      <c r="B1029">
        <v>2020</v>
      </c>
      <c r="C1029">
        <v>2020</v>
      </c>
    </row>
    <row r="1030" spans="1:3" x14ac:dyDescent="0.3">
      <c r="A1030" t="s">
        <v>1341</v>
      </c>
      <c r="B1030">
        <v>16</v>
      </c>
      <c r="C1030">
        <v>16</v>
      </c>
    </row>
    <row r="1031" spans="1:3" x14ac:dyDescent="0.3">
      <c r="A1031" t="s">
        <v>1342</v>
      </c>
      <c r="B1031">
        <v>10</v>
      </c>
      <c r="C1031">
        <v>10</v>
      </c>
    </row>
    <row r="1032" spans="1:3" x14ac:dyDescent="0.3">
      <c r="A1032" t="s">
        <v>1343</v>
      </c>
      <c r="B1032">
        <v>6</v>
      </c>
      <c r="C1032">
        <v>6</v>
      </c>
    </row>
    <row r="1033" spans="1:3" x14ac:dyDescent="0.3">
      <c r="A1033" t="s">
        <v>1344</v>
      </c>
      <c r="B1033">
        <v>7</v>
      </c>
      <c r="C1033">
        <v>7</v>
      </c>
    </row>
    <row r="1034" spans="1:3" x14ac:dyDescent="0.3">
      <c r="A1034" t="s">
        <v>1345</v>
      </c>
      <c r="B1034">
        <v>1</v>
      </c>
      <c r="C1034">
        <v>1</v>
      </c>
    </row>
    <row r="1035" spans="1:3" x14ac:dyDescent="0.3">
      <c r="A1035" t="s">
        <v>1346</v>
      </c>
      <c r="B1035">
        <v>5</v>
      </c>
      <c r="C1035">
        <v>5</v>
      </c>
    </row>
    <row r="1036" spans="1:3" x14ac:dyDescent="0.3">
      <c r="A1036" t="s">
        <v>1347</v>
      </c>
      <c r="B1036">
        <v>3</v>
      </c>
      <c r="C1036">
        <v>3</v>
      </c>
    </row>
    <row r="1037" spans="1:3" x14ac:dyDescent="0.3">
      <c r="A1037" t="s">
        <v>1348</v>
      </c>
      <c r="B1037">
        <v>4</v>
      </c>
      <c r="C1037">
        <v>4</v>
      </c>
    </row>
    <row r="1038" spans="1:3" x14ac:dyDescent="0.3">
      <c r="A1038" t="s">
        <v>1349</v>
      </c>
    </row>
    <row r="1039" spans="1:3" x14ac:dyDescent="0.3">
      <c r="A1039" t="s">
        <v>1351</v>
      </c>
    </row>
    <row r="1040" spans="1:3" x14ac:dyDescent="0.3">
      <c r="A1040" t="s">
        <v>9218</v>
      </c>
    </row>
    <row r="1041" spans="1:3" x14ac:dyDescent="0.3">
      <c r="A1041" t="s">
        <v>3643</v>
      </c>
    </row>
    <row r="1042" spans="1:3" x14ac:dyDescent="0.3">
      <c r="A1042" t="s">
        <v>1352</v>
      </c>
      <c r="B1042">
        <v>4</v>
      </c>
      <c r="C1042">
        <v>4</v>
      </c>
    </row>
    <row r="1043" spans="1:3" x14ac:dyDescent="0.3">
      <c r="A1043" t="s">
        <v>1353</v>
      </c>
      <c r="B1043">
        <v>8</v>
      </c>
      <c r="C1043">
        <v>8</v>
      </c>
    </row>
    <row r="1044" spans="1:3" x14ac:dyDescent="0.3">
      <c r="A1044" t="s">
        <v>1354</v>
      </c>
      <c r="B1044">
        <v>6</v>
      </c>
      <c r="C1044">
        <v>6</v>
      </c>
    </row>
    <row r="1045" spans="1:3" x14ac:dyDescent="0.3">
      <c r="A1045" t="s">
        <v>1355</v>
      </c>
      <c r="B1045">
        <v>5</v>
      </c>
      <c r="C1045">
        <v>5</v>
      </c>
    </row>
    <row r="1046" spans="1:3" x14ac:dyDescent="0.3">
      <c r="A1046" t="s">
        <v>1356</v>
      </c>
      <c r="B1046">
        <v>51</v>
      </c>
      <c r="C1046">
        <v>51</v>
      </c>
    </row>
    <row r="1047" spans="1:3" x14ac:dyDescent="0.3">
      <c r="A1047" t="s">
        <v>1357</v>
      </c>
      <c r="B1047">
        <v>40</v>
      </c>
      <c r="C1047">
        <v>40</v>
      </c>
    </row>
    <row r="1048" spans="1:3" x14ac:dyDescent="0.3">
      <c r="A1048" t="s">
        <v>1358</v>
      </c>
      <c r="B1048">
        <v>37</v>
      </c>
      <c r="C1048">
        <v>37</v>
      </c>
    </row>
    <row r="1049" spans="1:3" x14ac:dyDescent="0.3">
      <c r="A1049" t="s">
        <v>1359</v>
      </c>
    </row>
    <row r="1050" spans="1:3" x14ac:dyDescent="0.3">
      <c r="A1050" t="s">
        <v>1360</v>
      </c>
    </row>
    <row r="1051" spans="1:3" x14ac:dyDescent="0.3">
      <c r="A1051" t="s">
        <v>1361</v>
      </c>
    </row>
    <row r="1052" spans="1:3" x14ac:dyDescent="0.3">
      <c r="A1052" t="s">
        <v>1362</v>
      </c>
    </row>
    <row r="1053" spans="1:3" x14ac:dyDescent="0.3">
      <c r="A1053" t="s">
        <v>1364</v>
      </c>
      <c r="B1053">
        <v>5</v>
      </c>
      <c r="C1053">
        <v>5</v>
      </c>
    </row>
    <row r="1054" spans="1:3" x14ac:dyDescent="0.3">
      <c r="A1054" t="s">
        <v>1365</v>
      </c>
      <c r="B1054">
        <v>2</v>
      </c>
      <c r="C1054">
        <v>2</v>
      </c>
    </row>
    <row r="1055" spans="1:3" x14ac:dyDescent="0.3">
      <c r="A1055" t="s">
        <v>9219</v>
      </c>
      <c r="B1055">
        <v>2020</v>
      </c>
      <c r="C1055">
        <v>2020</v>
      </c>
    </row>
    <row r="1056" spans="1:3" x14ac:dyDescent="0.3">
      <c r="A1056" t="s">
        <v>1366</v>
      </c>
      <c r="B1056">
        <v>2</v>
      </c>
      <c r="C1056">
        <v>2</v>
      </c>
    </row>
    <row r="1057" spans="1:3" x14ac:dyDescent="0.3">
      <c r="A1057" t="s">
        <v>1367</v>
      </c>
      <c r="B1057">
        <v>17</v>
      </c>
      <c r="C1057">
        <v>17</v>
      </c>
    </row>
    <row r="1058" spans="1:3" x14ac:dyDescent="0.3">
      <c r="A1058" t="s">
        <v>4968</v>
      </c>
    </row>
    <row r="1059" spans="1:3" x14ac:dyDescent="0.3">
      <c r="A1059" t="s">
        <v>1368</v>
      </c>
      <c r="B1059">
        <v>49</v>
      </c>
      <c r="C1059">
        <v>49</v>
      </c>
    </row>
    <row r="1060" spans="1:3" x14ac:dyDescent="0.3">
      <c r="A1060" t="s">
        <v>9220</v>
      </c>
    </row>
    <row r="1061" spans="1:3" x14ac:dyDescent="0.3">
      <c r="A1061" t="s">
        <v>1369</v>
      </c>
      <c r="B1061">
        <v>15</v>
      </c>
      <c r="C1061">
        <v>15</v>
      </c>
    </row>
    <row r="1062" spans="1:3" x14ac:dyDescent="0.3">
      <c r="A1062" t="s">
        <v>1370</v>
      </c>
      <c r="B1062">
        <v>6</v>
      </c>
      <c r="C1062">
        <v>6</v>
      </c>
    </row>
    <row r="1063" spans="1:3" x14ac:dyDescent="0.3">
      <c r="A1063" t="s">
        <v>1371</v>
      </c>
      <c r="B1063">
        <v>21</v>
      </c>
      <c r="C1063">
        <v>21</v>
      </c>
    </row>
    <row r="1064" spans="1:3" x14ac:dyDescent="0.3">
      <c r="A1064" t="s">
        <v>1372</v>
      </c>
      <c r="B1064">
        <v>7</v>
      </c>
      <c r="C1064">
        <v>7</v>
      </c>
    </row>
    <row r="1065" spans="1:3" x14ac:dyDescent="0.3">
      <c r="A1065" t="s">
        <v>1373</v>
      </c>
    </row>
    <row r="1066" spans="1:3" x14ac:dyDescent="0.3">
      <c r="A1066" t="s">
        <v>1374</v>
      </c>
      <c r="B1066">
        <v>11</v>
      </c>
      <c r="C1066">
        <v>11</v>
      </c>
    </row>
    <row r="1067" spans="1:3" x14ac:dyDescent="0.3">
      <c r="A1067" t="s">
        <v>9221</v>
      </c>
      <c r="B1067">
        <v>20</v>
      </c>
      <c r="C1067">
        <v>20</v>
      </c>
    </row>
    <row r="1068" spans="1:3" x14ac:dyDescent="0.3">
      <c r="A1068" t="s">
        <v>1221</v>
      </c>
    </row>
    <row r="1069" spans="1:3" x14ac:dyDescent="0.3">
      <c r="A1069" t="s">
        <v>3219</v>
      </c>
    </row>
    <row r="1070" spans="1:3" x14ac:dyDescent="0.3">
      <c r="A1070" t="s">
        <v>3217</v>
      </c>
    </row>
    <row r="1071" spans="1:3" x14ac:dyDescent="0.3">
      <c r="A1071" t="s">
        <v>1375</v>
      </c>
      <c r="B1071">
        <v>22</v>
      </c>
      <c r="C1071">
        <v>22</v>
      </c>
    </row>
    <row r="1072" spans="1:3" x14ac:dyDescent="0.3">
      <c r="A1072" t="s">
        <v>9222</v>
      </c>
      <c r="B1072">
        <v>2020</v>
      </c>
      <c r="C1072">
        <v>2020</v>
      </c>
    </row>
    <row r="1073" spans="1:3" x14ac:dyDescent="0.3">
      <c r="A1073" t="s">
        <v>1376</v>
      </c>
      <c r="B1073">
        <v>15</v>
      </c>
      <c r="C1073">
        <v>15</v>
      </c>
    </row>
    <row r="1074" spans="1:3" x14ac:dyDescent="0.3">
      <c r="A1074" t="s">
        <v>1378</v>
      </c>
    </row>
    <row r="1075" spans="1:3" x14ac:dyDescent="0.3">
      <c r="A1075" t="s">
        <v>1380</v>
      </c>
      <c r="B1075">
        <v>3</v>
      </c>
      <c r="C1075">
        <v>3</v>
      </c>
    </row>
    <row r="1076" spans="1:3" x14ac:dyDescent="0.3">
      <c r="A1076" t="s">
        <v>1381</v>
      </c>
      <c r="B1076">
        <v>11</v>
      </c>
      <c r="C1076">
        <v>11</v>
      </c>
    </row>
    <row r="1077" spans="1:3" x14ac:dyDescent="0.3">
      <c r="A1077" t="s">
        <v>1382</v>
      </c>
    </row>
    <row r="1078" spans="1:3" x14ac:dyDescent="0.3">
      <c r="A1078" t="s">
        <v>1383</v>
      </c>
      <c r="B1078">
        <v>56</v>
      </c>
      <c r="C1078">
        <v>56</v>
      </c>
    </row>
    <row r="1079" spans="1:3" x14ac:dyDescent="0.3">
      <c r="A1079" t="s">
        <v>1385</v>
      </c>
      <c r="B1079">
        <v>1</v>
      </c>
      <c r="C1079">
        <v>1</v>
      </c>
    </row>
    <row r="1080" spans="1:3" x14ac:dyDescent="0.3">
      <c r="A1080" t="s">
        <v>1083</v>
      </c>
      <c r="C1080">
        <v>1</v>
      </c>
    </row>
    <row r="1081" spans="1:3" x14ac:dyDescent="0.3">
      <c r="A1081" t="s">
        <v>1387</v>
      </c>
      <c r="B1081">
        <v>3</v>
      </c>
      <c r="C1081">
        <v>3</v>
      </c>
    </row>
    <row r="1082" spans="1:3" x14ac:dyDescent="0.3">
      <c r="A1082" t="s">
        <v>1388</v>
      </c>
      <c r="B1082">
        <v>14</v>
      </c>
      <c r="C1082">
        <v>14</v>
      </c>
    </row>
    <row r="1083" spans="1:3" x14ac:dyDescent="0.3">
      <c r="A1083" t="s">
        <v>1083</v>
      </c>
      <c r="C1083">
        <v>1</v>
      </c>
    </row>
    <row r="1084" spans="1:3" x14ac:dyDescent="0.3">
      <c r="A1084" t="s">
        <v>1390</v>
      </c>
      <c r="B1084">
        <v>10</v>
      </c>
      <c r="C1084">
        <v>10</v>
      </c>
    </row>
    <row r="1085" spans="1:3" x14ac:dyDescent="0.3">
      <c r="A1085" t="s">
        <v>1391</v>
      </c>
      <c r="B1085">
        <v>15</v>
      </c>
      <c r="C1085">
        <v>15</v>
      </c>
    </row>
    <row r="1086" spans="1:3" x14ac:dyDescent="0.3">
      <c r="A1086" t="s">
        <v>1392</v>
      </c>
      <c r="B1086">
        <v>14</v>
      </c>
      <c r="C1086">
        <v>14</v>
      </c>
    </row>
    <row r="1087" spans="1:3" x14ac:dyDescent="0.3">
      <c r="A1087" t="s">
        <v>1393</v>
      </c>
      <c r="B1087">
        <v>1</v>
      </c>
      <c r="C1087">
        <v>1</v>
      </c>
    </row>
    <row r="1088" spans="1:3" x14ac:dyDescent="0.3">
      <c r="A1088" t="s">
        <v>1394</v>
      </c>
      <c r="B1088">
        <v>10</v>
      </c>
      <c r="C1088">
        <v>10</v>
      </c>
    </row>
    <row r="1089" spans="1:3" x14ac:dyDescent="0.3">
      <c r="A1089" t="s">
        <v>1083</v>
      </c>
      <c r="C1089">
        <v>1</v>
      </c>
    </row>
    <row r="1090" spans="1:3" x14ac:dyDescent="0.3">
      <c r="A1090" t="s">
        <v>1395</v>
      </c>
      <c r="B1090">
        <v>6</v>
      </c>
      <c r="C1090">
        <v>6</v>
      </c>
    </row>
    <row r="1091" spans="1:3" x14ac:dyDescent="0.3">
      <c r="A1091" t="s">
        <v>1397</v>
      </c>
      <c r="B1091">
        <v>32</v>
      </c>
      <c r="C1091">
        <v>32</v>
      </c>
    </row>
    <row r="1092" spans="1:3" x14ac:dyDescent="0.3">
      <c r="A1092" t="s">
        <v>1398</v>
      </c>
      <c r="B1092">
        <v>25</v>
      </c>
      <c r="C1092">
        <v>25</v>
      </c>
    </row>
    <row r="1093" spans="1:3" x14ac:dyDescent="0.3">
      <c r="A1093" t="s">
        <v>1399</v>
      </c>
      <c r="B1093">
        <v>22</v>
      </c>
      <c r="C1093">
        <v>22</v>
      </c>
    </row>
    <row r="1094" spans="1:3" x14ac:dyDescent="0.3">
      <c r="A1094" t="s">
        <v>1400</v>
      </c>
      <c r="B1094">
        <v>21</v>
      </c>
      <c r="C1094">
        <v>21</v>
      </c>
    </row>
    <row r="1095" spans="1:3" x14ac:dyDescent="0.3">
      <c r="A1095" t="s">
        <v>1401</v>
      </c>
      <c r="B1095">
        <v>18</v>
      </c>
      <c r="C1095">
        <v>18</v>
      </c>
    </row>
    <row r="1096" spans="1:3" x14ac:dyDescent="0.3">
      <c r="A1096" t="s">
        <v>1402</v>
      </c>
      <c r="B1096">
        <v>14</v>
      </c>
      <c r="C1096">
        <v>14</v>
      </c>
    </row>
    <row r="1097" spans="1:3" x14ac:dyDescent="0.3">
      <c r="A1097" t="s">
        <v>1403</v>
      </c>
      <c r="B1097">
        <v>9</v>
      </c>
      <c r="C1097">
        <v>9</v>
      </c>
    </row>
    <row r="1098" spans="1:3" x14ac:dyDescent="0.3">
      <c r="A1098" t="s">
        <v>1404</v>
      </c>
    </row>
    <row r="1099" spans="1:3" x14ac:dyDescent="0.3">
      <c r="A1099" t="s">
        <v>1406</v>
      </c>
    </row>
    <row r="1100" spans="1:3" x14ac:dyDescent="0.3">
      <c r="A1100" t="s">
        <v>1407</v>
      </c>
    </row>
    <row r="1101" spans="1:3" x14ac:dyDescent="0.3">
      <c r="A1101" t="s">
        <v>1408</v>
      </c>
    </row>
    <row r="1102" spans="1:3" x14ac:dyDescent="0.3">
      <c r="A1102" t="s">
        <v>9223</v>
      </c>
    </row>
    <row r="1103" spans="1:3" x14ac:dyDescent="0.3">
      <c r="A1103" t="s">
        <v>1409</v>
      </c>
      <c r="B1103">
        <v>6</v>
      </c>
      <c r="C1103">
        <v>6</v>
      </c>
    </row>
    <row r="1104" spans="1:3" x14ac:dyDescent="0.3">
      <c r="A1104" t="s">
        <v>1410</v>
      </c>
    </row>
    <row r="1105" spans="1:3" x14ac:dyDescent="0.3">
      <c r="A1105" t="s">
        <v>9224</v>
      </c>
    </row>
    <row r="1106" spans="1:3" x14ac:dyDescent="0.3">
      <c r="A1106" t="s">
        <v>9225</v>
      </c>
      <c r="B1106">
        <v>2020</v>
      </c>
      <c r="C1106">
        <v>2020</v>
      </c>
    </row>
    <row r="1107" spans="1:3" x14ac:dyDescent="0.3">
      <c r="A1107" t="s">
        <v>6220</v>
      </c>
    </row>
    <row r="1108" spans="1:3" x14ac:dyDescent="0.3">
      <c r="A1108" t="s">
        <v>9226</v>
      </c>
    </row>
    <row r="1109" spans="1:3" x14ac:dyDescent="0.3">
      <c r="A1109" t="s">
        <v>1411</v>
      </c>
    </row>
    <row r="1110" spans="1:3" x14ac:dyDescent="0.3">
      <c r="A1110" t="s">
        <v>1412</v>
      </c>
      <c r="B1110">
        <v>10</v>
      </c>
      <c r="C1110">
        <v>10</v>
      </c>
    </row>
    <row r="1111" spans="1:3" x14ac:dyDescent="0.3">
      <c r="A1111" t="s">
        <v>8451</v>
      </c>
    </row>
    <row r="1112" spans="1:3" x14ac:dyDescent="0.3">
      <c r="A1112" t="s">
        <v>6796</v>
      </c>
    </row>
    <row r="1113" spans="1:3" x14ac:dyDescent="0.3">
      <c r="A1113" t="s">
        <v>1413</v>
      </c>
      <c r="B1113">
        <v>9</v>
      </c>
      <c r="C1113">
        <v>9</v>
      </c>
    </row>
    <row r="1114" spans="1:3" x14ac:dyDescent="0.3">
      <c r="A1114" t="s">
        <v>9227</v>
      </c>
      <c r="B1114">
        <v>2020</v>
      </c>
      <c r="C1114">
        <v>2020</v>
      </c>
    </row>
    <row r="1115" spans="1:3" x14ac:dyDescent="0.3">
      <c r="A1115" t="s">
        <v>9228</v>
      </c>
    </row>
    <row r="1116" spans="1:3" x14ac:dyDescent="0.3">
      <c r="A1116" t="s">
        <v>9229</v>
      </c>
    </row>
    <row r="1117" spans="1:3" x14ac:dyDescent="0.3">
      <c r="A1117" t="s">
        <v>9230</v>
      </c>
    </row>
    <row r="1118" spans="1:3" x14ac:dyDescent="0.3">
      <c r="A1118" t="s">
        <v>1414</v>
      </c>
    </row>
    <row r="1119" spans="1:3" x14ac:dyDescent="0.3">
      <c r="A1119" t="s">
        <v>1415</v>
      </c>
      <c r="B1119">
        <v>20</v>
      </c>
      <c r="C1119">
        <v>20</v>
      </c>
    </row>
    <row r="1120" spans="1:3" x14ac:dyDescent="0.3">
      <c r="A1120" t="s">
        <v>1201</v>
      </c>
      <c r="C1120">
        <v>7</v>
      </c>
    </row>
    <row r="1121" spans="1:3" x14ac:dyDescent="0.3">
      <c r="A1121" t="s">
        <v>1416</v>
      </c>
      <c r="B1121">
        <v>2</v>
      </c>
      <c r="C1121">
        <v>2</v>
      </c>
    </row>
    <row r="1122" spans="1:3" x14ac:dyDescent="0.3">
      <c r="A1122" t="s">
        <v>1417</v>
      </c>
      <c r="B1122">
        <v>17</v>
      </c>
      <c r="C1122">
        <v>17</v>
      </c>
    </row>
    <row r="1123" spans="1:3" x14ac:dyDescent="0.3">
      <c r="A1123" t="s">
        <v>1418</v>
      </c>
      <c r="B1123">
        <v>14</v>
      </c>
      <c r="C1123">
        <v>14</v>
      </c>
    </row>
    <row r="1124" spans="1:3" x14ac:dyDescent="0.3">
      <c r="A1124" t="s">
        <v>1419</v>
      </c>
      <c r="B1124">
        <v>13</v>
      </c>
      <c r="C1124">
        <v>13</v>
      </c>
    </row>
    <row r="1125" spans="1:3" x14ac:dyDescent="0.3">
      <c r="A1125" t="s">
        <v>1420</v>
      </c>
      <c r="B1125">
        <v>10</v>
      </c>
      <c r="C1125">
        <v>10</v>
      </c>
    </row>
    <row r="1126" spans="1:3" x14ac:dyDescent="0.3">
      <c r="A1126" t="s">
        <v>1421</v>
      </c>
      <c r="B1126">
        <v>8</v>
      </c>
      <c r="C1126">
        <v>8</v>
      </c>
    </row>
    <row r="1127" spans="1:3" x14ac:dyDescent="0.3">
      <c r="A1127" t="s">
        <v>1422</v>
      </c>
      <c r="B1127">
        <v>2</v>
      </c>
      <c r="C1127">
        <v>2</v>
      </c>
    </row>
    <row r="1128" spans="1:3" x14ac:dyDescent="0.3">
      <c r="A1128" t="s">
        <v>1424</v>
      </c>
    </row>
    <row r="1129" spans="1:3" x14ac:dyDescent="0.3">
      <c r="A1129" t="s">
        <v>9231</v>
      </c>
      <c r="B1129">
        <v>3</v>
      </c>
      <c r="C1129">
        <v>3</v>
      </c>
    </row>
    <row r="1130" spans="1:3" x14ac:dyDescent="0.3">
      <c r="A1130" t="s">
        <v>1425</v>
      </c>
      <c r="B1130">
        <v>11</v>
      </c>
      <c r="C1130">
        <v>11</v>
      </c>
    </row>
    <row r="1131" spans="1:3" x14ac:dyDescent="0.3">
      <c r="A1131" t="s">
        <v>1426</v>
      </c>
      <c r="B1131">
        <v>5</v>
      </c>
      <c r="C1131">
        <v>5</v>
      </c>
    </row>
    <row r="1132" spans="1:3" x14ac:dyDescent="0.3">
      <c r="A1132" t="s">
        <v>1427</v>
      </c>
      <c r="B1132">
        <v>12</v>
      </c>
      <c r="C1132">
        <v>12</v>
      </c>
    </row>
    <row r="1133" spans="1:3" x14ac:dyDescent="0.3">
      <c r="A1133" t="s">
        <v>1428</v>
      </c>
      <c r="B1133">
        <v>9</v>
      </c>
      <c r="C1133">
        <v>9</v>
      </c>
    </row>
    <row r="1134" spans="1:3" x14ac:dyDescent="0.3">
      <c r="A1134" t="s">
        <v>1429</v>
      </c>
      <c r="B1134">
        <v>9</v>
      </c>
      <c r="C1134">
        <v>9</v>
      </c>
    </row>
    <row r="1135" spans="1:3" x14ac:dyDescent="0.3">
      <c r="A1135" t="s">
        <v>1430</v>
      </c>
      <c r="B1135">
        <v>1</v>
      </c>
      <c r="C1135">
        <v>1</v>
      </c>
    </row>
    <row r="1136" spans="1:3" x14ac:dyDescent="0.3">
      <c r="A1136" t="s">
        <v>1431</v>
      </c>
      <c r="B1136">
        <v>17</v>
      </c>
      <c r="C1136">
        <v>17</v>
      </c>
    </row>
    <row r="1137" spans="1:3" x14ac:dyDescent="0.3">
      <c r="A1137" t="s">
        <v>1432</v>
      </c>
    </row>
    <row r="1138" spans="1:3" x14ac:dyDescent="0.3">
      <c r="A1138" t="s">
        <v>1434</v>
      </c>
      <c r="C1138">
        <v>7</v>
      </c>
    </row>
    <row r="1139" spans="1:3" x14ac:dyDescent="0.3">
      <c r="A1139" t="s">
        <v>1435</v>
      </c>
      <c r="C1139">
        <v>5</v>
      </c>
    </row>
    <row r="1140" spans="1:3" x14ac:dyDescent="0.3">
      <c r="A1140" t="s">
        <v>1436</v>
      </c>
    </row>
    <row r="1141" spans="1:3" x14ac:dyDescent="0.3">
      <c r="A1141" t="s">
        <v>1437</v>
      </c>
    </row>
    <row r="1142" spans="1:3" x14ac:dyDescent="0.3">
      <c r="A1142" t="s">
        <v>1438</v>
      </c>
      <c r="B1142">
        <v>7</v>
      </c>
      <c r="C1142">
        <v>7</v>
      </c>
    </row>
    <row r="1143" spans="1:3" x14ac:dyDescent="0.3">
      <c r="A1143" t="s">
        <v>9232</v>
      </c>
    </row>
    <row r="1144" spans="1:3" x14ac:dyDescent="0.3">
      <c r="A1144" t="s">
        <v>1439</v>
      </c>
    </row>
    <row r="1145" spans="1:3" x14ac:dyDescent="0.3">
      <c r="A1145" t="s">
        <v>9233</v>
      </c>
    </row>
    <row r="1146" spans="1:3" x14ac:dyDescent="0.3">
      <c r="A1146" t="s">
        <v>1440</v>
      </c>
      <c r="B1146">
        <v>9</v>
      </c>
      <c r="C1146">
        <v>9</v>
      </c>
    </row>
    <row r="1147" spans="1:3" x14ac:dyDescent="0.3">
      <c r="A1147" t="s">
        <v>9234</v>
      </c>
      <c r="B1147">
        <v>20</v>
      </c>
      <c r="C1147">
        <v>20</v>
      </c>
    </row>
    <row r="1148" spans="1:3" x14ac:dyDescent="0.3">
      <c r="A1148" t="s">
        <v>9235</v>
      </c>
    </row>
    <row r="1149" spans="1:3" x14ac:dyDescent="0.3">
      <c r="A1149" t="s">
        <v>1441</v>
      </c>
      <c r="B1149">
        <v>10</v>
      </c>
      <c r="C1149">
        <v>10</v>
      </c>
    </row>
    <row r="1150" spans="1:3" x14ac:dyDescent="0.3">
      <c r="A1150" t="s">
        <v>1442</v>
      </c>
    </row>
    <row r="1151" spans="1:3" x14ac:dyDescent="0.3">
      <c r="A1151" t="s">
        <v>1443</v>
      </c>
      <c r="C1151">
        <v>2</v>
      </c>
    </row>
    <row r="1152" spans="1:3" x14ac:dyDescent="0.3">
      <c r="A1152" t="s">
        <v>1444</v>
      </c>
      <c r="B1152">
        <v>1</v>
      </c>
      <c r="C1152">
        <v>1</v>
      </c>
    </row>
    <row r="1153" spans="1:3" x14ac:dyDescent="0.3">
      <c r="A1153" t="s">
        <v>9236</v>
      </c>
    </row>
    <row r="1154" spans="1:3" x14ac:dyDescent="0.3">
      <c r="A1154" t="s">
        <v>9237</v>
      </c>
    </row>
    <row r="1155" spans="1:3" x14ac:dyDescent="0.3">
      <c r="A1155" t="s">
        <v>9238</v>
      </c>
    </row>
    <row r="1156" spans="1:3" x14ac:dyDescent="0.3">
      <c r="A1156" t="s">
        <v>1445</v>
      </c>
      <c r="B1156">
        <v>2</v>
      </c>
      <c r="C1156">
        <v>2</v>
      </c>
    </row>
    <row r="1157" spans="1:3" x14ac:dyDescent="0.3">
      <c r="A1157" t="s">
        <v>1446</v>
      </c>
    </row>
    <row r="1158" spans="1:3" x14ac:dyDescent="0.3">
      <c r="A1158" t="s">
        <v>1447</v>
      </c>
      <c r="B1158">
        <v>25</v>
      </c>
      <c r="C1158">
        <v>25</v>
      </c>
    </row>
    <row r="1159" spans="1:3" x14ac:dyDescent="0.3">
      <c r="A1159" t="s">
        <v>1448</v>
      </c>
      <c r="B1159">
        <v>4</v>
      </c>
      <c r="C1159">
        <v>4</v>
      </c>
    </row>
    <row r="1160" spans="1:3" x14ac:dyDescent="0.3">
      <c r="A1160" t="s">
        <v>1450</v>
      </c>
      <c r="B1160">
        <v>1</v>
      </c>
      <c r="C1160">
        <v>1</v>
      </c>
    </row>
    <row r="1161" spans="1:3" x14ac:dyDescent="0.3">
      <c r="A1161" t="s">
        <v>1451</v>
      </c>
      <c r="B1161">
        <v>1</v>
      </c>
      <c r="C1161">
        <v>1</v>
      </c>
    </row>
    <row r="1162" spans="1:3" x14ac:dyDescent="0.3">
      <c r="A1162" t="s">
        <v>1452</v>
      </c>
      <c r="B1162">
        <v>21</v>
      </c>
      <c r="C1162">
        <v>21</v>
      </c>
    </row>
    <row r="1163" spans="1:3" x14ac:dyDescent="0.3">
      <c r="A1163" t="s">
        <v>1454</v>
      </c>
      <c r="B1163">
        <v>1</v>
      </c>
      <c r="C1163">
        <v>1</v>
      </c>
    </row>
    <row r="1164" spans="1:3" x14ac:dyDescent="0.3">
      <c r="A1164" t="s">
        <v>1455</v>
      </c>
      <c r="B1164">
        <v>4</v>
      </c>
      <c r="C1164">
        <v>4</v>
      </c>
    </row>
    <row r="1165" spans="1:3" x14ac:dyDescent="0.3">
      <c r="A1165" t="s">
        <v>9239</v>
      </c>
    </row>
    <row r="1166" spans="1:3" x14ac:dyDescent="0.3">
      <c r="A1166" t="s">
        <v>9240</v>
      </c>
      <c r="B1166">
        <v>2020</v>
      </c>
      <c r="C1166">
        <v>2020</v>
      </c>
    </row>
    <row r="1167" spans="1:3" x14ac:dyDescent="0.3">
      <c r="A1167" t="s">
        <v>9241</v>
      </c>
      <c r="B1167">
        <v>2020</v>
      </c>
      <c r="C1167">
        <v>2020</v>
      </c>
    </row>
    <row r="1168" spans="1:3" x14ac:dyDescent="0.3">
      <c r="A1168" t="s">
        <v>1457</v>
      </c>
    </row>
    <row r="1169" spans="1:3" x14ac:dyDescent="0.3">
      <c r="A1169" t="s">
        <v>9242</v>
      </c>
    </row>
    <row r="1170" spans="1:3" x14ac:dyDescent="0.3">
      <c r="A1170" t="s">
        <v>1458</v>
      </c>
      <c r="B1170">
        <v>3</v>
      </c>
      <c r="C1170">
        <v>3</v>
      </c>
    </row>
    <row r="1171" spans="1:3" x14ac:dyDescent="0.3">
      <c r="A1171" t="s">
        <v>9243</v>
      </c>
      <c r="B1171">
        <v>8</v>
      </c>
      <c r="C1171">
        <v>8</v>
      </c>
    </row>
    <row r="1172" spans="1:3" x14ac:dyDescent="0.3">
      <c r="A1172" t="s">
        <v>1459</v>
      </c>
      <c r="B1172">
        <v>1</v>
      </c>
      <c r="C1172">
        <v>1</v>
      </c>
    </row>
    <row r="1173" spans="1:3" x14ac:dyDescent="0.3">
      <c r="A1173" t="s">
        <v>5901</v>
      </c>
    </row>
    <row r="1174" spans="1:3" x14ac:dyDescent="0.3">
      <c r="A1174" t="s">
        <v>9244</v>
      </c>
      <c r="B1174">
        <v>1</v>
      </c>
      <c r="C1174">
        <v>1</v>
      </c>
    </row>
    <row r="1175" spans="1:3" x14ac:dyDescent="0.3">
      <c r="A1175" t="s">
        <v>1460</v>
      </c>
      <c r="B1175">
        <v>2</v>
      </c>
      <c r="C1175">
        <v>2</v>
      </c>
    </row>
    <row r="1176" spans="1:3" x14ac:dyDescent="0.3">
      <c r="A1176" t="s">
        <v>1461</v>
      </c>
      <c r="B1176">
        <v>8</v>
      </c>
      <c r="C1176">
        <v>8</v>
      </c>
    </row>
    <row r="1177" spans="1:3" x14ac:dyDescent="0.3">
      <c r="A1177" t="s">
        <v>1462</v>
      </c>
      <c r="B1177">
        <v>3</v>
      </c>
      <c r="C1177">
        <v>3</v>
      </c>
    </row>
    <row r="1178" spans="1:3" x14ac:dyDescent="0.3">
      <c r="A1178" t="s">
        <v>1463</v>
      </c>
      <c r="B1178">
        <v>6</v>
      </c>
      <c r="C1178">
        <v>6</v>
      </c>
    </row>
    <row r="1179" spans="1:3" x14ac:dyDescent="0.3">
      <c r="A1179" t="s">
        <v>1464</v>
      </c>
      <c r="B1179">
        <v>2</v>
      </c>
      <c r="C1179">
        <v>2</v>
      </c>
    </row>
    <row r="1180" spans="1:3" x14ac:dyDescent="0.3">
      <c r="A1180" t="s">
        <v>1465</v>
      </c>
      <c r="B1180">
        <v>7</v>
      </c>
      <c r="C1180">
        <v>7</v>
      </c>
    </row>
    <row r="1181" spans="1:3" x14ac:dyDescent="0.3">
      <c r="A1181" t="s">
        <v>1466</v>
      </c>
      <c r="B1181">
        <v>5</v>
      </c>
      <c r="C1181">
        <v>5</v>
      </c>
    </row>
    <row r="1182" spans="1:3" x14ac:dyDescent="0.3">
      <c r="A1182" t="s">
        <v>1467</v>
      </c>
      <c r="B1182">
        <v>21</v>
      </c>
      <c r="C1182">
        <v>21</v>
      </c>
    </row>
    <row r="1183" spans="1:3" x14ac:dyDescent="0.3">
      <c r="A1183" t="s">
        <v>1468</v>
      </c>
      <c r="B1183">
        <v>41</v>
      </c>
      <c r="C1183">
        <v>41</v>
      </c>
    </row>
    <row r="1184" spans="1:3" x14ac:dyDescent="0.3">
      <c r="A1184" t="s">
        <v>1469</v>
      </c>
      <c r="B1184">
        <v>29</v>
      </c>
      <c r="C1184">
        <v>29</v>
      </c>
    </row>
    <row r="1185" spans="1:3" x14ac:dyDescent="0.3">
      <c r="A1185" t="s">
        <v>1470</v>
      </c>
      <c r="B1185">
        <v>28</v>
      </c>
      <c r="C1185">
        <v>28</v>
      </c>
    </row>
    <row r="1186" spans="1:3" x14ac:dyDescent="0.3">
      <c r="A1186" t="s">
        <v>1471</v>
      </c>
      <c r="B1186">
        <v>15</v>
      </c>
      <c r="C1186">
        <v>15</v>
      </c>
    </row>
    <row r="1187" spans="1:3" x14ac:dyDescent="0.3">
      <c r="A1187" t="s">
        <v>1472</v>
      </c>
      <c r="B1187">
        <v>8</v>
      </c>
      <c r="C1187">
        <v>8</v>
      </c>
    </row>
    <row r="1188" spans="1:3" x14ac:dyDescent="0.3">
      <c r="A1188" t="s">
        <v>1474</v>
      </c>
    </row>
    <row r="1189" spans="1:3" x14ac:dyDescent="0.3">
      <c r="A1189" t="s">
        <v>1476</v>
      </c>
      <c r="B1189">
        <v>2</v>
      </c>
      <c r="C1189">
        <v>2</v>
      </c>
    </row>
    <row r="1190" spans="1:3" x14ac:dyDescent="0.3">
      <c r="A1190" t="s">
        <v>9245</v>
      </c>
      <c r="B1190">
        <v>1</v>
      </c>
      <c r="C1190">
        <v>1</v>
      </c>
    </row>
    <row r="1191" spans="1:3" x14ac:dyDescent="0.3">
      <c r="A1191" t="s">
        <v>1478</v>
      </c>
      <c r="B1191">
        <v>3</v>
      </c>
      <c r="C1191">
        <v>3</v>
      </c>
    </row>
    <row r="1192" spans="1:3" x14ac:dyDescent="0.3">
      <c r="A1192" t="s">
        <v>1480</v>
      </c>
      <c r="B1192">
        <v>1</v>
      </c>
      <c r="C1192">
        <v>1</v>
      </c>
    </row>
    <row r="1193" spans="1:3" x14ac:dyDescent="0.3">
      <c r="A1193" t="s">
        <v>1481</v>
      </c>
      <c r="B1193">
        <v>37</v>
      </c>
      <c r="C1193">
        <v>37</v>
      </c>
    </row>
    <row r="1194" spans="1:3" x14ac:dyDescent="0.3">
      <c r="A1194" t="s">
        <v>1482</v>
      </c>
      <c r="B1194">
        <v>17</v>
      </c>
      <c r="C1194">
        <v>17</v>
      </c>
    </row>
    <row r="1195" spans="1:3" x14ac:dyDescent="0.3">
      <c r="A1195" t="s">
        <v>9246</v>
      </c>
    </row>
    <row r="1196" spans="1:3" x14ac:dyDescent="0.3">
      <c r="A1196" t="s">
        <v>1484</v>
      </c>
      <c r="B1196">
        <v>1</v>
      </c>
      <c r="C1196">
        <v>1</v>
      </c>
    </row>
    <row r="1197" spans="1:3" x14ac:dyDescent="0.3">
      <c r="A1197" t="s">
        <v>1485</v>
      </c>
    </row>
    <row r="1198" spans="1:3" x14ac:dyDescent="0.3">
      <c r="A1198" t="s">
        <v>1486</v>
      </c>
      <c r="B1198">
        <v>63</v>
      </c>
      <c r="C1198">
        <v>63</v>
      </c>
    </row>
    <row r="1199" spans="1:3" x14ac:dyDescent="0.3">
      <c r="A1199" t="s">
        <v>9247</v>
      </c>
    </row>
    <row r="1200" spans="1:3" x14ac:dyDescent="0.3">
      <c r="A1200" t="s">
        <v>9248</v>
      </c>
    </row>
    <row r="1201" spans="1:3" x14ac:dyDescent="0.3">
      <c r="A1201" t="s">
        <v>9249</v>
      </c>
    </row>
    <row r="1202" spans="1:3" x14ac:dyDescent="0.3">
      <c r="A1202" t="s">
        <v>1488</v>
      </c>
    </row>
    <row r="1203" spans="1:3" x14ac:dyDescent="0.3">
      <c r="A1203" t="s">
        <v>1489</v>
      </c>
    </row>
    <row r="1204" spans="1:3" x14ac:dyDescent="0.3">
      <c r="A1204" t="s">
        <v>1490</v>
      </c>
    </row>
    <row r="1205" spans="1:3" x14ac:dyDescent="0.3">
      <c r="A1205" t="s">
        <v>1491</v>
      </c>
    </row>
    <row r="1206" spans="1:3" x14ac:dyDescent="0.3">
      <c r="A1206" t="s">
        <v>9250</v>
      </c>
      <c r="B1206">
        <v>1</v>
      </c>
      <c r="C1206">
        <v>1</v>
      </c>
    </row>
    <row r="1207" spans="1:3" x14ac:dyDescent="0.3">
      <c r="A1207" t="s">
        <v>9251</v>
      </c>
    </row>
    <row r="1208" spans="1:3" x14ac:dyDescent="0.3">
      <c r="A1208" t="s">
        <v>1492</v>
      </c>
      <c r="B1208">
        <v>12</v>
      </c>
      <c r="C1208">
        <v>12</v>
      </c>
    </row>
    <row r="1209" spans="1:3" x14ac:dyDescent="0.3">
      <c r="A1209" t="s">
        <v>1493</v>
      </c>
    </row>
    <row r="1210" spans="1:3" x14ac:dyDescent="0.3">
      <c r="A1210" t="s">
        <v>1494</v>
      </c>
    </row>
    <row r="1211" spans="1:3" x14ac:dyDescent="0.3">
      <c r="A1211" t="s">
        <v>1496</v>
      </c>
      <c r="B1211">
        <v>1</v>
      </c>
      <c r="C1211">
        <v>1</v>
      </c>
    </row>
    <row r="1212" spans="1:3" x14ac:dyDescent="0.3">
      <c r="A1212" t="s">
        <v>1498</v>
      </c>
    </row>
    <row r="1213" spans="1:3" x14ac:dyDescent="0.3">
      <c r="A1213" t="s">
        <v>1500</v>
      </c>
      <c r="C1213">
        <v>6</v>
      </c>
    </row>
    <row r="1214" spans="1:3" x14ac:dyDescent="0.3">
      <c r="A1214" t="s">
        <v>1501</v>
      </c>
      <c r="C1214">
        <v>25</v>
      </c>
    </row>
    <row r="1215" spans="1:3" x14ac:dyDescent="0.3">
      <c r="A1215" t="s">
        <v>1503</v>
      </c>
    </row>
    <row r="1216" spans="1:3" x14ac:dyDescent="0.3">
      <c r="A1216" t="s">
        <v>1504</v>
      </c>
    </row>
    <row r="1217" spans="1:3" x14ac:dyDescent="0.3">
      <c r="A1217" t="s">
        <v>1505</v>
      </c>
      <c r="B1217">
        <v>4</v>
      </c>
      <c r="C1217">
        <v>4</v>
      </c>
    </row>
    <row r="1218" spans="1:3" x14ac:dyDescent="0.3">
      <c r="A1218" t="s">
        <v>1506</v>
      </c>
      <c r="B1218">
        <v>6</v>
      </c>
      <c r="C1218">
        <v>6</v>
      </c>
    </row>
    <row r="1219" spans="1:3" x14ac:dyDescent="0.3">
      <c r="A1219" t="s">
        <v>1508</v>
      </c>
    </row>
    <row r="1220" spans="1:3" x14ac:dyDescent="0.3">
      <c r="A1220" t="s">
        <v>1509</v>
      </c>
    </row>
    <row r="1221" spans="1:3" x14ac:dyDescent="0.3">
      <c r="A1221" t="s">
        <v>1511</v>
      </c>
      <c r="B1221">
        <v>1</v>
      </c>
      <c r="C1221">
        <v>1</v>
      </c>
    </row>
    <row r="1222" spans="1:3" x14ac:dyDescent="0.3">
      <c r="A1222" t="s">
        <v>1513</v>
      </c>
      <c r="C1222">
        <v>3</v>
      </c>
    </row>
    <row r="1223" spans="1:3" x14ac:dyDescent="0.3">
      <c r="A1223" t="s">
        <v>9252</v>
      </c>
    </row>
    <row r="1224" spans="1:3" x14ac:dyDescent="0.3">
      <c r="A1224" t="s">
        <v>1514</v>
      </c>
      <c r="B1224">
        <v>4</v>
      </c>
      <c r="C1224">
        <v>4</v>
      </c>
    </row>
    <row r="1225" spans="1:3" x14ac:dyDescent="0.3">
      <c r="A1225" t="s">
        <v>1515</v>
      </c>
      <c r="B1225">
        <v>23</v>
      </c>
      <c r="C1225">
        <v>23</v>
      </c>
    </row>
    <row r="1226" spans="1:3" x14ac:dyDescent="0.3">
      <c r="A1226" t="s">
        <v>1516</v>
      </c>
      <c r="B1226">
        <v>23</v>
      </c>
      <c r="C1226">
        <v>23</v>
      </c>
    </row>
    <row r="1227" spans="1:3" x14ac:dyDescent="0.3">
      <c r="A1227" t="s">
        <v>1517</v>
      </c>
    </row>
    <row r="1228" spans="1:3" x14ac:dyDescent="0.3">
      <c r="A1228" t="s">
        <v>1518</v>
      </c>
      <c r="B1228">
        <v>3</v>
      </c>
      <c r="C1228">
        <v>3</v>
      </c>
    </row>
    <row r="1229" spans="1:3" x14ac:dyDescent="0.3">
      <c r="A1229" t="s">
        <v>9253</v>
      </c>
      <c r="B1229">
        <v>20</v>
      </c>
      <c r="C1229">
        <v>20</v>
      </c>
    </row>
    <row r="1230" spans="1:3" x14ac:dyDescent="0.3">
      <c r="A1230" t="s">
        <v>1519</v>
      </c>
      <c r="B1230">
        <v>17</v>
      </c>
      <c r="C1230">
        <v>17</v>
      </c>
    </row>
    <row r="1231" spans="1:3" x14ac:dyDescent="0.3">
      <c r="A1231" t="s">
        <v>1521</v>
      </c>
      <c r="C1231">
        <v>2</v>
      </c>
    </row>
    <row r="1232" spans="1:3" x14ac:dyDescent="0.3">
      <c r="A1232" t="s">
        <v>1083</v>
      </c>
      <c r="C1232">
        <v>1</v>
      </c>
    </row>
    <row r="1233" spans="1:3" x14ac:dyDescent="0.3">
      <c r="A1233" t="s">
        <v>9254</v>
      </c>
      <c r="B1233">
        <v>1</v>
      </c>
      <c r="C1233">
        <v>1</v>
      </c>
    </row>
    <row r="1234" spans="1:3" x14ac:dyDescent="0.3">
      <c r="A1234" t="s">
        <v>9255</v>
      </c>
      <c r="B1234">
        <v>2</v>
      </c>
      <c r="C1234">
        <v>2</v>
      </c>
    </row>
    <row r="1235" spans="1:3" x14ac:dyDescent="0.3">
      <c r="A1235" t="s">
        <v>1522</v>
      </c>
      <c r="B1235">
        <v>8</v>
      </c>
      <c r="C1235">
        <v>8</v>
      </c>
    </row>
    <row r="1236" spans="1:3" x14ac:dyDescent="0.3">
      <c r="A1236" t="s">
        <v>1523</v>
      </c>
      <c r="B1236">
        <v>7</v>
      </c>
      <c r="C1236">
        <v>7</v>
      </c>
    </row>
    <row r="1237" spans="1:3" x14ac:dyDescent="0.3">
      <c r="A1237" t="s">
        <v>1524</v>
      </c>
      <c r="B1237">
        <v>39</v>
      </c>
      <c r="C1237">
        <v>39</v>
      </c>
    </row>
    <row r="1238" spans="1:3" x14ac:dyDescent="0.3">
      <c r="A1238" t="s">
        <v>1525</v>
      </c>
      <c r="B1238">
        <v>17</v>
      </c>
      <c r="C1238">
        <v>17</v>
      </c>
    </row>
    <row r="1239" spans="1:3" x14ac:dyDescent="0.3">
      <c r="A1239" t="s">
        <v>1526</v>
      </c>
      <c r="B1239">
        <v>7</v>
      </c>
      <c r="C1239">
        <v>7</v>
      </c>
    </row>
    <row r="1240" spans="1:3" x14ac:dyDescent="0.3">
      <c r="A1240" t="s">
        <v>1527</v>
      </c>
    </row>
    <row r="1241" spans="1:3" x14ac:dyDescent="0.3">
      <c r="A1241" t="s">
        <v>1528</v>
      </c>
    </row>
    <row r="1242" spans="1:3" x14ac:dyDescent="0.3">
      <c r="A1242" t="s">
        <v>1529</v>
      </c>
      <c r="B1242">
        <v>4</v>
      </c>
      <c r="C1242">
        <v>4</v>
      </c>
    </row>
    <row r="1243" spans="1:3" x14ac:dyDescent="0.3">
      <c r="A1243" t="s">
        <v>1531</v>
      </c>
      <c r="B1243">
        <v>1</v>
      </c>
      <c r="C1243">
        <v>1</v>
      </c>
    </row>
    <row r="1244" spans="1:3" x14ac:dyDescent="0.3">
      <c r="A1244" t="s">
        <v>1533</v>
      </c>
    </row>
    <row r="1245" spans="1:3" x14ac:dyDescent="0.3">
      <c r="A1245" t="s">
        <v>1535</v>
      </c>
    </row>
    <row r="1246" spans="1:3" x14ac:dyDescent="0.3">
      <c r="A1246" t="s">
        <v>1536</v>
      </c>
      <c r="B1246">
        <v>25</v>
      </c>
      <c r="C1246">
        <v>25</v>
      </c>
    </row>
    <row r="1247" spans="1:3" x14ac:dyDescent="0.3">
      <c r="A1247" t="s">
        <v>1537</v>
      </c>
      <c r="C1247">
        <v>4</v>
      </c>
    </row>
    <row r="1248" spans="1:3" x14ac:dyDescent="0.3">
      <c r="A1248" t="s">
        <v>9256</v>
      </c>
    </row>
    <row r="1249" spans="1:3" x14ac:dyDescent="0.3">
      <c r="A1249" t="s">
        <v>9257</v>
      </c>
    </row>
    <row r="1250" spans="1:3" x14ac:dyDescent="0.3">
      <c r="A1250" t="s">
        <v>9258</v>
      </c>
    </row>
    <row r="1251" spans="1:3" x14ac:dyDescent="0.3">
      <c r="A1251" t="s">
        <v>9259</v>
      </c>
    </row>
    <row r="1252" spans="1:3" x14ac:dyDescent="0.3">
      <c r="A1252" t="s">
        <v>1538</v>
      </c>
      <c r="B1252">
        <v>25</v>
      </c>
      <c r="C1252">
        <v>25</v>
      </c>
    </row>
    <row r="1253" spans="1:3" x14ac:dyDescent="0.3">
      <c r="A1253" t="s">
        <v>1539</v>
      </c>
      <c r="B1253">
        <v>1</v>
      </c>
      <c r="C1253">
        <v>1</v>
      </c>
    </row>
    <row r="1254" spans="1:3" x14ac:dyDescent="0.3">
      <c r="A1254" t="s">
        <v>9260</v>
      </c>
    </row>
    <row r="1255" spans="1:3" x14ac:dyDescent="0.3">
      <c r="A1255" t="s">
        <v>9261</v>
      </c>
    </row>
    <row r="1256" spans="1:3" x14ac:dyDescent="0.3">
      <c r="A1256" t="s">
        <v>1540</v>
      </c>
      <c r="B1256">
        <v>15</v>
      </c>
      <c r="C1256">
        <v>15</v>
      </c>
    </row>
    <row r="1257" spans="1:3" x14ac:dyDescent="0.3">
      <c r="A1257" t="s">
        <v>1541</v>
      </c>
      <c r="B1257">
        <v>12</v>
      </c>
      <c r="C1257">
        <v>12</v>
      </c>
    </row>
    <row r="1258" spans="1:3" x14ac:dyDescent="0.3">
      <c r="A1258" t="s">
        <v>1303</v>
      </c>
      <c r="C1258">
        <v>4</v>
      </c>
    </row>
    <row r="1259" spans="1:3" x14ac:dyDescent="0.3">
      <c r="A1259" t="s">
        <v>1542</v>
      </c>
      <c r="B1259">
        <v>1</v>
      </c>
      <c r="C1259">
        <v>1</v>
      </c>
    </row>
    <row r="1260" spans="1:3" x14ac:dyDescent="0.3">
      <c r="A1260" t="s">
        <v>1543</v>
      </c>
    </row>
    <row r="1261" spans="1:3" x14ac:dyDescent="0.3">
      <c r="A1261" t="s">
        <v>1544</v>
      </c>
    </row>
    <row r="1262" spans="1:3" x14ac:dyDescent="0.3">
      <c r="A1262" t="s">
        <v>1545</v>
      </c>
    </row>
    <row r="1263" spans="1:3" x14ac:dyDescent="0.3">
      <c r="A1263" t="s">
        <v>9262</v>
      </c>
      <c r="B1263">
        <v>3</v>
      </c>
      <c r="C1263">
        <v>3</v>
      </c>
    </row>
    <row r="1264" spans="1:3" x14ac:dyDescent="0.3">
      <c r="A1264" t="s">
        <v>1546</v>
      </c>
      <c r="B1264">
        <v>1</v>
      </c>
      <c r="C1264">
        <v>1</v>
      </c>
    </row>
    <row r="1265" spans="1:3" x14ac:dyDescent="0.3">
      <c r="A1265" t="s">
        <v>9263</v>
      </c>
    </row>
    <row r="1266" spans="1:3" x14ac:dyDescent="0.3">
      <c r="A1266" t="s">
        <v>9264</v>
      </c>
      <c r="B1266">
        <v>1</v>
      </c>
      <c r="C1266">
        <v>1</v>
      </c>
    </row>
    <row r="1267" spans="1:3" x14ac:dyDescent="0.3">
      <c r="A1267" t="s">
        <v>9265</v>
      </c>
    </row>
    <row r="1268" spans="1:3" x14ac:dyDescent="0.3">
      <c r="A1268" t="s">
        <v>9266</v>
      </c>
    </row>
    <row r="1269" spans="1:3" x14ac:dyDescent="0.3">
      <c r="A1269" t="s">
        <v>1548</v>
      </c>
      <c r="B1269">
        <v>9</v>
      </c>
      <c r="C1269">
        <v>9</v>
      </c>
    </row>
    <row r="1270" spans="1:3" x14ac:dyDescent="0.3">
      <c r="A1270" t="s">
        <v>1549</v>
      </c>
      <c r="B1270">
        <v>3</v>
      </c>
      <c r="C1270">
        <v>3</v>
      </c>
    </row>
    <row r="1271" spans="1:3" x14ac:dyDescent="0.3">
      <c r="A1271" t="s">
        <v>1550</v>
      </c>
      <c r="B1271">
        <v>2</v>
      </c>
      <c r="C1271">
        <v>2</v>
      </c>
    </row>
    <row r="1272" spans="1:3" x14ac:dyDescent="0.3">
      <c r="A1272" t="s">
        <v>1551</v>
      </c>
    </row>
    <row r="1273" spans="1:3" x14ac:dyDescent="0.3">
      <c r="A1273" t="s">
        <v>1552</v>
      </c>
    </row>
    <row r="1274" spans="1:3" x14ac:dyDescent="0.3">
      <c r="A1274" t="s">
        <v>1553</v>
      </c>
    </row>
    <row r="1275" spans="1:3" x14ac:dyDescent="0.3">
      <c r="A1275" t="s">
        <v>1554</v>
      </c>
      <c r="B1275">
        <v>24</v>
      </c>
      <c r="C1275">
        <v>24</v>
      </c>
    </row>
    <row r="1276" spans="1:3" x14ac:dyDescent="0.3">
      <c r="A1276" t="s">
        <v>1555</v>
      </c>
      <c r="B1276">
        <v>4</v>
      </c>
      <c r="C1276">
        <v>4</v>
      </c>
    </row>
    <row r="1277" spans="1:3" x14ac:dyDescent="0.3">
      <c r="A1277" t="s">
        <v>1557</v>
      </c>
      <c r="C1277">
        <v>2</v>
      </c>
    </row>
    <row r="1278" spans="1:3" x14ac:dyDescent="0.3">
      <c r="A1278" t="s">
        <v>9267</v>
      </c>
    </row>
    <row r="1279" spans="1:3" x14ac:dyDescent="0.3">
      <c r="A1279" t="s">
        <v>1559</v>
      </c>
    </row>
    <row r="1280" spans="1:3" x14ac:dyDescent="0.3">
      <c r="A1280" t="s">
        <v>1560</v>
      </c>
    </row>
    <row r="1281" spans="1:3" x14ac:dyDescent="0.3">
      <c r="A1281" t="s">
        <v>1561</v>
      </c>
      <c r="B1281">
        <v>7</v>
      </c>
      <c r="C1281">
        <v>7</v>
      </c>
    </row>
    <row r="1282" spans="1:3" x14ac:dyDescent="0.3">
      <c r="A1282" t="s">
        <v>9268</v>
      </c>
    </row>
    <row r="1283" spans="1:3" x14ac:dyDescent="0.3">
      <c r="A1283" t="s">
        <v>1022</v>
      </c>
    </row>
    <row r="1284" spans="1:3" x14ac:dyDescent="0.3">
      <c r="A1284" t="s">
        <v>9269</v>
      </c>
      <c r="B1284">
        <v>2021</v>
      </c>
      <c r="C1284">
        <v>2021</v>
      </c>
    </row>
    <row r="1285" spans="1:3" x14ac:dyDescent="0.3">
      <c r="A1285" t="s">
        <v>1563</v>
      </c>
      <c r="B1285">
        <v>27</v>
      </c>
      <c r="C1285">
        <v>27</v>
      </c>
    </row>
    <row r="1286" spans="1:3" x14ac:dyDescent="0.3">
      <c r="A1286" t="s">
        <v>1564</v>
      </c>
      <c r="B1286">
        <v>6</v>
      </c>
      <c r="C1286">
        <v>6</v>
      </c>
    </row>
    <row r="1287" spans="1:3" x14ac:dyDescent="0.3">
      <c r="A1287" t="s">
        <v>1565</v>
      </c>
    </row>
    <row r="1288" spans="1:3" x14ac:dyDescent="0.3">
      <c r="A1288" t="s">
        <v>1566</v>
      </c>
      <c r="B1288">
        <v>40</v>
      </c>
      <c r="C1288">
        <v>40</v>
      </c>
    </row>
    <row r="1289" spans="1:3" x14ac:dyDescent="0.3">
      <c r="A1289" t="s">
        <v>9270</v>
      </c>
    </row>
    <row r="1290" spans="1:3" x14ac:dyDescent="0.3">
      <c r="A1290" t="s">
        <v>9271</v>
      </c>
    </row>
    <row r="1291" spans="1:3" x14ac:dyDescent="0.3">
      <c r="A1291" t="s">
        <v>1567</v>
      </c>
      <c r="B1291">
        <v>9</v>
      </c>
      <c r="C1291">
        <v>9</v>
      </c>
    </row>
    <row r="1292" spans="1:3" x14ac:dyDescent="0.3">
      <c r="A1292" t="s">
        <v>1568</v>
      </c>
      <c r="B1292">
        <v>8</v>
      </c>
      <c r="C1292">
        <v>8</v>
      </c>
    </row>
    <row r="1293" spans="1:3" x14ac:dyDescent="0.3">
      <c r="A1293" t="s">
        <v>1570</v>
      </c>
    </row>
    <row r="1294" spans="1:3" x14ac:dyDescent="0.3">
      <c r="A1294" t="s">
        <v>1571</v>
      </c>
      <c r="B1294">
        <v>13</v>
      </c>
      <c r="C1294">
        <v>13</v>
      </c>
    </row>
    <row r="1295" spans="1:3" x14ac:dyDescent="0.3">
      <c r="A1295" t="s">
        <v>1572</v>
      </c>
      <c r="B1295">
        <v>12</v>
      </c>
      <c r="C1295">
        <v>12</v>
      </c>
    </row>
    <row r="1296" spans="1:3" x14ac:dyDescent="0.3">
      <c r="A1296" t="s">
        <v>1573</v>
      </c>
      <c r="B1296">
        <v>18</v>
      </c>
      <c r="C1296">
        <v>18</v>
      </c>
    </row>
    <row r="1297" spans="1:3" x14ac:dyDescent="0.3">
      <c r="A1297" t="s">
        <v>9272</v>
      </c>
    </row>
    <row r="1298" spans="1:3" x14ac:dyDescent="0.3">
      <c r="A1298" t="s">
        <v>1575</v>
      </c>
      <c r="B1298">
        <v>1</v>
      </c>
      <c r="C1298">
        <v>1</v>
      </c>
    </row>
    <row r="1299" spans="1:3" x14ac:dyDescent="0.3">
      <c r="A1299" t="s">
        <v>1576</v>
      </c>
      <c r="B1299">
        <v>5</v>
      </c>
      <c r="C1299">
        <v>5</v>
      </c>
    </row>
    <row r="1300" spans="1:3" x14ac:dyDescent="0.3">
      <c r="A1300" t="s">
        <v>1577</v>
      </c>
      <c r="B1300">
        <v>6</v>
      </c>
      <c r="C1300">
        <v>6</v>
      </c>
    </row>
    <row r="1301" spans="1:3" x14ac:dyDescent="0.3">
      <c r="A1301" t="s">
        <v>1578</v>
      </c>
    </row>
    <row r="1302" spans="1:3" x14ac:dyDescent="0.3">
      <c r="A1302" t="s">
        <v>1580</v>
      </c>
      <c r="B1302">
        <v>1</v>
      </c>
      <c r="C1302">
        <v>1</v>
      </c>
    </row>
    <row r="1303" spans="1:3" x14ac:dyDescent="0.3">
      <c r="A1303" t="s">
        <v>1581</v>
      </c>
      <c r="B1303">
        <v>17</v>
      </c>
      <c r="C1303">
        <v>17</v>
      </c>
    </row>
    <row r="1304" spans="1:3" x14ac:dyDescent="0.3">
      <c r="A1304" t="s">
        <v>1582</v>
      </c>
      <c r="B1304">
        <v>8</v>
      </c>
      <c r="C1304">
        <v>8</v>
      </c>
    </row>
    <row r="1305" spans="1:3" x14ac:dyDescent="0.3">
      <c r="A1305" t="s">
        <v>1583</v>
      </c>
    </row>
    <row r="1306" spans="1:3" x14ac:dyDescent="0.3">
      <c r="A1306" t="s">
        <v>1584</v>
      </c>
    </row>
    <row r="1307" spans="1:3" x14ac:dyDescent="0.3">
      <c r="A1307" t="s">
        <v>1586</v>
      </c>
      <c r="C1307">
        <v>1</v>
      </c>
    </row>
    <row r="1308" spans="1:3" x14ac:dyDescent="0.3">
      <c r="A1308" t="s">
        <v>9273</v>
      </c>
      <c r="B1308">
        <v>25</v>
      </c>
      <c r="C1308">
        <v>25</v>
      </c>
    </row>
    <row r="1309" spans="1:3" x14ac:dyDescent="0.3">
      <c r="A1309" t="s">
        <v>1588</v>
      </c>
    </row>
    <row r="1310" spans="1:3" x14ac:dyDescent="0.3">
      <c r="A1310" t="s">
        <v>1303</v>
      </c>
      <c r="C1310">
        <v>4</v>
      </c>
    </row>
    <row r="1311" spans="1:3" x14ac:dyDescent="0.3">
      <c r="A1311" t="s">
        <v>1590</v>
      </c>
      <c r="C1311">
        <v>1</v>
      </c>
    </row>
    <row r="1312" spans="1:3" x14ac:dyDescent="0.3">
      <c r="A1312" t="s">
        <v>1591</v>
      </c>
      <c r="B1312">
        <v>11</v>
      </c>
      <c r="C1312">
        <v>11</v>
      </c>
    </row>
    <row r="1313" spans="1:3" x14ac:dyDescent="0.3">
      <c r="A1313" t="s">
        <v>1592</v>
      </c>
      <c r="B1313">
        <v>1</v>
      </c>
      <c r="C1313">
        <v>1</v>
      </c>
    </row>
    <row r="1314" spans="1:3" x14ac:dyDescent="0.3">
      <c r="A1314" t="s">
        <v>1593</v>
      </c>
      <c r="B1314">
        <v>6</v>
      </c>
      <c r="C1314">
        <v>6</v>
      </c>
    </row>
    <row r="1315" spans="1:3" x14ac:dyDescent="0.3">
      <c r="A1315" t="s">
        <v>1595</v>
      </c>
      <c r="C1315">
        <v>7</v>
      </c>
    </row>
    <row r="1316" spans="1:3" x14ac:dyDescent="0.3">
      <c r="A1316" t="s">
        <v>1596</v>
      </c>
      <c r="C1316">
        <v>4</v>
      </c>
    </row>
    <row r="1317" spans="1:3" x14ac:dyDescent="0.3">
      <c r="A1317" t="s">
        <v>1597</v>
      </c>
      <c r="C1317">
        <v>1</v>
      </c>
    </row>
    <row r="1318" spans="1:3" x14ac:dyDescent="0.3">
      <c r="A1318" t="s">
        <v>1599</v>
      </c>
      <c r="C1318">
        <v>1</v>
      </c>
    </row>
    <row r="1319" spans="1:3" x14ac:dyDescent="0.3">
      <c r="A1319" t="s">
        <v>9274</v>
      </c>
    </row>
    <row r="1320" spans="1:3" x14ac:dyDescent="0.3">
      <c r="A1320" t="s">
        <v>1600</v>
      </c>
      <c r="B1320">
        <v>2</v>
      </c>
      <c r="C1320">
        <v>2</v>
      </c>
    </row>
    <row r="1321" spans="1:3" x14ac:dyDescent="0.3">
      <c r="A1321" t="s">
        <v>1601</v>
      </c>
      <c r="B1321">
        <v>16</v>
      </c>
      <c r="C1321">
        <v>16</v>
      </c>
    </row>
    <row r="1322" spans="1:3" x14ac:dyDescent="0.3">
      <c r="A1322" t="s">
        <v>1602</v>
      </c>
      <c r="B1322">
        <v>11</v>
      </c>
      <c r="C1322">
        <v>11</v>
      </c>
    </row>
    <row r="1323" spans="1:3" x14ac:dyDescent="0.3">
      <c r="A1323" t="s">
        <v>1603</v>
      </c>
      <c r="B1323">
        <v>10</v>
      </c>
      <c r="C1323">
        <v>10</v>
      </c>
    </row>
    <row r="1324" spans="1:3" x14ac:dyDescent="0.3">
      <c r="A1324" t="s">
        <v>1604</v>
      </c>
      <c r="B1324">
        <v>3</v>
      </c>
      <c r="C1324">
        <v>3</v>
      </c>
    </row>
    <row r="1325" spans="1:3" x14ac:dyDescent="0.3">
      <c r="A1325" t="s">
        <v>1605</v>
      </c>
      <c r="B1325">
        <v>9</v>
      </c>
      <c r="C1325">
        <v>9</v>
      </c>
    </row>
    <row r="1326" spans="1:3" x14ac:dyDescent="0.3">
      <c r="A1326" t="s">
        <v>1606</v>
      </c>
      <c r="B1326">
        <v>1</v>
      </c>
      <c r="C1326">
        <v>1</v>
      </c>
    </row>
    <row r="1327" spans="1:3" x14ac:dyDescent="0.3">
      <c r="A1327" t="s">
        <v>1607</v>
      </c>
      <c r="B1327">
        <v>5</v>
      </c>
      <c r="C1327">
        <v>5</v>
      </c>
    </row>
    <row r="1328" spans="1:3" x14ac:dyDescent="0.3">
      <c r="A1328" t="s">
        <v>1608</v>
      </c>
      <c r="B1328">
        <v>10</v>
      </c>
      <c r="C1328">
        <v>10</v>
      </c>
    </row>
    <row r="1329" spans="1:3" x14ac:dyDescent="0.3">
      <c r="A1329" t="s">
        <v>1609</v>
      </c>
      <c r="B1329">
        <v>8</v>
      </c>
      <c r="C1329">
        <v>8</v>
      </c>
    </row>
    <row r="1330" spans="1:3" x14ac:dyDescent="0.3">
      <c r="A1330" t="s">
        <v>1610</v>
      </c>
      <c r="B1330">
        <v>2</v>
      </c>
      <c r="C1330">
        <v>2</v>
      </c>
    </row>
    <row r="1331" spans="1:3" x14ac:dyDescent="0.3">
      <c r="A1331" t="s">
        <v>1611</v>
      </c>
      <c r="B1331">
        <v>6</v>
      </c>
      <c r="C1331">
        <v>6</v>
      </c>
    </row>
    <row r="1332" spans="1:3" x14ac:dyDescent="0.3">
      <c r="A1332" t="s">
        <v>1613</v>
      </c>
      <c r="B1332">
        <v>2</v>
      </c>
      <c r="C1332">
        <v>2</v>
      </c>
    </row>
    <row r="1333" spans="1:3" x14ac:dyDescent="0.3">
      <c r="A1333" t="s">
        <v>1614</v>
      </c>
      <c r="B1333">
        <v>3</v>
      </c>
      <c r="C1333">
        <v>3</v>
      </c>
    </row>
    <row r="1334" spans="1:3" x14ac:dyDescent="0.3">
      <c r="A1334" t="s">
        <v>1615</v>
      </c>
      <c r="B1334">
        <v>23</v>
      </c>
      <c r="C1334">
        <v>23</v>
      </c>
    </row>
    <row r="1335" spans="1:3" x14ac:dyDescent="0.3">
      <c r="A1335" t="s">
        <v>1616</v>
      </c>
      <c r="B1335">
        <v>11</v>
      </c>
      <c r="C1335">
        <v>11</v>
      </c>
    </row>
    <row r="1336" spans="1:3" x14ac:dyDescent="0.3">
      <c r="A1336" t="s">
        <v>1617</v>
      </c>
    </row>
    <row r="1337" spans="1:3" x14ac:dyDescent="0.3">
      <c r="A1337" t="s">
        <v>1618</v>
      </c>
    </row>
    <row r="1338" spans="1:3" x14ac:dyDescent="0.3">
      <c r="A1338" t="s">
        <v>1619</v>
      </c>
      <c r="B1338">
        <v>2</v>
      </c>
      <c r="C1338">
        <v>2</v>
      </c>
    </row>
    <row r="1339" spans="1:3" x14ac:dyDescent="0.3">
      <c r="A1339" t="s">
        <v>1620</v>
      </c>
      <c r="B1339">
        <v>32</v>
      </c>
      <c r="C1339">
        <v>32</v>
      </c>
    </row>
    <row r="1340" spans="1:3" x14ac:dyDescent="0.3">
      <c r="A1340" t="s">
        <v>1621</v>
      </c>
      <c r="B1340">
        <v>21</v>
      </c>
      <c r="C1340">
        <v>21</v>
      </c>
    </row>
    <row r="1341" spans="1:3" x14ac:dyDescent="0.3">
      <c r="A1341" t="s">
        <v>9275</v>
      </c>
    </row>
    <row r="1342" spans="1:3" x14ac:dyDescent="0.3">
      <c r="A1342" t="s">
        <v>9276</v>
      </c>
    </row>
    <row r="1343" spans="1:3" x14ac:dyDescent="0.3">
      <c r="A1343" t="s">
        <v>9277</v>
      </c>
    </row>
    <row r="1344" spans="1:3" x14ac:dyDescent="0.3">
      <c r="A1344" t="s">
        <v>1622</v>
      </c>
      <c r="B1344">
        <v>12</v>
      </c>
      <c r="C1344">
        <v>12</v>
      </c>
    </row>
    <row r="1345" spans="1:3" x14ac:dyDescent="0.3">
      <c r="A1345" t="s">
        <v>1624</v>
      </c>
      <c r="B1345">
        <v>15</v>
      </c>
      <c r="C1345">
        <v>15</v>
      </c>
    </row>
    <row r="1346" spans="1:3" x14ac:dyDescent="0.3">
      <c r="A1346" t="s">
        <v>1625</v>
      </c>
      <c r="B1346">
        <v>11</v>
      </c>
      <c r="C1346">
        <v>11</v>
      </c>
    </row>
    <row r="1347" spans="1:3" x14ac:dyDescent="0.3">
      <c r="A1347" t="s">
        <v>9278</v>
      </c>
    </row>
    <row r="1348" spans="1:3" x14ac:dyDescent="0.3">
      <c r="A1348" t="s">
        <v>1627</v>
      </c>
      <c r="B1348">
        <v>16</v>
      </c>
      <c r="C1348">
        <v>16</v>
      </c>
    </row>
    <row r="1349" spans="1:3" x14ac:dyDescent="0.3">
      <c r="A1349" t="s">
        <v>9279</v>
      </c>
    </row>
    <row r="1350" spans="1:3" x14ac:dyDescent="0.3">
      <c r="A1350" t="s">
        <v>9280</v>
      </c>
    </row>
    <row r="1351" spans="1:3" x14ac:dyDescent="0.3">
      <c r="A1351" t="s">
        <v>9281</v>
      </c>
    </row>
    <row r="1352" spans="1:3" x14ac:dyDescent="0.3">
      <c r="A1352" t="s">
        <v>1628</v>
      </c>
      <c r="B1352">
        <v>16</v>
      </c>
      <c r="C1352">
        <v>16</v>
      </c>
    </row>
    <row r="1353" spans="1:3" x14ac:dyDescent="0.3">
      <c r="A1353" t="s">
        <v>1629</v>
      </c>
    </row>
    <row r="1354" spans="1:3" x14ac:dyDescent="0.3">
      <c r="A1354" t="s">
        <v>1631</v>
      </c>
      <c r="B1354">
        <v>11</v>
      </c>
      <c r="C1354">
        <v>11</v>
      </c>
    </row>
    <row r="1355" spans="1:3" x14ac:dyDescent="0.3">
      <c r="A1355" t="s">
        <v>1632</v>
      </c>
      <c r="B1355">
        <v>5</v>
      </c>
      <c r="C1355">
        <v>5</v>
      </c>
    </row>
    <row r="1356" spans="1:3" x14ac:dyDescent="0.3">
      <c r="A1356" t="s">
        <v>1633</v>
      </c>
      <c r="B1356">
        <v>2</v>
      </c>
      <c r="C1356">
        <v>2</v>
      </c>
    </row>
    <row r="1357" spans="1:3" x14ac:dyDescent="0.3">
      <c r="A1357" t="s">
        <v>1634</v>
      </c>
      <c r="B1357">
        <v>2</v>
      </c>
      <c r="C1357">
        <v>2</v>
      </c>
    </row>
    <row r="1358" spans="1:3" x14ac:dyDescent="0.3">
      <c r="A1358" t="s">
        <v>9282</v>
      </c>
      <c r="B1358">
        <v>5</v>
      </c>
      <c r="C1358">
        <v>5</v>
      </c>
    </row>
    <row r="1359" spans="1:3" x14ac:dyDescent="0.3">
      <c r="A1359" t="s">
        <v>1635</v>
      </c>
      <c r="B1359">
        <v>15</v>
      </c>
      <c r="C1359">
        <v>15</v>
      </c>
    </row>
    <row r="1360" spans="1:3" x14ac:dyDescent="0.3">
      <c r="A1360" t="s">
        <v>1636</v>
      </c>
      <c r="B1360">
        <v>4</v>
      </c>
      <c r="C1360">
        <v>4</v>
      </c>
    </row>
    <row r="1361" spans="1:3" x14ac:dyDescent="0.3">
      <c r="A1361" t="s">
        <v>1638</v>
      </c>
      <c r="B1361">
        <v>10</v>
      </c>
      <c r="C1361">
        <v>10</v>
      </c>
    </row>
    <row r="1362" spans="1:3" x14ac:dyDescent="0.3">
      <c r="A1362" t="s">
        <v>1639</v>
      </c>
      <c r="B1362">
        <v>21</v>
      </c>
      <c r="C1362">
        <v>21</v>
      </c>
    </row>
    <row r="1363" spans="1:3" x14ac:dyDescent="0.3">
      <c r="A1363" t="s">
        <v>1640</v>
      </c>
      <c r="B1363">
        <v>20</v>
      </c>
      <c r="C1363">
        <v>20</v>
      </c>
    </row>
    <row r="1364" spans="1:3" x14ac:dyDescent="0.3">
      <c r="A1364" t="s">
        <v>1641</v>
      </c>
      <c r="B1364">
        <v>1</v>
      </c>
      <c r="C1364">
        <v>1</v>
      </c>
    </row>
    <row r="1365" spans="1:3" x14ac:dyDescent="0.3">
      <c r="A1365" t="s">
        <v>1642</v>
      </c>
      <c r="B1365">
        <v>7</v>
      </c>
      <c r="C1365">
        <v>7</v>
      </c>
    </row>
    <row r="1366" spans="1:3" x14ac:dyDescent="0.3">
      <c r="A1366" t="s">
        <v>1643</v>
      </c>
      <c r="B1366">
        <v>6</v>
      </c>
      <c r="C1366">
        <v>6</v>
      </c>
    </row>
    <row r="1367" spans="1:3" x14ac:dyDescent="0.3">
      <c r="A1367" t="s">
        <v>9283</v>
      </c>
    </row>
    <row r="1368" spans="1:3" x14ac:dyDescent="0.3">
      <c r="A1368" t="s">
        <v>1644</v>
      </c>
    </row>
    <row r="1369" spans="1:3" x14ac:dyDescent="0.3">
      <c r="A1369" t="s">
        <v>9284</v>
      </c>
      <c r="B1369">
        <v>5</v>
      </c>
      <c r="C1369">
        <v>5</v>
      </c>
    </row>
    <row r="1370" spans="1:3" x14ac:dyDescent="0.3">
      <c r="A1370" t="s">
        <v>1645</v>
      </c>
      <c r="B1370">
        <v>2</v>
      </c>
      <c r="C1370">
        <v>2</v>
      </c>
    </row>
    <row r="1371" spans="1:3" x14ac:dyDescent="0.3">
      <c r="A1371" t="s">
        <v>3250</v>
      </c>
    </row>
    <row r="1372" spans="1:3" x14ac:dyDescent="0.3">
      <c r="A1372" t="s">
        <v>1647</v>
      </c>
      <c r="B1372">
        <v>7</v>
      </c>
      <c r="C1372">
        <v>7</v>
      </c>
    </row>
    <row r="1373" spans="1:3" x14ac:dyDescent="0.3">
      <c r="A1373" t="s">
        <v>1648</v>
      </c>
      <c r="B1373">
        <v>3</v>
      </c>
      <c r="C1373">
        <v>3</v>
      </c>
    </row>
    <row r="1374" spans="1:3" x14ac:dyDescent="0.3">
      <c r="A1374" t="s">
        <v>1649</v>
      </c>
      <c r="B1374">
        <v>21</v>
      </c>
      <c r="C1374">
        <v>21</v>
      </c>
    </row>
    <row r="1375" spans="1:3" x14ac:dyDescent="0.3">
      <c r="A1375" t="s">
        <v>1650</v>
      </c>
      <c r="B1375">
        <v>44</v>
      </c>
      <c r="C1375">
        <v>44</v>
      </c>
    </row>
    <row r="1376" spans="1:3" x14ac:dyDescent="0.3">
      <c r="A1376" t="s">
        <v>1651</v>
      </c>
      <c r="B1376">
        <v>29</v>
      </c>
      <c r="C1376">
        <v>29</v>
      </c>
    </row>
    <row r="1377" spans="1:3" x14ac:dyDescent="0.3">
      <c r="A1377" t="s">
        <v>1652</v>
      </c>
      <c r="C1377">
        <v>4</v>
      </c>
    </row>
    <row r="1378" spans="1:3" x14ac:dyDescent="0.3">
      <c r="A1378" t="s">
        <v>1653</v>
      </c>
      <c r="B1378">
        <v>1</v>
      </c>
      <c r="C1378">
        <v>1</v>
      </c>
    </row>
    <row r="1379" spans="1:3" x14ac:dyDescent="0.3">
      <c r="A1379" t="s">
        <v>9285</v>
      </c>
    </row>
    <row r="1380" spans="1:3" x14ac:dyDescent="0.3">
      <c r="A1380" t="s">
        <v>1655</v>
      </c>
      <c r="B1380">
        <v>4</v>
      </c>
      <c r="C1380">
        <v>4</v>
      </c>
    </row>
    <row r="1381" spans="1:3" x14ac:dyDescent="0.3">
      <c r="A1381" t="s">
        <v>9286</v>
      </c>
    </row>
    <row r="1382" spans="1:3" x14ac:dyDescent="0.3">
      <c r="A1382" t="s">
        <v>1656</v>
      </c>
    </row>
    <row r="1383" spans="1:3" x14ac:dyDescent="0.3">
      <c r="A1383" t="s">
        <v>1658</v>
      </c>
      <c r="B1383">
        <v>2</v>
      </c>
      <c r="C1383">
        <v>2</v>
      </c>
    </row>
    <row r="1384" spans="1:3" x14ac:dyDescent="0.3">
      <c r="A1384" t="s">
        <v>1659</v>
      </c>
      <c r="B1384">
        <v>2</v>
      </c>
      <c r="C1384">
        <v>2</v>
      </c>
    </row>
    <row r="1385" spans="1:3" x14ac:dyDescent="0.3">
      <c r="A1385" t="s">
        <v>9287</v>
      </c>
    </row>
    <row r="1386" spans="1:3" x14ac:dyDescent="0.3">
      <c r="A1386" t="s">
        <v>9288</v>
      </c>
    </row>
    <row r="1387" spans="1:3" x14ac:dyDescent="0.3">
      <c r="A1387" t="s">
        <v>1660</v>
      </c>
      <c r="B1387">
        <v>19</v>
      </c>
      <c r="C1387">
        <v>19</v>
      </c>
    </row>
    <row r="1388" spans="1:3" x14ac:dyDescent="0.3">
      <c r="A1388" t="s">
        <v>1661</v>
      </c>
      <c r="B1388">
        <v>30</v>
      </c>
      <c r="C1388">
        <v>30</v>
      </c>
    </row>
    <row r="1389" spans="1:3" x14ac:dyDescent="0.3">
      <c r="A1389" t="s">
        <v>1662</v>
      </c>
    </row>
    <row r="1390" spans="1:3" x14ac:dyDescent="0.3">
      <c r="A1390" t="s">
        <v>1664</v>
      </c>
      <c r="B1390">
        <v>3</v>
      </c>
      <c r="C1390">
        <v>3</v>
      </c>
    </row>
    <row r="1391" spans="1:3" x14ac:dyDescent="0.3">
      <c r="A1391" t="s">
        <v>1665</v>
      </c>
      <c r="B1391">
        <v>14</v>
      </c>
      <c r="C1391">
        <v>14</v>
      </c>
    </row>
    <row r="1392" spans="1:3" x14ac:dyDescent="0.3">
      <c r="A1392" t="s">
        <v>1666</v>
      </c>
      <c r="B1392">
        <v>15</v>
      </c>
      <c r="C1392">
        <v>15</v>
      </c>
    </row>
    <row r="1393" spans="1:3" x14ac:dyDescent="0.3">
      <c r="A1393" t="s">
        <v>9289</v>
      </c>
    </row>
    <row r="1394" spans="1:3" x14ac:dyDescent="0.3">
      <c r="A1394" t="s">
        <v>1667</v>
      </c>
      <c r="B1394">
        <v>1</v>
      </c>
      <c r="C1394">
        <v>1</v>
      </c>
    </row>
    <row r="1395" spans="1:3" x14ac:dyDescent="0.3">
      <c r="A1395" t="s">
        <v>1668</v>
      </c>
      <c r="B1395">
        <v>7</v>
      </c>
      <c r="C1395">
        <v>7</v>
      </c>
    </row>
    <row r="1396" spans="1:3" x14ac:dyDescent="0.3">
      <c r="A1396" t="s">
        <v>1669</v>
      </c>
      <c r="B1396">
        <v>4</v>
      </c>
      <c r="C1396">
        <v>4</v>
      </c>
    </row>
    <row r="1397" spans="1:3" x14ac:dyDescent="0.3">
      <c r="A1397" t="s">
        <v>1670</v>
      </c>
      <c r="B1397">
        <v>26</v>
      </c>
      <c r="C1397">
        <v>26</v>
      </c>
    </row>
    <row r="1398" spans="1:3" x14ac:dyDescent="0.3">
      <c r="A1398" t="s">
        <v>1671</v>
      </c>
      <c r="B1398">
        <v>24</v>
      </c>
      <c r="C1398">
        <v>24</v>
      </c>
    </row>
    <row r="1399" spans="1:3" x14ac:dyDescent="0.3">
      <c r="A1399" t="s">
        <v>1672</v>
      </c>
      <c r="B1399">
        <v>21</v>
      </c>
      <c r="C1399">
        <v>21</v>
      </c>
    </row>
    <row r="1400" spans="1:3" x14ac:dyDescent="0.3">
      <c r="A1400" t="s">
        <v>1673</v>
      </c>
    </row>
    <row r="1401" spans="1:3" x14ac:dyDescent="0.3">
      <c r="A1401" t="s">
        <v>1674</v>
      </c>
    </row>
    <row r="1402" spans="1:3" x14ac:dyDescent="0.3">
      <c r="A1402" t="s">
        <v>1675</v>
      </c>
    </row>
    <row r="1403" spans="1:3" x14ac:dyDescent="0.3">
      <c r="A1403" t="s">
        <v>1676</v>
      </c>
      <c r="B1403">
        <v>2</v>
      </c>
      <c r="C1403">
        <v>2</v>
      </c>
    </row>
    <row r="1404" spans="1:3" x14ac:dyDescent="0.3">
      <c r="A1404" t="s">
        <v>1677</v>
      </c>
    </row>
    <row r="1405" spans="1:3" x14ac:dyDescent="0.3">
      <c r="A1405" t="s">
        <v>1678</v>
      </c>
      <c r="B1405">
        <v>18</v>
      </c>
      <c r="C1405">
        <v>18</v>
      </c>
    </row>
    <row r="1406" spans="1:3" x14ac:dyDescent="0.3">
      <c r="A1406" t="s">
        <v>1679</v>
      </c>
      <c r="B1406">
        <v>16</v>
      </c>
      <c r="C1406">
        <v>16</v>
      </c>
    </row>
    <row r="1407" spans="1:3" x14ac:dyDescent="0.3">
      <c r="A1407" t="s">
        <v>1680</v>
      </c>
      <c r="B1407">
        <v>27</v>
      </c>
      <c r="C1407">
        <v>27</v>
      </c>
    </row>
    <row r="1408" spans="1:3" x14ac:dyDescent="0.3">
      <c r="A1408" t="s">
        <v>1047</v>
      </c>
      <c r="C1408">
        <v>6</v>
      </c>
    </row>
    <row r="1409" spans="1:3" x14ac:dyDescent="0.3">
      <c r="A1409" t="s">
        <v>1681</v>
      </c>
      <c r="B1409">
        <v>14</v>
      </c>
      <c r="C1409">
        <v>14</v>
      </c>
    </row>
    <row r="1410" spans="1:3" x14ac:dyDescent="0.3">
      <c r="A1410" t="s">
        <v>9290</v>
      </c>
    </row>
    <row r="1411" spans="1:3" x14ac:dyDescent="0.3">
      <c r="A1411" t="s">
        <v>9291</v>
      </c>
    </row>
    <row r="1412" spans="1:3" x14ac:dyDescent="0.3">
      <c r="A1412" t="s">
        <v>9292</v>
      </c>
      <c r="B1412">
        <v>2021</v>
      </c>
      <c r="C1412">
        <v>2021</v>
      </c>
    </row>
    <row r="1413" spans="1:3" x14ac:dyDescent="0.3">
      <c r="A1413" t="s">
        <v>1682</v>
      </c>
      <c r="B1413">
        <v>4</v>
      </c>
      <c r="C1413">
        <v>4</v>
      </c>
    </row>
    <row r="1414" spans="1:3" x14ac:dyDescent="0.3">
      <c r="A1414" t="s">
        <v>1683</v>
      </c>
      <c r="B1414">
        <v>22</v>
      </c>
      <c r="C1414">
        <v>22</v>
      </c>
    </row>
    <row r="1415" spans="1:3" x14ac:dyDescent="0.3">
      <c r="A1415" t="s">
        <v>1684</v>
      </c>
    </row>
    <row r="1416" spans="1:3" x14ac:dyDescent="0.3">
      <c r="A1416" t="s">
        <v>717</v>
      </c>
    </row>
    <row r="1417" spans="1:3" x14ac:dyDescent="0.3">
      <c r="A1417" t="s">
        <v>1686</v>
      </c>
      <c r="B1417">
        <v>4</v>
      </c>
      <c r="C1417">
        <v>4</v>
      </c>
    </row>
    <row r="1418" spans="1:3" x14ac:dyDescent="0.3">
      <c r="A1418" t="s">
        <v>1687</v>
      </c>
      <c r="B1418">
        <v>6</v>
      </c>
      <c r="C1418">
        <v>6</v>
      </c>
    </row>
    <row r="1419" spans="1:3" x14ac:dyDescent="0.3">
      <c r="A1419" t="s">
        <v>9293</v>
      </c>
      <c r="B1419">
        <v>6</v>
      </c>
      <c r="C1419">
        <v>6</v>
      </c>
    </row>
    <row r="1420" spans="1:3" x14ac:dyDescent="0.3">
      <c r="A1420" t="s">
        <v>1688</v>
      </c>
      <c r="B1420">
        <v>24</v>
      </c>
      <c r="C1420">
        <v>24</v>
      </c>
    </row>
    <row r="1421" spans="1:3" x14ac:dyDescent="0.3">
      <c r="A1421" t="s">
        <v>9294</v>
      </c>
    </row>
    <row r="1422" spans="1:3" x14ac:dyDescent="0.3">
      <c r="A1422" t="s">
        <v>1690</v>
      </c>
      <c r="C1422">
        <v>2</v>
      </c>
    </row>
    <row r="1423" spans="1:3" x14ac:dyDescent="0.3">
      <c r="A1423" t="s">
        <v>9295</v>
      </c>
    </row>
    <row r="1424" spans="1:3" x14ac:dyDescent="0.3">
      <c r="A1424" t="s">
        <v>1691</v>
      </c>
      <c r="B1424">
        <v>7</v>
      </c>
      <c r="C1424">
        <v>7</v>
      </c>
    </row>
    <row r="1425" spans="1:3" x14ac:dyDescent="0.3">
      <c r="A1425" t="s">
        <v>1693</v>
      </c>
    </row>
    <row r="1426" spans="1:3" x14ac:dyDescent="0.3">
      <c r="A1426" t="s">
        <v>859</v>
      </c>
    </row>
    <row r="1427" spans="1:3" x14ac:dyDescent="0.3">
      <c r="A1427" t="s">
        <v>9296</v>
      </c>
    </row>
    <row r="1428" spans="1:3" x14ac:dyDescent="0.3">
      <c r="A1428" t="s">
        <v>3200</v>
      </c>
    </row>
    <row r="1429" spans="1:3" x14ac:dyDescent="0.3">
      <c r="A1429" t="s">
        <v>1695</v>
      </c>
      <c r="B1429">
        <v>1</v>
      </c>
      <c r="C1429">
        <v>1</v>
      </c>
    </row>
    <row r="1430" spans="1:3" x14ac:dyDescent="0.3">
      <c r="A1430" t="s">
        <v>1696</v>
      </c>
      <c r="B1430">
        <v>5</v>
      </c>
      <c r="C1430">
        <v>5</v>
      </c>
    </row>
    <row r="1431" spans="1:3" x14ac:dyDescent="0.3">
      <c r="A1431" t="s">
        <v>1698</v>
      </c>
    </row>
    <row r="1432" spans="1:3" x14ac:dyDescent="0.3">
      <c r="A1432" t="s">
        <v>1700</v>
      </c>
      <c r="B1432">
        <v>1</v>
      </c>
      <c r="C1432">
        <v>1</v>
      </c>
    </row>
    <row r="1433" spans="1:3" x14ac:dyDescent="0.3">
      <c r="A1433" t="s">
        <v>9297</v>
      </c>
      <c r="B1433">
        <v>2021</v>
      </c>
      <c r="C1433">
        <v>2021</v>
      </c>
    </row>
    <row r="1434" spans="1:3" x14ac:dyDescent="0.3">
      <c r="A1434" t="s">
        <v>1701</v>
      </c>
      <c r="C1434">
        <v>4</v>
      </c>
    </row>
    <row r="1435" spans="1:3" x14ac:dyDescent="0.3">
      <c r="A1435" t="s">
        <v>1702</v>
      </c>
    </row>
    <row r="1436" spans="1:3" x14ac:dyDescent="0.3">
      <c r="A1436" t="s">
        <v>1703</v>
      </c>
      <c r="B1436">
        <v>3</v>
      </c>
      <c r="C1436">
        <v>3</v>
      </c>
    </row>
    <row r="1437" spans="1:3" x14ac:dyDescent="0.3">
      <c r="A1437" t="s">
        <v>1083</v>
      </c>
      <c r="C1437">
        <v>1</v>
      </c>
    </row>
    <row r="1438" spans="1:3" x14ac:dyDescent="0.3">
      <c r="A1438" t="s">
        <v>1705</v>
      </c>
      <c r="B1438">
        <v>2</v>
      </c>
      <c r="C1438">
        <v>2</v>
      </c>
    </row>
    <row r="1439" spans="1:3" x14ac:dyDescent="0.3">
      <c r="A1439" t="s">
        <v>9298</v>
      </c>
      <c r="B1439">
        <v>2021</v>
      </c>
      <c r="C1439">
        <v>2021</v>
      </c>
    </row>
    <row r="1440" spans="1:3" x14ac:dyDescent="0.3">
      <c r="A1440" t="s">
        <v>1706</v>
      </c>
      <c r="B1440">
        <v>12</v>
      </c>
      <c r="C1440">
        <v>12</v>
      </c>
    </row>
    <row r="1441" spans="1:3" x14ac:dyDescent="0.3">
      <c r="A1441" t="s">
        <v>9299</v>
      </c>
    </row>
    <row r="1442" spans="1:3" x14ac:dyDescent="0.3">
      <c r="A1442" t="s">
        <v>9300</v>
      </c>
    </row>
    <row r="1443" spans="1:3" x14ac:dyDescent="0.3">
      <c r="A1443" t="s">
        <v>1707</v>
      </c>
      <c r="B1443">
        <v>4</v>
      </c>
      <c r="C1443">
        <v>4</v>
      </c>
    </row>
    <row r="1444" spans="1:3" x14ac:dyDescent="0.3">
      <c r="A1444" t="s">
        <v>1709</v>
      </c>
      <c r="B1444">
        <v>1</v>
      </c>
      <c r="C1444">
        <v>1</v>
      </c>
    </row>
    <row r="1445" spans="1:3" x14ac:dyDescent="0.3">
      <c r="A1445" t="s">
        <v>1711</v>
      </c>
      <c r="C1445">
        <v>3</v>
      </c>
    </row>
    <row r="1446" spans="1:3" x14ac:dyDescent="0.3">
      <c r="A1446" t="s">
        <v>1712</v>
      </c>
      <c r="B1446">
        <v>6</v>
      </c>
      <c r="C1446">
        <v>6</v>
      </c>
    </row>
    <row r="1447" spans="1:3" x14ac:dyDescent="0.3">
      <c r="A1447" t="s">
        <v>1713</v>
      </c>
    </row>
    <row r="1448" spans="1:3" x14ac:dyDescent="0.3">
      <c r="A1448" t="s">
        <v>9301</v>
      </c>
    </row>
    <row r="1449" spans="1:3" x14ac:dyDescent="0.3">
      <c r="A1449" t="s">
        <v>9302</v>
      </c>
    </row>
    <row r="1450" spans="1:3" x14ac:dyDescent="0.3">
      <c r="A1450" t="s">
        <v>1083</v>
      </c>
      <c r="C1450">
        <v>1</v>
      </c>
    </row>
    <row r="1451" spans="1:3" x14ac:dyDescent="0.3">
      <c r="A1451" t="s">
        <v>1715</v>
      </c>
    </row>
    <row r="1452" spans="1:3" x14ac:dyDescent="0.3">
      <c r="A1452" t="s">
        <v>1716</v>
      </c>
    </row>
    <row r="1453" spans="1:3" x14ac:dyDescent="0.3">
      <c r="A1453" t="s">
        <v>1717</v>
      </c>
      <c r="B1453">
        <v>4</v>
      </c>
      <c r="C1453">
        <v>4</v>
      </c>
    </row>
    <row r="1454" spans="1:3" x14ac:dyDescent="0.3">
      <c r="A1454" t="s">
        <v>1718</v>
      </c>
      <c r="B1454">
        <v>41</v>
      </c>
      <c r="C1454">
        <v>41</v>
      </c>
    </row>
    <row r="1455" spans="1:3" x14ac:dyDescent="0.3">
      <c r="A1455" t="s">
        <v>1719</v>
      </c>
      <c r="B1455">
        <v>22</v>
      </c>
      <c r="C1455">
        <v>22</v>
      </c>
    </row>
    <row r="1456" spans="1:3" x14ac:dyDescent="0.3">
      <c r="A1456" t="s">
        <v>9303</v>
      </c>
    </row>
    <row r="1457" spans="1:3" x14ac:dyDescent="0.3">
      <c r="A1457" t="s">
        <v>1721</v>
      </c>
      <c r="C1457">
        <v>4</v>
      </c>
    </row>
    <row r="1458" spans="1:3" x14ac:dyDescent="0.3">
      <c r="A1458" t="s">
        <v>1723</v>
      </c>
      <c r="B1458">
        <v>4</v>
      </c>
      <c r="C1458">
        <v>4</v>
      </c>
    </row>
    <row r="1459" spans="1:3" x14ac:dyDescent="0.3">
      <c r="A1459" t="s">
        <v>1724</v>
      </c>
      <c r="B1459">
        <v>3</v>
      </c>
      <c r="C1459">
        <v>3</v>
      </c>
    </row>
    <row r="1460" spans="1:3" x14ac:dyDescent="0.3">
      <c r="A1460" t="s">
        <v>1725</v>
      </c>
      <c r="B1460">
        <v>2</v>
      </c>
      <c r="C1460">
        <v>2</v>
      </c>
    </row>
    <row r="1461" spans="1:3" x14ac:dyDescent="0.3">
      <c r="A1461" t="s">
        <v>1727</v>
      </c>
    </row>
    <row r="1462" spans="1:3" x14ac:dyDescent="0.3">
      <c r="A1462" t="s">
        <v>1728</v>
      </c>
    </row>
    <row r="1463" spans="1:3" x14ac:dyDescent="0.3">
      <c r="A1463" t="s">
        <v>1729</v>
      </c>
      <c r="B1463">
        <v>10</v>
      </c>
      <c r="C1463">
        <v>10</v>
      </c>
    </row>
    <row r="1464" spans="1:3" x14ac:dyDescent="0.3">
      <c r="A1464" t="s">
        <v>1730</v>
      </c>
      <c r="B1464">
        <v>6</v>
      </c>
      <c r="C1464">
        <v>6</v>
      </c>
    </row>
    <row r="1465" spans="1:3" x14ac:dyDescent="0.3">
      <c r="A1465" t="s">
        <v>1731</v>
      </c>
      <c r="B1465">
        <v>4</v>
      </c>
      <c r="C1465">
        <v>4</v>
      </c>
    </row>
    <row r="1466" spans="1:3" x14ac:dyDescent="0.3">
      <c r="A1466" t="s">
        <v>1732</v>
      </c>
      <c r="B1466">
        <v>2</v>
      </c>
      <c r="C1466">
        <v>2</v>
      </c>
    </row>
    <row r="1467" spans="1:3" x14ac:dyDescent="0.3">
      <c r="A1467" t="s">
        <v>1734</v>
      </c>
      <c r="B1467">
        <v>1</v>
      </c>
      <c r="C1467">
        <v>1</v>
      </c>
    </row>
    <row r="1468" spans="1:3" x14ac:dyDescent="0.3">
      <c r="A1468" t="s">
        <v>9304</v>
      </c>
    </row>
    <row r="1469" spans="1:3" x14ac:dyDescent="0.3">
      <c r="A1469" t="s">
        <v>1735</v>
      </c>
    </row>
    <row r="1470" spans="1:3" x14ac:dyDescent="0.3">
      <c r="A1470" t="s">
        <v>916</v>
      </c>
      <c r="C1470">
        <v>3</v>
      </c>
    </row>
    <row r="1471" spans="1:3" x14ac:dyDescent="0.3">
      <c r="A1471" t="s">
        <v>1736</v>
      </c>
      <c r="B1471">
        <v>8</v>
      </c>
      <c r="C1471">
        <v>8</v>
      </c>
    </row>
    <row r="1472" spans="1:3" x14ac:dyDescent="0.3">
      <c r="A1472" t="s">
        <v>1737</v>
      </c>
      <c r="B1472">
        <v>4</v>
      </c>
      <c r="C1472">
        <v>4</v>
      </c>
    </row>
    <row r="1473" spans="1:3" x14ac:dyDescent="0.3">
      <c r="A1473" t="s">
        <v>1739</v>
      </c>
      <c r="B1473">
        <v>1</v>
      </c>
      <c r="C1473">
        <v>1</v>
      </c>
    </row>
    <row r="1474" spans="1:3" x14ac:dyDescent="0.3">
      <c r="A1474" t="s">
        <v>1740</v>
      </c>
      <c r="B1474">
        <v>6</v>
      </c>
      <c r="C1474">
        <v>6</v>
      </c>
    </row>
    <row r="1475" spans="1:3" x14ac:dyDescent="0.3">
      <c r="A1475" t="s">
        <v>1741</v>
      </c>
      <c r="C1475">
        <v>2</v>
      </c>
    </row>
    <row r="1476" spans="1:3" x14ac:dyDescent="0.3">
      <c r="A1476" t="s">
        <v>9305</v>
      </c>
    </row>
    <row r="1477" spans="1:3" x14ac:dyDescent="0.3">
      <c r="A1477" t="s">
        <v>9306</v>
      </c>
    </row>
    <row r="1478" spans="1:3" x14ac:dyDescent="0.3">
      <c r="A1478" t="s">
        <v>1742</v>
      </c>
      <c r="B1478">
        <v>2</v>
      </c>
      <c r="C1478">
        <v>2</v>
      </c>
    </row>
    <row r="1479" spans="1:3" x14ac:dyDescent="0.3">
      <c r="A1479" t="s">
        <v>1744</v>
      </c>
      <c r="B1479">
        <v>2</v>
      </c>
      <c r="C1479">
        <v>2</v>
      </c>
    </row>
    <row r="1480" spans="1:3" x14ac:dyDescent="0.3">
      <c r="A1480" t="s">
        <v>1745</v>
      </c>
      <c r="B1480">
        <v>6</v>
      </c>
      <c r="C1480">
        <v>6</v>
      </c>
    </row>
    <row r="1481" spans="1:3" x14ac:dyDescent="0.3">
      <c r="A1481" t="s">
        <v>1747</v>
      </c>
      <c r="B1481">
        <v>2</v>
      </c>
      <c r="C1481">
        <v>2</v>
      </c>
    </row>
    <row r="1482" spans="1:3" x14ac:dyDescent="0.3">
      <c r="A1482" t="s">
        <v>1748</v>
      </c>
      <c r="B1482">
        <v>7</v>
      </c>
      <c r="C1482">
        <v>7</v>
      </c>
    </row>
    <row r="1483" spans="1:3" x14ac:dyDescent="0.3">
      <c r="A1483" t="s">
        <v>1749</v>
      </c>
      <c r="B1483">
        <v>7</v>
      </c>
      <c r="C1483">
        <v>7</v>
      </c>
    </row>
    <row r="1484" spans="1:3" x14ac:dyDescent="0.3">
      <c r="A1484" t="s">
        <v>1751</v>
      </c>
    </row>
    <row r="1485" spans="1:3" x14ac:dyDescent="0.3">
      <c r="A1485" t="s">
        <v>1753</v>
      </c>
      <c r="C1485">
        <v>3</v>
      </c>
    </row>
    <row r="1486" spans="1:3" x14ac:dyDescent="0.3">
      <c r="A1486" t="s">
        <v>9307</v>
      </c>
    </row>
    <row r="1487" spans="1:3" x14ac:dyDescent="0.3">
      <c r="A1487" t="s">
        <v>9308</v>
      </c>
    </row>
    <row r="1488" spans="1:3" x14ac:dyDescent="0.3">
      <c r="A1488" t="s">
        <v>9309</v>
      </c>
    </row>
    <row r="1489" spans="1:3" x14ac:dyDescent="0.3">
      <c r="A1489" t="s">
        <v>9310</v>
      </c>
    </row>
    <row r="1490" spans="1:3" x14ac:dyDescent="0.3">
      <c r="A1490" t="s">
        <v>1754</v>
      </c>
      <c r="B1490">
        <v>8</v>
      </c>
      <c r="C1490">
        <v>8</v>
      </c>
    </row>
    <row r="1491" spans="1:3" x14ac:dyDescent="0.3">
      <c r="A1491" t="s">
        <v>1755</v>
      </c>
      <c r="B1491">
        <v>45</v>
      </c>
      <c r="C1491">
        <v>45</v>
      </c>
    </row>
    <row r="1492" spans="1:3" x14ac:dyDescent="0.3">
      <c r="A1492" t="s">
        <v>1756</v>
      </c>
      <c r="B1492">
        <v>44</v>
      </c>
      <c r="C1492">
        <v>44</v>
      </c>
    </row>
    <row r="1493" spans="1:3" x14ac:dyDescent="0.3">
      <c r="A1493" t="s">
        <v>1757</v>
      </c>
      <c r="B1493">
        <v>43</v>
      </c>
      <c r="C1493">
        <v>43</v>
      </c>
    </row>
    <row r="1494" spans="1:3" x14ac:dyDescent="0.3">
      <c r="A1494" t="s">
        <v>1758</v>
      </c>
      <c r="B1494">
        <v>40</v>
      </c>
      <c r="C1494">
        <v>40</v>
      </c>
    </row>
    <row r="1495" spans="1:3" x14ac:dyDescent="0.3">
      <c r="A1495" t="s">
        <v>1759</v>
      </c>
      <c r="B1495">
        <v>27</v>
      </c>
      <c r="C1495">
        <v>27</v>
      </c>
    </row>
    <row r="1496" spans="1:3" x14ac:dyDescent="0.3">
      <c r="A1496" t="s">
        <v>1760</v>
      </c>
      <c r="B1496">
        <v>9</v>
      </c>
      <c r="C1496">
        <v>9</v>
      </c>
    </row>
    <row r="1497" spans="1:3" x14ac:dyDescent="0.3">
      <c r="A1497" t="s">
        <v>1762</v>
      </c>
      <c r="C1497">
        <v>8</v>
      </c>
    </row>
    <row r="1498" spans="1:3" x14ac:dyDescent="0.3">
      <c r="A1498" t="s">
        <v>1763</v>
      </c>
      <c r="C1498">
        <v>2</v>
      </c>
    </row>
    <row r="1499" spans="1:3" x14ac:dyDescent="0.3">
      <c r="A1499" t="s">
        <v>1765</v>
      </c>
      <c r="B1499">
        <v>1</v>
      </c>
      <c r="C1499">
        <v>1</v>
      </c>
    </row>
    <row r="1500" spans="1:3" x14ac:dyDescent="0.3">
      <c r="A1500" t="s">
        <v>1767</v>
      </c>
    </row>
    <row r="1501" spans="1:3" x14ac:dyDescent="0.3">
      <c r="A1501" t="s">
        <v>1768</v>
      </c>
    </row>
    <row r="1502" spans="1:3" x14ac:dyDescent="0.3">
      <c r="A1502" t="s">
        <v>1769</v>
      </c>
    </row>
    <row r="1503" spans="1:3" x14ac:dyDescent="0.3">
      <c r="A1503" t="s">
        <v>1770</v>
      </c>
    </row>
    <row r="1504" spans="1:3" x14ac:dyDescent="0.3">
      <c r="A1504" t="s">
        <v>9311</v>
      </c>
    </row>
    <row r="1505" spans="1:3" x14ac:dyDescent="0.3">
      <c r="A1505" t="s">
        <v>1771</v>
      </c>
      <c r="B1505">
        <v>8</v>
      </c>
      <c r="C1505">
        <v>8</v>
      </c>
    </row>
    <row r="1506" spans="1:3" x14ac:dyDescent="0.3">
      <c r="A1506" t="s">
        <v>1772</v>
      </c>
      <c r="B1506">
        <v>4</v>
      </c>
      <c r="C1506">
        <v>4</v>
      </c>
    </row>
    <row r="1507" spans="1:3" x14ac:dyDescent="0.3">
      <c r="A1507" t="s">
        <v>1773</v>
      </c>
      <c r="B1507">
        <v>15</v>
      </c>
      <c r="C1507">
        <v>15</v>
      </c>
    </row>
    <row r="1508" spans="1:3" x14ac:dyDescent="0.3">
      <c r="A1508" t="s">
        <v>1774</v>
      </c>
    </row>
    <row r="1509" spans="1:3" x14ac:dyDescent="0.3">
      <c r="A1509" t="s">
        <v>9312</v>
      </c>
    </row>
    <row r="1510" spans="1:3" x14ac:dyDescent="0.3">
      <c r="A1510" t="s">
        <v>9313</v>
      </c>
      <c r="B1510">
        <v>11</v>
      </c>
      <c r="C1510">
        <v>11</v>
      </c>
    </row>
    <row r="1511" spans="1:3" x14ac:dyDescent="0.3">
      <c r="A1511" t="s">
        <v>1775</v>
      </c>
      <c r="B1511">
        <v>9</v>
      </c>
      <c r="C1511">
        <v>9</v>
      </c>
    </row>
    <row r="1512" spans="1:3" x14ac:dyDescent="0.3">
      <c r="A1512" t="s">
        <v>1777</v>
      </c>
      <c r="B1512">
        <v>2</v>
      </c>
      <c r="C1512">
        <v>2</v>
      </c>
    </row>
    <row r="1513" spans="1:3" x14ac:dyDescent="0.3">
      <c r="A1513" t="s">
        <v>1778</v>
      </c>
      <c r="B1513">
        <v>4</v>
      </c>
      <c r="C1513">
        <v>4</v>
      </c>
    </row>
    <row r="1514" spans="1:3" x14ac:dyDescent="0.3">
      <c r="A1514" t="s">
        <v>1779</v>
      </c>
    </row>
    <row r="1515" spans="1:3" x14ac:dyDescent="0.3">
      <c r="A1515" t="s">
        <v>1780</v>
      </c>
    </row>
    <row r="1516" spans="1:3" x14ac:dyDescent="0.3">
      <c r="A1516" t="s">
        <v>1781</v>
      </c>
      <c r="B1516">
        <v>6</v>
      </c>
      <c r="C1516">
        <v>6</v>
      </c>
    </row>
    <row r="1517" spans="1:3" x14ac:dyDescent="0.3">
      <c r="A1517" t="s">
        <v>1782</v>
      </c>
    </row>
    <row r="1518" spans="1:3" x14ac:dyDescent="0.3">
      <c r="A1518" t="s">
        <v>9314</v>
      </c>
      <c r="B1518">
        <v>2021</v>
      </c>
      <c r="C1518">
        <v>2021</v>
      </c>
    </row>
    <row r="1519" spans="1:3" x14ac:dyDescent="0.3">
      <c r="A1519" t="s">
        <v>1783</v>
      </c>
    </row>
    <row r="1520" spans="1:3" x14ac:dyDescent="0.3">
      <c r="A1520" t="s">
        <v>9315</v>
      </c>
    </row>
    <row r="1521" spans="1:3" x14ac:dyDescent="0.3">
      <c r="A1521" t="s">
        <v>1784</v>
      </c>
      <c r="B1521">
        <v>3</v>
      </c>
      <c r="C1521">
        <v>3</v>
      </c>
    </row>
    <row r="1522" spans="1:3" x14ac:dyDescent="0.3">
      <c r="A1522" t="s">
        <v>1785</v>
      </c>
      <c r="B1522">
        <v>5</v>
      </c>
      <c r="C1522">
        <v>5</v>
      </c>
    </row>
    <row r="1523" spans="1:3" x14ac:dyDescent="0.3">
      <c r="A1523" t="s">
        <v>1787</v>
      </c>
      <c r="C1523">
        <v>1</v>
      </c>
    </row>
    <row r="1524" spans="1:3" x14ac:dyDescent="0.3">
      <c r="A1524" t="s">
        <v>1789</v>
      </c>
      <c r="B1524">
        <v>1</v>
      </c>
      <c r="C1524">
        <v>1</v>
      </c>
    </row>
    <row r="1525" spans="1:3" x14ac:dyDescent="0.3">
      <c r="A1525" t="s">
        <v>1790</v>
      </c>
      <c r="B1525">
        <v>8</v>
      </c>
      <c r="C1525">
        <v>8</v>
      </c>
    </row>
    <row r="1526" spans="1:3" x14ac:dyDescent="0.3">
      <c r="A1526" t="s">
        <v>1791</v>
      </c>
      <c r="B1526">
        <v>6</v>
      </c>
      <c r="C1526">
        <v>6</v>
      </c>
    </row>
    <row r="1527" spans="1:3" x14ac:dyDescent="0.3">
      <c r="A1527" t="s">
        <v>9316</v>
      </c>
      <c r="B1527">
        <v>11</v>
      </c>
      <c r="C1527">
        <v>11</v>
      </c>
    </row>
    <row r="1528" spans="1:3" x14ac:dyDescent="0.3">
      <c r="A1528" t="s">
        <v>1793</v>
      </c>
      <c r="B1528">
        <v>12</v>
      </c>
      <c r="C1528">
        <v>12</v>
      </c>
    </row>
    <row r="1529" spans="1:3" x14ac:dyDescent="0.3">
      <c r="A1529" t="s">
        <v>1794</v>
      </c>
      <c r="B1529">
        <v>32</v>
      </c>
      <c r="C1529">
        <v>32</v>
      </c>
    </row>
    <row r="1530" spans="1:3" x14ac:dyDescent="0.3">
      <c r="A1530" t="s">
        <v>1796</v>
      </c>
      <c r="B1530">
        <v>4</v>
      </c>
      <c r="C1530">
        <v>4</v>
      </c>
    </row>
    <row r="1531" spans="1:3" x14ac:dyDescent="0.3">
      <c r="A1531" t="s">
        <v>9317</v>
      </c>
    </row>
    <row r="1532" spans="1:3" x14ac:dyDescent="0.3">
      <c r="A1532" t="s">
        <v>9318</v>
      </c>
    </row>
    <row r="1533" spans="1:3" x14ac:dyDescent="0.3">
      <c r="A1533" t="s">
        <v>9319</v>
      </c>
    </row>
    <row r="1534" spans="1:3" x14ac:dyDescent="0.3">
      <c r="A1534" t="s">
        <v>1798</v>
      </c>
      <c r="B1534">
        <v>1</v>
      </c>
      <c r="C1534">
        <v>1</v>
      </c>
    </row>
    <row r="1535" spans="1:3" x14ac:dyDescent="0.3">
      <c r="A1535" t="s">
        <v>1799</v>
      </c>
    </row>
    <row r="1536" spans="1:3" x14ac:dyDescent="0.3">
      <c r="A1536" t="s">
        <v>1800</v>
      </c>
    </row>
    <row r="1537" spans="1:3" x14ac:dyDescent="0.3">
      <c r="A1537" t="s">
        <v>1801</v>
      </c>
    </row>
    <row r="1538" spans="1:3" x14ac:dyDescent="0.3">
      <c r="A1538" t="s">
        <v>1802</v>
      </c>
      <c r="B1538">
        <v>8</v>
      </c>
      <c r="C1538">
        <v>8</v>
      </c>
    </row>
    <row r="1539" spans="1:3" x14ac:dyDescent="0.3">
      <c r="A1539" t="s">
        <v>1803</v>
      </c>
    </row>
    <row r="1540" spans="1:3" x14ac:dyDescent="0.3">
      <c r="A1540" t="s">
        <v>9320</v>
      </c>
    </row>
    <row r="1541" spans="1:3" x14ac:dyDescent="0.3">
      <c r="A1541" t="s">
        <v>9321</v>
      </c>
    </row>
    <row r="1542" spans="1:3" x14ac:dyDescent="0.3">
      <c r="A1542" t="s">
        <v>9322</v>
      </c>
    </row>
    <row r="1543" spans="1:3" x14ac:dyDescent="0.3">
      <c r="A1543" t="s">
        <v>1804</v>
      </c>
      <c r="B1543">
        <v>22</v>
      </c>
      <c r="C1543">
        <v>22</v>
      </c>
    </row>
    <row r="1544" spans="1:3" x14ac:dyDescent="0.3">
      <c r="A1544" t="s">
        <v>1805</v>
      </c>
      <c r="B1544">
        <v>3</v>
      </c>
      <c r="C1544">
        <v>3</v>
      </c>
    </row>
    <row r="1545" spans="1:3" x14ac:dyDescent="0.3">
      <c r="A1545" t="s">
        <v>1806</v>
      </c>
      <c r="B1545">
        <v>2</v>
      </c>
      <c r="C1545">
        <v>2</v>
      </c>
    </row>
    <row r="1546" spans="1:3" x14ac:dyDescent="0.3">
      <c r="A1546" t="s">
        <v>1807</v>
      </c>
      <c r="B1546">
        <v>13</v>
      </c>
      <c r="C1546">
        <v>13</v>
      </c>
    </row>
    <row r="1547" spans="1:3" x14ac:dyDescent="0.3">
      <c r="A1547" t="s">
        <v>1808</v>
      </c>
      <c r="B1547">
        <v>1</v>
      </c>
      <c r="C1547">
        <v>1</v>
      </c>
    </row>
    <row r="1548" spans="1:3" x14ac:dyDescent="0.3">
      <c r="A1548" t="s">
        <v>9323</v>
      </c>
    </row>
    <row r="1549" spans="1:3" x14ac:dyDescent="0.3">
      <c r="A1549" t="s">
        <v>1810</v>
      </c>
      <c r="C1549">
        <v>4</v>
      </c>
    </row>
    <row r="1550" spans="1:3" x14ac:dyDescent="0.3">
      <c r="A1550" t="s">
        <v>1811</v>
      </c>
      <c r="B1550">
        <v>7</v>
      </c>
      <c r="C1550">
        <v>7</v>
      </c>
    </row>
    <row r="1551" spans="1:3" x14ac:dyDescent="0.3">
      <c r="A1551" t="s">
        <v>1812</v>
      </c>
      <c r="B1551">
        <v>4</v>
      </c>
      <c r="C1551">
        <v>4</v>
      </c>
    </row>
    <row r="1552" spans="1:3" x14ac:dyDescent="0.3">
      <c r="A1552" t="s">
        <v>1813</v>
      </c>
    </row>
    <row r="1553" spans="1:3" x14ac:dyDescent="0.3">
      <c r="A1553" t="s">
        <v>1814</v>
      </c>
    </row>
    <row r="1554" spans="1:3" x14ac:dyDescent="0.3">
      <c r="A1554" t="s">
        <v>1815</v>
      </c>
    </row>
    <row r="1555" spans="1:3" x14ac:dyDescent="0.3">
      <c r="A1555" t="s">
        <v>1816</v>
      </c>
    </row>
    <row r="1556" spans="1:3" x14ac:dyDescent="0.3">
      <c r="A1556" t="s">
        <v>1817</v>
      </c>
    </row>
    <row r="1557" spans="1:3" x14ac:dyDescent="0.3">
      <c r="A1557" t="s">
        <v>1818</v>
      </c>
      <c r="C1557">
        <v>3</v>
      </c>
    </row>
    <row r="1558" spans="1:3" x14ac:dyDescent="0.3">
      <c r="A1558" t="s">
        <v>1819</v>
      </c>
      <c r="B1558">
        <v>10</v>
      </c>
      <c r="C1558">
        <v>10</v>
      </c>
    </row>
    <row r="1559" spans="1:3" x14ac:dyDescent="0.3">
      <c r="A1559" t="s">
        <v>1820</v>
      </c>
    </row>
    <row r="1560" spans="1:3" x14ac:dyDescent="0.3">
      <c r="A1560" t="s">
        <v>1821</v>
      </c>
    </row>
    <row r="1561" spans="1:3" x14ac:dyDescent="0.3">
      <c r="A1561" t="s">
        <v>1822</v>
      </c>
      <c r="B1561">
        <v>8</v>
      </c>
      <c r="C1561">
        <v>8</v>
      </c>
    </row>
    <row r="1562" spans="1:3" x14ac:dyDescent="0.3">
      <c r="A1562" t="s">
        <v>1823</v>
      </c>
      <c r="B1562">
        <v>1</v>
      </c>
      <c r="C1562">
        <v>1</v>
      </c>
    </row>
    <row r="1563" spans="1:3" x14ac:dyDescent="0.3">
      <c r="A1563" t="s">
        <v>1824</v>
      </c>
      <c r="B1563">
        <v>23</v>
      </c>
      <c r="C1563">
        <v>23</v>
      </c>
    </row>
    <row r="1564" spans="1:3" x14ac:dyDescent="0.3">
      <c r="A1564" t="s">
        <v>1825</v>
      </c>
      <c r="B1564">
        <v>7</v>
      </c>
      <c r="C1564">
        <v>7</v>
      </c>
    </row>
    <row r="1565" spans="1:3" x14ac:dyDescent="0.3">
      <c r="A1565" t="s">
        <v>1826</v>
      </c>
      <c r="B1565">
        <v>6</v>
      </c>
      <c r="C1565">
        <v>6</v>
      </c>
    </row>
    <row r="1566" spans="1:3" x14ac:dyDescent="0.3">
      <c r="A1566" t="s">
        <v>1827</v>
      </c>
    </row>
    <row r="1567" spans="1:3" x14ac:dyDescent="0.3">
      <c r="A1567" t="s">
        <v>1829</v>
      </c>
      <c r="B1567">
        <v>10</v>
      </c>
      <c r="C1567">
        <v>10</v>
      </c>
    </row>
    <row r="1568" spans="1:3" x14ac:dyDescent="0.3">
      <c r="A1568" t="s">
        <v>1830</v>
      </c>
      <c r="B1568">
        <v>5</v>
      </c>
      <c r="C1568">
        <v>5</v>
      </c>
    </row>
    <row r="1569" spans="1:3" x14ac:dyDescent="0.3">
      <c r="A1569" t="s">
        <v>1831</v>
      </c>
      <c r="B1569">
        <v>2</v>
      </c>
      <c r="C1569">
        <v>2</v>
      </c>
    </row>
    <row r="1570" spans="1:3" x14ac:dyDescent="0.3">
      <c r="A1570" t="s">
        <v>1832</v>
      </c>
      <c r="B1570">
        <v>16</v>
      </c>
      <c r="C1570">
        <v>16</v>
      </c>
    </row>
    <row r="1571" spans="1:3" x14ac:dyDescent="0.3">
      <c r="A1571" t="s">
        <v>1833</v>
      </c>
      <c r="B1571">
        <v>9</v>
      </c>
      <c r="C1571">
        <v>9</v>
      </c>
    </row>
    <row r="1572" spans="1:3" x14ac:dyDescent="0.3">
      <c r="A1572" t="s">
        <v>1834</v>
      </c>
      <c r="B1572">
        <v>4</v>
      </c>
      <c r="C1572">
        <v>4</v>
      </c>
    </row>
    <row r="1573" spans="1:3" x14ac:dyDescent="0.3">
      <c r="A1573" t="s">
        <v>1835</v>
      </c>
    </row>
    <row r="1574" spans="1:3" x14ac:dyDescent="0.3">
      <c r="A1574" t="s">
        <v>1836</v>
      </c>
      <c r="B1574">
        <v>23</v>
      </c>
      <c r="C1574">
        <v>23</v>
      </c>
    </row>
    <row r="1575" spans="1:3" x14ac:dyDescent="0.3">
      <c r="A1575" t="s">
        <v>1837</v>
      </c>
      <c r="C1575">
        <v>5</v>
      </c>
    </row>
    <row r="1576" spans="1:3" x14ac:dyDescent="0.3">
      <c r="A1576" t="s">
        <v>9324</v>
      </c>
    </row>
    <row r="1577" spans="1:3" x14ac:dyDescent="0.3">
      <c r="A1577" t="s">
        <v>9325</v>
      </c>
      <c r="B1577">
        <v>2022</v>
      </c>
      <c r="C1577">
        <v>2022</v>
      </c>
    </row>
    <row r="1578" spans="1:3" x14ac:dyDescent="0.3">
      <c r="A1578" t="s">
        <v>9326</v>
      </c>
    </row>
    <row r="1579" spans="1:3" x14ac:dyDescent="0.3">
      <c r="A1579" t="s">
        <v>1838</v>
      </c>
      <c r="B1579">
        <v>5</v>
      </c>
      <c r="C1579">
        <v>5</v>
      </c>
    </row>
    <row r="1580" spans="1:3" x14ac:dyDescent="0.3">
      <c r="A1580" t="s">
        <v>1839</v>
      </c>
      <c r="B1580">
        <v>4</v>
      </c>
      <c r="C1580">
        <v>4</v>
      </c>
    </row>
    <row r="1581" spans="1:3" x14ac:dyDescent="0.3">
      <c r="A1581" t="s">
        <v>1840</v>
      </c>
      <c r="B1581">
        <v>1</v>
      </c>
      <c r="C1581">
        <v>1</v>
      </c>
    </row>
    <row r="1582" spans="1:3" x14ac:dyDescent="0.3">
      <c r="A1582" t="s">
        <v>8465</v>
      </c>
    </row>
    <row r="1583" spans="1:3" x14ac:dyDescent="0.3">
      <c r="A1583" t="s">
        <v>1842</v>
      </c>
      <c r="B1583">
        <v>3</v>
      </c>
      <c r="C1583">
        <v>3</v>
      </c>
    </row>
    <row r="1584" spans="1:3" x14ac:dyDescent="0.3">
      <c r="A1584" t="s">
        <v>1843</v>
      </c>
      <c r="B1584">
        <v>1</v>
      </c>
      <c r="C1584">
        <v>1</v>
      </c>
    </row>
    <row r="1585" spans="1:3" x14ac:dyDescent="0.3">
      <c r="A1585" t="s">
        <v>1844</v>
      </c>
    </row>
    <row r="1586" spans="1:3" x14ac:dyDescent="0.3">
      <c r="A1586" t="s">
        <v>1845</v>
      </c>
    </row>
    <row r="1587" spans="1:3" x14ac:dyDescent="0.3">
      <c r="A1587" t="s">
        <v>1846</v>
      </c>
      <c r="B1587">
        <v>18</v>
      </c>
      <c r="C1587">
        <v>18</v>
      </c>
    </row>
    <row r="1588" spans="1:3" x14ac:dyDescent="0.3">
      <c r="A1588" t="s">
        <v>1847</v>
      </c>
      <c r="B1588">
        <v>12</v>
      </c>
      <c r="C1588">
        <v>12</v>
      </c>
    </row>
    <row r="1589" spans="1:3" x14ac:dyDescent="0.3">
      <c r="A1589" t="s">
        <v>1848</v>
      </c>
      <c r="B1589">
        <v>32</v>
      </c>
      <c r="C1589">
        <v>32</v>
      </c>
    </row>
    <row r="1590" spans="1:3" x14ac:dyDescent="0.3">
      <c r="A1590" t="s">
        <v>1849</v>
      </c>
      <c r="B1590">
        <v>3</v>
      </c>
      <c r="C1590">
        <v>3</v>
      </c>
    </row>
    <row r="1591" spans="1:3" x14ac:dyDescent="0.3">
      <c r="A1591" t="s">
        <v>9327</v>
      </c>
    </row>
    <row r="1592" spans="1:3" x14ac:dyDescent="0.3">
      <c r="A1592" t="s">
        <v>1850</v>
      </c>
      <c r="B1592">
        <v>3</v>
      </c>
      <c r="C1592">
        <v>3</v>
      </c>
    </row>
    <row r="1593" spans="1:3" x14ac:dyDescent="0.3">
      <c r="A1593" t="s">
        <v>1851</v>
      </c>
      <c r="B1593">
        <v>8</v>
      </c>
      <c r="C1593">
        <v>8</v>
      </c>
    </row>
    <row r="1594" spans="1:3" x14ac:dyDescent="0.3">
      <c r="A1594" t="s">
        <v>1852</v>
      </c>
      <c r="B1594">
        <v>7</v>
      </c>
      <c r="C1594">
        <v>7</v>
      </c>
    </row>
    <row r="1595" spans="1:3" x14ac:dyDescent="0.3">
      <c r="A1595" t="s">
        <v>1854</v>
      </c>
      <c r="B1595">
        <v>3</v>
      </c>
      <c r="C1595">
        <v>3</v>
      </c>
    </row>
    <row r="1596" spans="1:3" x14ac:dyDescent="0.3">
      <c r="A1596" t="s">
        <v>9328</v>
      </c>
    </row>
    <row r="1597" spans="1:3" x14ac:dyDescent="0.3">
      <c r="A1597" t="s">
        <v>9329</v>
      </c>
    </row>
    <row r="1598" spans="1:3" x14ac:dyDescent="0.3">
      <c r="A1598" t="s">
        <v>9330</v>
      </c>
    </row>
    <row r="1599" spans="1:3" x14ac:dyDescent="0.3">
      <c r="A1599" t="s">
        <v>1855</v>
      </c>
      <c r="C1599">
        <v>5</v>
      </c>
    </row>
    <row r="1600" spans="1:3" x14ac:dyDescent="0.3">
      <c r="A1600" t="s">
        <v>1127</v>
      </c>
      <c r="C1600">
        <v>2</v>
      </c>
    </row>
    <row r="1601" spans="1:3" x14ac:dyDescent="0.3">
      <c r="A1601" t="s">
        <v>1856</v>
      </c>
      <c r="C1601">
        <v>6</v>
      </c>
    </row>
    <row r="1602" spans="1:3" x14ac:dyDescent="0.3">
      <c r="A1602" t="s">
        <v>1857</v>
      </c>
      <c r="B1602">
        <v>1</v>
      </c>
      <c r="C1602">
        <v>1</v>
      </c>
    </row>
    <row r="1603" spans="1:3" x14ac:dyDescent="0.3">
      <c r="A1603" t="s">
        <v>1859</v>
      </c>
      <c r="B1603">
        <v>1</v>
      </c>
      <c r="C1603">
        <v>1</v>
      </c>
    </row>
    <row r="1604" spans="1:3" x14ac:dyDescent="0.3">
      <c r="A1604" t="s">
        <v>1860</v>
      </c>
    </row>
    <row r="1605" spans="1:3" x14ac:dyDescent="0.3">
      <c r="A1605" t="s">
        <v>1861</v>
      </c>
    </row>
    <row r="1606" spans="1:3" x14ac:dyDescent="0.3">
      <c r="A1606" t="s">
        <v>1862</v>
      </c>
      <c r="B1606">
        <v>2</v>
      </c>
      <c r="C1606">
        <v>2</v>
      </c>
    </row>
    <row r="1607" spans="1:3" x14ac:dyDescent="0.3">
      <c r="A1607" t="s">
        <v>1863</v>
      </c>
      <c r="C1607">
        <v>4</v>
      </c>
    </row>
    <row r="1608" spans="1:3" x14ac:dyDescent="0.3">
      <c r="A1608" t="s">
        <v>1864</v>
      </c>
      <c r="B1608">
        <v>34</v>
      </c>
      <c r="C1608">
        <v>34</v>
      </c>
    </row>
    <row r="1609" spans="1:3" x14ac:dyDescent="0.3">
      <c r="A1609" t="s">
        <v>9331</v>
      </c>
    </row>
    <row r="1610" spans="1:3" x14ac:dyDescent="0.3">
      <c r="A1610" t="s">
        <v>9332</v>
      </c>
    </row>
    <row r="1611" spans="1:3" x14ac:dyDescent="0.3">
      <c r="A1611" t="s">
        <v>9333</v>
      </c>
    </row>
    <row r="1612" spans="1:3" x14ac:dyDescent="0.3">
      <c r="A1612" t="s">
        <v>9334</v>
      </c>
    </row>
    <row r="1613" spans="1:3" x14ac:dyDescent="0.3">
      <c r="A1613" t="s">
        <v>1865</v>
      </c>
    </row>
    <row r="1614" spans="1:3" x14ac:dyDescent="0.3">
      <c r="A1614" t="s">
        <v>1866</v>
      </c>
    </row>
    <row r="1615" spans="1:3" x14ac:dyDescent="0.3">
      <c r="A1615" t="s">
        <v>1867</v>
      </c>
    </row>
    <row r="1616" spans="1:3" x14ac:dyDescent="0.3">
      <c r="A1616" t="s">
        <v>1869</v>
      </c>
      <c r="B1616">
        <v>1</v>
      </c>
      <c r="C1616">
        <v>1</v>
      </c>
    </row>
    <row r="1617" spans="1:3" x14ac:dyDescent="0.3">
      <c r="A1617" t="s">
        <v>9335</v>
      </c>
    </row>
    <row r="1618" spans="1:3" x14ac:dyDescent="0.3">
      <c r="A1618" t="s">
        <v>9336</v>
      </c>
    </row>
    <row r="1619" spans="1:3" x14ac:dyDescent="0.3">
      <c r="A1619" t="s">
        <v>9337</v>
      </c>
    </row>
    <row r="1620" spans="1:3" x14ac:dyDescent="0.3">
      <c r="A1620" t="s">
        <v>9338</v>
      </c>
    </row>
    <row r="1621" spans="1:3" x14ac:dyDescent="0.3">
      <c r="A1621" t="s">
        <v>9339</v>
      </c>
    </row>
    <row r="1622" spans="1:3" x14ac:dyDescent="0.3">
      <c r="A1622" t="s">
        <v>3407</v>
      </c>
    </row>
    <row r="1623" spans="1:3" x14ac:dyDescent="0.3">
      <c r="A1623" t="s">
        <v>1870</v>
      </c>
    </row>
    <row r="1624" spans="1:3" x14ac:dyDescent="0.3">
      <c r="A1624" t="s">
        <v>9340</v>
      </c>
    </row>
    <row r="1625" spans="1:3" x14ac:dyDescent="0.3">
      <c r="A1625" t="s">
        <v>1871</v>
      </c>
      <c r="B1625">
        <v>2</v>
      </c>
      <c r="C1625">
        <v>2</v>
      </c>
    </row>
    <row r="1626" spans="1:3" x14ac:dyDescent="0.3">
      <c r="A1626" t="s">
        <v>1872</v>
      </c>
    </row>
    <row r="1627" spans="1:3" x14ac:dyDescent="0.3">
      <c r="A1627" t="s">
        <v>1873</v>
      </c>
      <c r="B1627">
        <v>17</v>
      </c>
      <c r="C1627">
        <v>17</v>
      </c>
    </row>
    <row r="1628" spans="1:3" x14ac:dyDescent="0.3">
      <c r="A1628" t="s">
        <v>1874</v>
      </c>
    </row>
    <row r="1629" spans="1:3" x14ac:dyDescent="0.3">
      <c r="A1629" t="s">
        <v>1875</v>
      </c>
      <c r="B1629">
        <v>2</v>
      </c>
      <c r="C1629">
        <v>2</v>
      </c>
    </row>
    <row r="1630" spans="1:3" x14ac:dyDescent="0.3">
      <c r="A1630" t="s">
        <v>1876</v>
      </c>
      <c r="C1630">
        <v>8</v>
      </c>
    </row>
    <row r="1631" spans="1:3" x14ac:dyDescent="0.3">
      <c r="A1631" t="s">
        <v>1877</v>
      </c>
      <c r="B1631">
        <v>5</v>
      </c>
      <c r="C1631">
        <v>5</v>
      </c>
    </row>
    <row r="1632" spans="1:3" x14ac:dyDescent="0.3">
      <c r="A1632" t="s">
        <v>1878</v>
      </c>
    </row>
    <row r="1633" spans="1:3" x14ac:dyDescent="0.3">
      <c r="A1633" t="s">
        <v>1879</v>
      </c>
    </row>
    <row r="1634" spans="1:3" x14ac:dyDescent="0.3">
      <c r="A1634" t="s">
        <v>1880</v>
      </c>
    </row>
    <row r="1635" spans="1:3" x14ac:dyDescent="0.3">
      <c r="A1635" t="s">
        <v>1881</v>
      </c>
      <c r="B1635">
        <v>9</v>
      </c>
      <c r="C1635">
        <v>9</v>
      </c>
    </row>
    <row r="1636" spans="1:3" x14ac:dyDescent="0.3">
      <c r="A1636" t="s">
        <v>9341</v>
      </c>
      <c r="B1636">
        <v>2022</v>
      </c>
      <c r="C1636">
        <v>2022</v>
      </c>
    </row>
    <row r="1637" spans="1:3" x14ac:dyDescent="0.3">
      <c r="A1637" t="s">
        <v>9342</v>
      </c>
    </row>
    <row r="1638" spans="1:3" x14ac:dyDescent="0.3">
      <c r="A1638" t="s">
        <v>1882</v>
      </c>
      <c r="B1638">
        <v>12</v>
      </c>
      <c r="C1638">
        <v>12</v>
      </c>
    </row>
    <row r="1639" spans="1:3" x14ac:dyDescent="0.3">
      <c r="A1639" t="s">
        <v>1883</v>
      </c>
      <c r="B1639">
        <v>38</v>
      </c>
      <c r="C1639">
        <v>38</v>
      </c>
    </row>
    <row r="1640" spans="1:3" x14ac:dyDescent="0.3">
      <c r="A1640" t="s">
        <v>9343</v>
      </c>
    </row>
    <row r="1641" spans="1:3" x14ac:dyDescent="0.3">
      <c r="A1641" t="s">
        <v>1884</v>
      </c>
      <c r="B1641">
        <v>11</v>
      </c>
      <c r="C1641">
        <v>11</v>
      </c>
    </row>
    <row r="1642" spans="1:3" x14ac:dyDescent="0.3">
      <c r="A1642" t="s">
        <v>1885</v>
      </c>
      <c r="B1642">
        <v>16</v>
      </c>
      <c r="C1642">
        <v>16</v>
      </c>
    </row>
    <row r="1643" spans="1:3" x14ac:dyDescent="0.3">
      <c r="A1643" t="s">
        <v>9344</v>
      </c>
    </row>
    <row r="1644" spans="1:3" x14ac:dyDescent="0.3">
      <c r="A1644" t="s">
        <v>1886</v>
      </c>
    </row>
    <row r="1645" spans="1:3" x14ac:dyDescent="0.3">
      <c r="A1645" t="s">
        <v>1887</v>
      </c>
    </row>
    <row r="1646" spans="1:3" x14ac:dyDescent="0.3">
      <c r="A1646" t="s">
        <v>1889</v>
      </c>
      <c r="C1646">
        <v>5</v>
      </c>
    </row>
    <row r="1647" spans="1:3" x14ac:dyDescent="0.3">
      <c r="A1647" t="s">
        <v>1890</v>
      </c>
      <c r="B1647">
        <v>22</v>
      </c>
      <c r="C1647">
        <v>22</v>
      </c>
    </row>
    <row r="1648" spans="1:3" x14ac:dyDescent="0.3">
      <c r="A1648" t="s">
        <v>1891</v>
      </c>
    </row>
    <row r="1649" spans="1:3" x14ac:dyDescent="0.3">
      <c r="A1649" t="s">
        <v>1892</v>
      </c>
      <c r="B1649">
        <v>41</v>
      </c>
      <c r="C1649">
        <v>41</v>
      </c>
    </row>
    <row r="1650" spans="1:3" x14ac:dyDescent="0.3">
      <c r="A1650" t="s">
        <v>1893</v>
      </c>
      <c r="B1650">
        <v>17</v>
      </c>
      <c r="C1650">
        <v>17</v>
      </c>
    </row>
    <row r="1651" spans="1:3" x14ac:dyDescent="0.3">
      <c r="A1651" t="s">
        <v>1894</v>
      </c>
      <c r="B1651">
        <v>6</v>
      </c>
      <c r="C1651">
        <v>6</v>
      </c>
    </row>
    <row r="1652" spans="1:3" x14ac:dyDescent="0.3">
      <c r="A1652" t="s">
        <v>9345</v>
      </c>
    </row>
    <row r="1653" spans="1:3" x14ac:dyDescent="0.3">
      <c r="A1653" t="s">
        <v>1895</v>
      </c>
      <c r="B1653">
        <v>7</v>
      </c>
      <c r="C1653">
        <v>7</v>
      </c>
    </row>
    <row r="1654" spans="1:3" x14ac:dyDescent="0.3">
      <c r="A1654" t="s">
        <v>1896</v>
      </c>
    </row>
    <row r="1655" spans="1:3" x14ac:dyDescent="0.3">
      <c r="A1655" t="s">
        <v>1897</v>
      </c>
      <c r="B1655">
        <v>14</v>
      </c>
      <c r="C1655">
        <v>14</v>
      </c>
    </row>
    <row r="1656" spans="1:3" x14ac:dyDescent="0.3">
      <c r="A1656" t="s">
        <v>1898</v>
      </c>
    </row>
    <row r="1657" spans="1:3" x14ac:dyDescent="0.3">
      <c r="A1657" t="s">
        <v>9346</v>
      </c>
    </row>
    <row r="1658" spans="1:3" x14ac:dyDescent="0.3">
      <c r="A1658" t="s">
        <v>1899</v>
      </c>
      <c r="B1658">
        <v>1</v>
      </c>
      <c r="C1658">
        <v>1</v>
      </c>
    </row>
    <row r="1659" spans="1:3" x14ac:dyDescent="0.3">
      <c r="A1659" t="s">
        <v>1900</v>
      </c>
      <c r="B1659">
        <v>1</v>
      </c>
      <c r="C1659">
        <v>1</v>
      </c>
    </row>
    <row r="1660" spans="1:3" x14ac:dyDescent="0.3">
      <c r="A1660" t="s">
        <v>1901</v>
      </c>
      <c r="B1660">
        <v>2</v>
      </c>
      <c r="C1660">
        <v>2</v>
      </c>
    </row>
    <row r="1661" spans="1:3" x14ac:dyDescent="0.3">
      <c r="A1661" t="s">
        <v>1902</v>
      </c>
      <c r="B1661">
        <v>3</v>
      </c>
      <c r="C1661">
        <v>3</v>
      </c>
    </row>
    <row r="1662" spans="1:3" x14ac:dyDescent="0.3">
      <c r="A1662" t="s">
        <v>1903</v>
      </c>
      <c r="B1662">
        <v>14</v>
      </c>
      <c r="C1662">
        <v>14</v>
      </c>
    </row>
    <row r="1663" spans="1:3" x14ac:dyDescent="0.3">
      <c r="A1663" t="s">
        <v>1904</v>
      </c>
      <c r="B1663">
        <v>13</v>
      </c>
      <c r="C1663">
        <v>13</v>
      </c>
    </row>
    <row r="1664" spans="1:3" x14ac:dyDescent="0.3">
      <c r="A1664" t="s">
        <v>1905</v>
      </c>
      <c r="B1664">
        <v>11</v>
      </c>
      <c r="C1664">
        <v>11</v>
      </c>
    </row>
    <row r="1665" spans="1:3" x14ac:dyDescent="0.3">
      <c r="A1665" t="s">
        <v>1906</v>
      </c>
    </row>
    <row r="1666" spans="1:3" x14ac:dyDescent="0.3">
      <c r="A1666" t="s">
        <v>1907</v>
      </c>
      <c r="B1666">
        <v>14</v>
      </c>
      <c r="C1666">
        <v>14</v>
      </c>
    </row>
    <row r="1667" spans="1:3" x14ac:dyDescent="0.3">
      <c r="A1667" t="s">
        <v>1908</v>
      </c>
      <c r="B1667">
        <v>26</v>
      </c>
      <c r="C1667">
        <v>26</v>
      </c>
    </row>
    <row r="1668" spans="1:3" x14ac:dyDescent="0.3">
      <c r="A1668" t="s">
        <v>1909</v>
      </c>
      <c r="B1668">
        <v>30</v>
      </c>
      <c r="C1668">
        <v>30</v>
      </c>
    </row>
    <row r="1669" spans="1:3" x14ac:dyDescent="0.3">
      <c r="A1669" t="s">
        <v>1910</v>
      </c>
      <c r="B1669">
        <v>10</v>
      </c>
      <c r="C1669">
        <v>10</v>
      </c>
    </row>
    <row r="1670" spans="1:3" x14ac:dyDescent="0.3">
      <c r="A1670" t="s">
        <v>1911</v>
      </c>
      <c r="B1670">
        <v>16</v>
      </c>
      <c r="C1670">
        <v>16</v>
      </c>
    </row>
    <row r="1671" spans="1:3" x14ac:dyDescent="0.3">
      <c r="A1671" t="s">
        <v>1912</v>
      </c>
      <c r="B1671">
        <v>13</v>
      </c>
      <c r="C1671">
        <v>13</v>
      </c>
    </row>
    <row r="1672" spans="1:3" x14ac:dyDescent="0.3">
      <c r="A1672" t="s">
        <v>1913</v>
      </c>
      <c r="B1672">
        <v>8</v>
      </c>
      <c r="C1672">
        <v>8</v>
      </c>
    </row>
    <row r="1673" spans="1:3" x14ac:dyDescent="0.3">
      <c r="A1673" t="s">
        <v>1914</v>
      </c>
      <c r="B1673">
        <v>27</v>
      </c>
      <c r="C1673">
        <v>27</v>
      </c>
    </row>
    <row r="1674" spans="1:3" x14ac:dyDescent="0.3">
      <c r="A1674" t="s">
        <v>1915</v>
      </c>
      <c r="B1674">
        <v>4</v>
      </c>
      <c r="C1674">
        <v>4</v>
      </c>
    </row>
    <row r="1675" spans="1:3" x14ac:dyDescent="0.3">
      <c r="A1675" t="s">
        <v>1917</v>
      </c>
      <c r="B1675">
        <v>3</v>
      </c>
      <c r="C1675">
        <v>3</v>
      </c>
    </row>
    <row r="1676" spans="1:3" x14ac:dyDescent="0.3">
      <c r="A1676" t="s">
        <v>1918</v>
      </c>
      <c r="B1676">
        <v>14</v>
      </c>
      <c r="C1676">
        <v>14</v>
      </c>
    </row>
    <row r="1677" spans="1:3" x14ac:dyDescent="0.3">
      <c r="A1677" t="s">
        <v>1919</v>
      </c>
      <c r="B1677">
        <v>4988</v>
      </c>
      <c r="C1677">
        <v>4988</v>
      </c>
    </row>
    <row r="1678" spans="1:3" x14ac:dyDescent="0.3">
      <c r="A1678" t="s">
        <v>1920</v>
      </c>
      <c r="C1678">
        <v>10</v>
      </c>
    </row>
    <row r="1679" spans="1:3" x14ac:dyDescent="0.3">
      <c r="A1679" t="s">
        <v>1921</v>
      </c>
      <c r="C1679">
        <v>13</v>
      </c>
    </row>
    <row r="1680" spans="1:3" x14ac:dyDescent="0.3">
      <c r="A1680" t="s">
        <v>1922</v>
      </c>
      <c r="B1680">
        <v>20</v>
      </c>
      <c r="C1680">
        <v>20</v>
      </c>
    </row>
    <row r="1681" spans="1:3" x14ac:dyDescent="0.3">
      <c r="A1681" t="s">
        <v>1923</v>
      </c>
      <c r="B1681">
        <v>16</v>
      </c>
      <c r="C1681">
        <v>16</v>
      </c>
    </row>
    <row r="1682" spans="1:3" x14ac:dyDescent="0.3">
      <c r="A1682" t="s">
        <v>1924</v>
      </c>
      <c r="B1682">
        <v>14</v>
      </c>
      <c r="C1682">
        <v>14</v>
      </c>
    </row>
    <row r="1683" spans="1:3" x14ac:dyDescent="0.3">
      <c r="A1683" t="s">
        <v>1925</v>
      </c>
      <c r="B1683">
        <v>5</v>
      </c>
      <c r="C1683">
        <v>5</v>
      </c>
    </row>
    <row r="1684" spans="1:3" x14ac:dyDescent="0.3">
      <c r="A1684" t="s">
        <v>1926</v>
      </c>
      <c r="B1684">
        <v>4</v>
      </c>
      <c r="C1684">
        <v>4</v>
      </c>
    </row>
    <row r="1685" spans="1:3" x14ac:dyDescent="0.3">
      <c r="A1685" t="s">
        <v>9347</v>
      </c>
    </row>
    <row r="1686" spans="1:3" x14ac:dyDescent="0.3">
      <c r="A1686" t="s">
        <v>9348</v>
      </c>
    </row>
    <row r="1687" spans="1:3" x14ac:dyDescent="0.3">
      <c r="A1687" t="s">
        <v>1927</v>
      </c>
      <c r="B1687">
        <v>16</v>
      </c>
      <c r="C1687">
        <v>16</v>
      </c>
    </row>
    <row r="1688" spans="1:3" x14ac:dyDescent="0.3">
      <c r="A1688" t="s">
        <v>1928</v>
      </c>
      <c r="B1688">
        <v>6</v>
      </c>
      <c r="C1688">
        <v>6</v>
      </c>
    </row>
    <row r="1689" spans="1:3" x14ac:dyDescent="0.3">
      <c r="A1689" t="s">
        <v>1929</v>
      </c>
      <c r="B1689">
        <v>5</v>
      </c>
      <c r="C1689">
        <v>5</v>
      </c>
    </row>
    <row r="1690" spans="1:3" x14ac:dyDescent="0.3">
      <c r="A1690" t="s">
        <v>1930</v>
      </c>
      <c r="C1690">
        <v>12</v>
      </c>
    </row>
    <row r="1691" spans="1:3" x14ac:dyDescent="0.3">
      <c r="A1691" t="s">
        <v>1931</v>
      </c>
      <c r="C1691">
        <v>9</v>
      </c>
    </row>
    <row r="1692" spans="1:3" x14ac:dyDescent="0.3">
      <c r="A1692" t="s">
        <v>1932</v>
      </c>
    </row>
    <row r="1693" spans="1:3" x14ac:dyDescent="0.3">
      <c r="A1693" t="s">
        <v>1933</v>
      </c>
      <c r="B1693">
        <v>7</v>
      </c>
      <c r="C1693">
        <v>7</v>
      </c>
    </row>
    <row r="1694" spans="1:3" x14ac:dyDescent="0.3">
      <c r="A1694" t="s">
        <v>1934</v>
      </c>
      <c r="C1694">
        <v>11</v>
      </c>
    </row>
    <row r="1695" spans="1:3" x14ac:dyDescent="0.3">
      <c r="A1695" t="s">
        <v>1935</v>
      </c>
      <c r="B1695">
        <v>21</v>
      </c>
      <c r="C1695">
        <v>21</v>
      </c>
    </row>
    <row r="1696" spans="1:3" x14ac:dyDescent="0.3">
      <c r="A1696" t="s">
        <v>1937</v>
      </c>
    </row>
    <row r="1697" spans="1:3" x14ac:dyDescent="0.3">
      <c r="A1697" t="s">
        <v>1938</v>
      </c>
      <c r="B1697">
        <v>1</v>
      </c>
      <c r="C1697">
        <v>1</v>
      </c>
    </row>
    <row r="1698" spans="1:3" x14ac:dyDescent="0.3">
      <c r="A1698" t="s">
        <v>1939</v>
      </c>
      <c r="B1698">
        <v>17</v>
      </c>
      <c r="C1698">
        <v>17</v>
      </c>
    </row>
    <row r="1699" spans="1:3" x14ac:dyDescent="0.3">
      <c r="A1699" t="s">
        <v>1940</v>
      </c>
      <c r="B1699">
        <v>8</v>
      </c>
      <c r="C1699">
        <v>8</v>
      </c>
    </row>
    <row r="1700" spans="1:3" x14ac:dyDescent="0.3">
      <c r="A1700" t="s">
        <v>1941</v>
      </c>
      <c r="B1700">
        <v>5</v>
      </c>
      <c r="C1700">
        <v>5</v>
      </c>
    </row>
    <row r="1701" spans="1:3" x14ac:dyDescent="0.3">
      <c r="A1701" t="s">
        <v>1942</v>
      </c>
      <c r="B1701">
        <v>3</v>
      </c>
      <c r="C1701">
        <v>3</v>
      </c>
    </row>
    <row r="1702" spans="1:3" x14ac:dyDescent="0.3">
      <c r="A1702" t="s">
        <v>1944</v>
      </c>
      <c r="B1702">
        <v>2</v>
      </c>
      <c r="C1702">
        <v>2</v>
      </c>
    </row>
    <row r="1703" spans="1:3" x14ac:dyDescent="0.3">
      <c r="A1703" t="s">
        <v>1945</v>
      </c>
      <c r="B1703">
        <v>45</v>
      </c>
      <c r="C1703">
        <v>45</v>
      </c>
    </row>
    <row r="1704" spans="1:3" x14ac:dyDescent="0.3">
      <c r="A1704" t="s">
        <v>1946</v>
      </c>
      <c r="B1704">
        <v>6</v>
      </c>
      <c r="C1704">
        <v>6</v>
      </c>
    </row>
    <row r="1705" spans="1:3" x14ac:dyDescent="0.3">
      <c r="A1705" t="s">
        <v>1947</v>
      </c>
      <c r="B1705">
        <v>11</v>
      </c>
      <c r="C1705">
        <v>11</v>
      </c>
    </row>
    <row r="1706" spans="1:3" x14ac:dyDescent="0.3">
      <c r="A1706" t="s">
        <v>1948</v>
      </c>
      <c r="B1706">
        <v>2</v>
      </c>
      <c r="C1706">
        <v>2</v>
      </c>
    </row>
    <row r="1707" spans="1:3" x14ac:dyDescent="0.3">
      <c r="A1707" t="s">
        <v>1950</v>
      </c>
      <c r="B1707">
        <v>1</v>
      </c>
      <c r="C1707">
        <v>1</v>
      </c>
    </row>
    <row r="1708" spans="1:3" x14ac:dyDescent="0.3">
      <c r="A1708" t="s">
        <v>1951</v>
      </c>
      <c r="B1708">
        <v>8</v>
      </c>
      <c r="C1708">
        <v>8</v>
      </c>
    </row>
    <row r="1709" spans="1:3" x14ac:dyDescent="0.3">
      <c r="A1709" t="s">
        <v>1952</v>
      </c>
      <c r="B1709">
        <v>5</v>
      </c>
      <c r="C1709">
        <v>5</v>
      </c>
    </row>
    <row r="1710" spans="1:3" x14ac:dyDescent="0.3">
      <c r="A1710" t="s">
        <v>1954</v>
      </c>
      <c r="B1710">
        <v>1</v>
      </c>
      <c r="C1710">
        <v>1</v>
      </c>
    </row>
    <row r="1711" spans="1:3" x14ac:dyDescent="0.3">
      <c r="A1711" t="s">
        <v>1956</v>
      </c>
      <c r="C1711">
        <v>2</v>
      </c>
    </row>
    <row r="1712" spans="1:3" x14ac:dyDescent="0.3">
      <c r="A1712" t="s">
        <v>1957</v>
      </c>
    </row>
    <row r="1713" spans="1:3" x14ac:dyDescent="0.3">
      <c r="A1713" t="s">
        <v>1958</v>
      </c>
      <c r="B1713">
        <v>10</v>
      </c>
      <c r="C1713">
        <v>10</v>
      </c>
    </row>
    <row r="1714" spans="1:3" x14ac:dyDescent="0.3">
      <c r="A1714" t="s">
        <v>1959</v>
      </c>
      <c r="B1714">
        <v>3</v>
      </c>
      <c r="C1714">
        <v>3</v>
      </c>
    </row>
    <row r="1715" spans="1:3" x14ac:dyDescent="0.3">
      <c r="A1715" t="s">
        <v>1960</v>
      </c>
      <c r="B1715">
        <v>4</v>
      </c>
      <c r="C1715">
        <v>4</v>
      </c>
    </row>
    <row r="1716" spans="1:3" x14ac:dyDescent="0.3">
      <c r="A1716" t="s">
        <v>9349</v>
      </c>
    </row>
    <row r="1717" spans="1:3" x14ac:dyDescent="0.3">
      <c r="A1717" t="s">
        <v>9350</v>
      </c>
    </row>
    <row r="1718" spans="1:3" x14ac:dyDescent="0.3">
      <c r="A1718" t="s">
        <v>9351</v>
      </c>
    </row>
    <row r="1719" spans="1:3" x14ac:dyDescent="0.3">
      <c r="A1719" t="s">
        <v>9352</v>
      </c>
    </row>
    <row r="1720" spans="1:3" x14ac:dyDescent="0.3">
      <c r="A1720" t="s">
        <v>9353</v>
      </c>
    </row>
    <row r="1721" spans="1:3" x14ac:dyDescent="0.3">
      <c r="A1721" t="s">
        <v>9354</v>
      </c>
    </row>
    <row r="1722" spans="1:3" x14ac:dyDescent="0.3">
      <c r="A1722" t="s">
        <v>1961</v>
      </c>
      <c r="B1722">
        <v>25</v>
      </c>
      <c r="C1722">
        <v>25</v>
      </c>
    </row>
    <row r="1723" spans="1:3" x14ac:dyDescent="0.3">
      <c r="A1723" t="s">
        <v>1962</v>
      </c>
      <c r="B1723">
        <v>23</v>
      </c>
      <c r="C1723">
        <v>23</v>
      </c>
    </row>
    <row r="1724" spans="1:3" x14ac:dyDescent="0.3">
      <c r="A1724" t="s">
        <v>1963</v>
      </c>
      <c r="B1724">
        <v>19</v>
      </c>
      <c r="C1724">
        <v>19</v>
      </c>
    </row>
    <row r="1725" spans="1:3" x14ac:dyDescent="0.3">
      <c r="A1725" t="s">
        <v>9355</v>
      </c>
      <c r="B1725">
        <v>1</v>
      </c>
      <c r="C1725">
        <v>1</v>
      </c>
    </row>
    <row r="1726" spans="1:3" x14ac:dyDescent="0.3">
      <c r="A1726" t="s">
        <v>1964</v>
      </c>
    </row>
    <row r="1727" spans="1:3" x14ac:dyDescent="0.3">
      <c r="A1727" t="s">
        <v>1965</v>
      </c>
    </row>
    <row r="1728" spans="1:3" x14ac:dyDescent="0.3">
      <c r="A1728" t="s">
        <v>1967</v>
      </c>
    </row>
    <row r="1729" spans="1:3" x14ac:dyDescent="0.3">
      <c r="A1729" t="s">
        <v>1968</v>
      </c>
      <c r="C1729">
        <v>1</v>
      </c>
    </row>
    <row r="1730" spans="1:3" x14ac:dyDescent="0.3">
      <c r="A1730" t="s">
        <v>4665</v>
      </c>
    </row>
    <row r="1731" spans="1:3" x14ac:dyDescent="0.3">
      <c r="A1731" t="s">
        <v>1969</v>
      </c>
      <c r="B1731">
        <v>28</v>
      </c>
      <c r="C1731">
        <v>28</v>
      </c>
    </row>
    <row r="1732" spans="1:3" x14ac:dyDescent="0.3">
      <c r="A1732" t="s">
        <v>1970</v>
      </c>
      <c r="C1732">
        <v>14</v>
      </c>
    </row>
    <row r="1733" spans="1:3" x14ac:dyDescent="0.3">
      <c r="A1733" t="s">
        <v>9356</v>
      </c>
    </row>
    <row r="1734" spans="1:3" x14ac:dyDescent="0.3">
      <c r="A1734" t="s">
        <v>1971</v>
      </c>
      <c r="B1734">
        <v>35</v>
      </c>
      <c r="C1734">
        <v>35</v>
      </c>
    </row>
    <row r="1735" spans="1:3" x14ac:dyDescent="0.3">
      <c r="A1735" t="s">
        <v>1972</v>
      </c>
      <c r="C1735">
        <v>6</v>
      </c>
    </row>
    <row r="1736" spans="1:3" x14ac:dyDescent="0.3">
      <c r="A1736" t="s">
        <v>1973</v>
      </c>
      <c r="B1736">
        <v>6</v>
      </c>
      <c r="C1736">
        <v>6</v>
      </c>
    </row>
    <row r="1737" spans="1:3" x14ac:dyDescent="0.3">
      <c r="A1737" t="s">
        <v>1974</v>
      </c>
      <c r="B1737">
        <v>11</v>
      </c>
      <c r="C1737">
        <v>11</v>
      </c>
    </row>
    <row r="1738" spans="1:3" x14ac:dyDescent="0.3">
      <c r="A1738" t="s">
        <v>1975</v>
      </c>
      <c r="B1738">
        <v>12</v>
      </c>
      <c r="C1738">
        <v>12</v>
      </c>
    </row>
    <row r="1739" spans="1:3" x14ac:dyDescent="0.3">
      <c r="A1739" t="s">
        <v>1976</v>
      </c>
      <c r="B1739">
        <v>6</v>
      </c>
      <c r="C1739">
        <v>6</v>
      </c>
    </row>
    <row r="1740" spans="1:3" x14ac:dyDescent="0.3">
      <c r="A1740" t="s">
        <v>1977</v>
      </c>
      <c r="B1740">
        <v>28</v>
      </c>
      <c r="C1740">
        <v>28</v>
      </c>
    </row>
    <row r="1741" spans="1:3" x14ac:dyDescent="0.3">
      <c r="A1741" t="s">
        <v>1978</v>
      </c>
      <c r="B1741">
        <v>20</v>
      </c>
      <c r="C1741">
        <v>20</v>
      </c>
    </row>
    <row r="1742" spans="1:3" x14ac:dyDescent="0.3">
      <c r="A1742" t="s">
        <v>1979</v>
      </c>
      <c r="B1742">
        <v>16</v>
      </c>
      <c r="C1742">
        <v>16</v>
      </c>
    </row>
    <row r="1743" spans="1:3" x14ac:dyDescent="0.3">
      <c r="A1743" t="s">
        <v>1981</v>
      </c>
      <c r="C1743">
        <v>1</v>
      </c>
    </row>
    <row r="1744" spans="1:3" x14ac:dyDescent="0.3">
      <c r="A1744" t="s">
        <v>1982</v>
      </c>
      <c r="C1744">
        <v>2</v>
      </c>
    </row>
    <row r="1745" spans="1:3" x14ac:dyDescent="0.3">
      <c r="A1745" t="s">
        <v>1983</v>
      </c>
    </row>
    <row r="1746" spans="1:3" x14ac:dyDescent="0.3">
      <c r="A1746" t="s">
        <v>1984</v>
      </c>
    </row>
    <row r="1747" spans="1:3" x14ac:dyDescent="0.3">
      <c r="A1747" t="s">
        <v>1985</v>
      </c>
      <c r="B1747">
        <v>1</v>
      </c>
      <c r="C1747">
        <v>1</v>
      </c>
    </row>
    <row r="1748" spans="1:3" x14ac:dyDescent="0.3">
      <c r="A1748" t="s">
        <v>9357</v>
      </c>
      <c r="B1748">
        <v>2022</v>
      </c>
      <c r="C1748">
        <v>2022</v>
      </c>
    </row>
    <row r="1749" spans="1:3" x14ac:dyDescent="0.3">
      <c r="A1749" t="s">
        <v>1986</v>
      </c>
      <c r="B1749">
        <v>6</v>
      </c>
      <c r="C1749">
        <v>6</v>
      </c>
    </row>
    <row r="1750" spans="1:3" x14ac:dyDescent="0.3">
      <c r="A1750" t="s">
        <v>1987</v>
      </c>
      <c r="B1750">
        <v>2</v>
      </c>
      <c r="C1750">
        <v>2</v>
      </c>
    </row>
    <row r="1751" spans="1:3" x14ac:dyDescent="0.3">
      <c r="A1751" t="s">
        <v>1988</v>
      </c>
    </row>
    <row r="1752" spans="1:3" x14ac:dyDescent="0.3">
      <c r="A1752" t="s">
        <v>1990</v>
      </c>
      <c r="B1752">
        <v>1</v>
      </c>
      <c r="C1752">
        <v>1</v>
      </c>
    </row>
    <row r="1753" spans="1:3" x14ac:dyDescent="0.3">
      <c r="A1753" t="s">
        <v>9358</v>
      </c>
      <c r="B1753">
        <v>2022</v>
      </c>
      <c r="C1753">
        <v>2022</v>
      </c>
    </row>
    <row r="1754" spans="1:3" x14ac:dyDescent="0.3">
      <c r="A1754" t="s">
        <v>1992</v>
      </c>
      <c r="B1754">
        <v>1</v>
      </c>
      <c r="C1754">
        <v>1</v>
      </c>
    </row>
    <row r="1755" spans="1:3" x14ac:dyDescent="0.3">
      <c r="A1755" t="s">
        <v>1993</v>
      </c>
      <c r="B1755">
        <v>3</v>
      </c>
      <c r="C1755">
        <v>3</v>
      </c>
    </row>
    <row r="1756" spans="1:3" x14ac:dyDescent="0.3">
      <c r="A1756" t="s">
        <v>1994</v>
      </c>
      <c r="B1756">
        <v>6</v>
      </c>
      <c r="C1756">
        <v>6</v>
      </c>
    </row>
    <row r="1757" spans="1:3" x14ac:dyDescent="0.3">
      <c r="A1757" t="s">
        <v>1995</v>
      </c>
      <c r="B1757">
        <v>4</v>
      </c>
      <c r="C1757">
        <v>4</v>
      </c>
    </row>
    <row r="1758" spans="1:3" x14ac:dyDescent="0.3">
      <c r="A1758" t="s">
        <v>9359</v>
      </c>
    </row>
    <row r="1759" spans="1:3" x14ac:dyDescent="0.3">
      <c r="A1759" t="s">
        <v>9360</v>
      </c>
    </row>
    <row r="1760" spans="1:3" x14ac:dyDescent="0.3">
      <c r="A1760" t="s">
        <v>9361</v>
      </c>
    </row>
    <row r="1761" spans="1:3" x14ac:dyDescent="0.3">
      <c r="A1761" t="s">
        <v>9362</v>
      </c>
    </row>
    <row r="1762" spans="1:3" x14ac:dyDescent="0.3">
      <c r="A1762" t="s">
        <v>1996</v>
      </c>
      <c r="B1762">
        <v>6</v>
      </c>
      <c r="C1762">
        <v>6</v>
      </c>
    </row>
    <row r="1763" spans="1:3" x14ac:dyDescent="0.3">
      <c r="A1763" t="s">
        <v>1997</v>
      </c>
      <c r="B1763">
        <v>2</v>
      </c>
      <c r="C1763">
        <v>2</v>
      </c>
    </row>
    <row r="1764" spans="1:3" x14ac:dyDescent="0.3">
      <c r="A1764" t="s">
        <v>1998</v>
      </c>
      <c r="B1764">
        <v>14</v>
      </c>
      <c r="C1764">
        <v>14</v>
      </c>
    </row>
    <row r="1765" spans="1:3" x14ac:dyDescent="0.3">
      <c r="A1765" t="s">
        <v>1999</v>
      </c>
      <c r="C1765">
        <v>7</v>
      </c>
    </row>
    <row r="1766" spans="1:3" x14ac:dyDescent="0.3">
      <c r="A1766" t="s">
        <v>2000</v>
      </c>
      <c r="C1766">
        <v>3</v>
      </c>
    </row>
    <row r="1767" spans="1:3" x14ac:dyDescent="0.3">
      <c r="A1767" t="s">
        <v>2001</v>
      </c>
      <c r="B1767">
        <v>35</v>
      </c>
      <c r="C1767">
        <v>35</v>
      </c>
    </row>
    <row r="1768" spans="1:3" x14ac:dyDescent="0.3">
      <c r="A1768" t="s">
        <v>2002</v>
      </c>
      <c r="B1768">
        <v>7</v>
      </c>
      <c r="C1768">
        <v>7</v>
      </c>
    </row>
    <row r="1769" spans="1:3" x14ac:dyDescent="0.3">
      <c r="A1769" t="s">
        <v>2003</v>
      </c>
      <c r="C1769">
        <v>2</v>
      </c>
    </row>
    <row r="1770" spans="1:3" x14ac:dyDescent="0.3">
      <c r="A1770" t="s">
        <v>2004</v>
      </c>
      <c r="B1770">
        <v>1</v>
      </c>
      <c r="C1770">
        <v>1</v>
      </c>
    </row>
    <row r="1771" spans="1:3" x14ac:dyDescent="0.3">
      <c r="A1771" t="s">
        <v>9363</v>
      </c>
    </row>
    <row r="1772" spans="1:3" x14ac:dyDescent="0.3">
      <c r="A1772" t="s">
        <v>2005</v>
      </c>
      <c r="C1772">
        <v>7</v>
      </c>
    </row>
    <row r="1773" spans="1:3" x14ac:dyDescent="0.3">
      <c r="A1773" t="s">
        <v>9364</v>
      </c>
      <c r="B1773">
        <v>2023</v>
      </c>
      <c r="C1773">
        <v>2023</v>
      </c>
    </row>
    <row r="1774" spans="1:3" x14ac:dyDescent="0.3">
      <c r="A1774" t="s">
        <v>2006</v>
      </c>
      <c r="C1774">
        <v>3</v>
      </c>
    </row>
    <row r="1775" spans="1:3" x14ac:dyDescent="0.3">
      <c r="A1775" t="s">
        <v>2008</v>
      </c>
    </row>
    <row r="1776" spans="1:3" x14ac:dyDescent="0.3">
      <c r="A1776" t="s">
        <v>2010</v>
      </c>
      <c r="B1776">
        <v>4</v>
      </c>
      <c r="C1776">
        <v>4</v>
      </c>
    </row>
    <row r="1777" spans="1:3" x14ac:dyDescent="0.3">
      <c r="A1777" t="s">
        <v>2011</v>
      </c>
      <c r="B1777">
        <v>19</v>
      </c>
      <c r="C1777">
        <v>19</v>
      </c>
    </row>
    <row r="1778" spans="1:3" x14ac:dyDescent="0.3">
      <c r="A1778" t="s">
        <v>9365</v>
      </c>
      <c r="B1778">
        <v>4</v>
      </c>
      <c r="C1778">
        <v>4</v>
      </c>
    </row>
    <row r="1779" spans="1:3" x14ac:dyDescent="0.3">
      <c r="A1779" t="s">
        <v>2012</v>
      </c>
      <c r="B1779">
        <v>18</v>
      </c>
      <c r="C1779">
        <v>18</v>
      </c>
    </row>
    <row r="1780" spans="1:3" x14ac:dyDescent="0.3">
      <c r="A1780" t="s">
        <v>2014</v>
      </c>
      <c r="C1780">
        <v>6</v>
      </c>
    </row>
    <row r="1781" spans="1:3" x14ac:dyDescent="0.3">
      <c r="A1781" t="s">
        <v>2015</v>
      </c>
      <c r="B1781">
        <v>11</v>
      </c>
      <c r="C1781">
        <v>11</v>
      </c>
    </row>
    <row r="1782" spans="1:3" x14ac:dyDescent="0.3">
      <c r="A1782" t="s">
        <v>1535</v>
      </c>
    </row>
    <row r="1783" spans="1:3" x14ac:dyDescent="0.3">
      <c r="A1783" t="s">
        <v>2016</v>
      </c>
      <c r="B1783">
        <v>5</v>
      </c>
      <c r="C1783">
        <v>5</v>
      </c>
    </row>
    <row r="1784" spans="1:3" x14ac:dyDescent="0.3">
      <c r="A1784" t="s">
        <v>2018</v>
      </c>
      <c r="B1784">
        <v>3</v>
      </c>
      <c r="C1784">
        <v>3</v>
      </c>
    </row>
    <row r="1785" spans="1:3" x14ac:dyDescent="0.3">
      <c r="A1785" t="s">
        <v>2019</v>
      </c>
      <c r="B1785">
        <v>5</v>
      </c>
      <c r="C1785">
        <v>5</v>
      </c>
    </row>
    <row r="1786" spans="1:3" x14ac:dyDescent="0.3">
      <c r="A1786" t="s">
        <v>2020</v>
      </c>
      <c r="C1786">
        <v>3</v>
      </c>
    </row>
    <row r="1787" spans="1:3" x14ac:dyDescent="0.3">
      <c r="A1787" t="s">
        <v>2021</v>
      </c>
      <c r="C1787">
        <v>20</v>
      </c>
    </row>
    <row r="1788" spans="1:3" x14ac:dyDescent="0.3">
      <c r="A1788" t="s">
        <v>2022</v>
      </c>
      <c r="B1788">
        <v>4</v>
      </c>
      <c r="C1788">
        <v>4</v>
      </c>
    </row>
    <row r="1789" spans="1:3" x14ac:dyDescent="0.3">
      <c r="A1789" t="s">
        <v>2023</v>
      </c>
      <c r="B1789">
        <v>33</v>
      </c>
      <c r="C1789">
        <v>33</v>
      </c>
    </row>
    <row r="1790" spans="1:3" x14ac:dyDescent="0.3">
      <c r="A1790" t="s">
        <v>2024</v>
      </c>
      <c r="B1790">
        <v>26</v>
      </c>
      <c r="C1790">
        <v>26</v>
      </c>
    </row>
    <row r="1791" spans="1:3" x14ac:dyDescent="0.3">
      <c r="A1791" t="s">
        <v>2025</v>
      </c>
      <c r="B1791">
        <v>3</v>
      </c>
      <c r="C1791">
        <v>3</v>
      </c>
    </row>
    <row r="1792" spans="1:3" x14ac:dyDescent="0.3">
      <c r="A1792" t="s">
        <v>2026</v>
      </c>
      <c r="B1792">
        <v>6</v>
      </c>
      <c r="C1792">
        <v>6</v>
      </c>
    </row>
    <row r="1793" spans="1:3" x14ac:dyDescent="0.3">
      <c r="A1793" t="s">
        <v>2027</v>
      </c>
      <c r="B1793">
        <v>24</v>
      </c>
      <c r="C1793">
        <v>24</v>
      </c>
    </row>
    <row r="1794" spans="1:3" x14ac:dyDescent="0.3">
      <c r="A1794" t="s">
        <v>2028</v>
      </c>
    </row>
    <row r="1795" spans="1:3" x14ac:dyDescent="0.3">
      <c r="A1795" t="s">
        <v>2029</v>
      </c>
      <c r="B1795">
        <v>4</v>
      </c>
      <c r="C1795">
        <v>4</v>
      </c>
    </row>
    <row r="1796" spans="1:3" x14ac:dyDescent="0.3">
      <c r="A1796" t="s">
        <v>2030</v>
      </c>
      <c r="B1796">
        <v>10</v>
      </c>
      <c r="C1796">
        <v>10</v>
      </c>
    </row>
    <row r="1797" spans="1:3" x14ac:dyDescent="0.3">
      <c r="A1797" t="s">
        <v>2031</v>
      </c>
      <c r="B1797">
        <v>6</v>
      </c>
      <c r="C1797">
        <v>6</v>
      </c>
    </row>
    <row r="1798" spans="1:3" x14ac:dyDescent="0.3">
      <c r="A1798" t="s">
        <v>2032</v>
      </c>
      <c r="B1798">
        <v>9</v>
      </c>
      <c r="C1798">
        <v>9</v>
      </c>
    </row>
    <row r="1799" spans="1:3" x14ac:dyDescent="0.3">
      <c r="A1799" t="s">
        <v>2034</v>
      </c>
      <c r="C1799">
        <v>1</v>
      </c>
    </row>
    <row r="1800" spans="1:3" x14ac:dyDescent="0.3">
      <c r="A1800" t="s">
        <v>2035</v>
      </c>
    </row>
    <row r="1801" spans="1:3" x14ac:dyDescent="0.3">
      <c r="A1801" t="s">
        <v>2036</v>
      </c>
      <c r="B1801">
        <v>2</v>
      </c>
      <c r="C1801">
        <v>2</v>
      </c>
    </row>
    <row r="1802" spans="1:3" x14ac:dyDescent="0.3">
      <c r="A1802" t="s">
        <v>2037</v>
      </c>
      <c r="B1802">
        <v>4</v>
      </c>
      <c r="C1802">
        <v>4</v>
      </c>
    </row>
    <row r="1803" spans="1:3" x14ac:dyDescent="0.3">
      <c r="A1803" t="s">
        <v>2038</v>
      </c>
      <c r="B1803">
        <v>9</v>
      </c>
      <c r="C1803">
        <v>9</v>
      </c>
    </row>
    <row r="1804" spans="1:3" x14ac:dyDescent="0.3">
      <c r="A1804" t="s">
        <v>2039</v>
      </c>
      <c r="B1804">
        <v>14</v>
      </c>
      <c r="C1804">
        <v>14</v>
      </c>
    </row>
    <row r="1805" spans="1:3" x14ac:dyDescent="0.3">
      <c r="A1805" t="s">
        <v>2040</v>
      </c>
      <c r="B1805">
        <v>8</v>
      </c>
      <c r="C1805">
        <v>8</v>
      </c>
    </row>
    <row r="1806" spans="1:3" x14ac:dyDescent="0.3">
      <c r="A1806" t="s">
        <v>2041</v>
      </c>
      <c r="B1806">
        <v>6</v>
      </c>
      <c r="C1806">
        <v>6</v>
      </c>
    </row>
    <row r="1807" spans="1:3" x14ac:dyDescent="0.3">
      <c r="A1807" t="s">
        <v>2042</v>
      </c>
      <c r="B1807">
        <v>20</v>
      </c>
      <c r="C1807">
        <v>20</v>
      </c>
    </row>
    <row r="1808" spans="1:3" x14ac:dyDescent="0.3">
      <c r="A1808" t="s">
        <v>2043</v>
      </c>
      <c r="B1808">
        <v>10</v>
      </c>
      <c r="C1808">
        <v>10</v>
      </c>
    </row>
    <row r="1809" spans="1:3" x14ac:dyDescent="0.3">
      <c r="A1809" t="s">
        <v>9366</v>
      </c>
    </row>
    <row r="1810" spans="1:3" x14ac:dyDescent="0.3">
      <c r="A1810" t="s">
        <v>2044</v>
      </c>
      <c r="B1810">
        <v>9</v>
      </c>
      <c r="C1810">
        <v>9</v>
      </c>
    </row>
    <row r="1811" spans="1:3" x14ac:dyDescent="0.3">
      <c r="A1811" t="s">
        <v>2046</v>
      </c>
      <c r="C1811">
        <v>1</v>
      </c>
    </row>
    <row r="1812" spans="1:3" x14ac:dyDescent="0.3">
      <c r="A1812" t="s">
        <v>9367</v>
      </c>
    </row>
    <row r="1813" spans="1:3" x14ac:dyDescent="0.3">
      <c r="A1813" t="s">
        <v>2047</v>
      </c>
      <c r="B1813">
        <v>16</v>
      </c>
      <c r="C1813">
        <v>16</v>
      </c>
    </row>
    <row r="1814" spans="1:3" x14ac:dyDescent="0.3">
      <c r="A1814" t="s">
        <v>2048</v>
      </c>
      <c r="B1814">
        <v>8</v>
      </c>
      <c r="C1814">
        <v>8</v>
      </c>
    </row>
    <row r="1815" spans="1:3" x14ac:dyDescent="0.3">
      <c r="A1815" t="s">
        <v>9368</v>
      </c>
    </row>
    <row r="1816" spans="1:3" x14ac:dyDescent="0.3">
      <c r="A1816" t="s">
        <v>2049</v>
      </c>
      <c r="B1816">
        <v>1</v>
      </c>
      <c r="C1816">
        <v>1</v>
      </c>
    </row>
    <row r="1817" spans="1:3" x14ac:dyDescent="0.3">
      <c r="A1817" t="s">
        <v>2050</v>
      </c>
      <c r="B1817">
        <v>6</v>
      </c>
      <c r="C1817">
        <v>6</v>
      </c>
    </row>
    <row r="1818" spans="1:3" x14ac:dyDescent="0.3">
      <c r="A1818" t="s">
        <v>2051</v>
      </c>
      <c r="B1818">
        <v>26</v>
      </c>
      <c r="C1818">
        <v>26</v>
      </c>
    </row>
    <row r="1819" spans="1:3" x14ac:dyDescent="0.3">
      <c r="A1819" t="s">
        <v>2052</v>
      </c>
      <c r="B1819">
        <v>16</v>
      </c>
      <c r="C1819">
        <v>16</v>
      </c>
    </row>
    <row r="1820" spans="1:3" x14ac:dyDescent="0.3">
      <c r="A1820" t="s">
        <v>9369</v>
      </c>
    </row>
    <row r="1821" spans="1:3" x14ac:dyDescent="0.3">
      <c r="A1821" t="s">
        <v>2053</v>
      </c>
      <c r="B1821">
        <v>1</v>
      </c>
      <c r="C1821">
        <v>1</v>
      </c>
    </row>
    <row r="1822" spans="1:3" x14ac:dyDescent="0.3">
      <c r="A1822" t="s">
        <v>2054</v>
      </c>
      <c r="B1822">
        <v>1</v>
      </c>
      <c r="C1822">
        <v>1</v>
      </c>
    </row>
    <row r="1823" spans="1:3" x14ac:dyDescent="0.3">
      <c r="A1823" t="s">
        <v>2055</v>
      </c>
      <c r="B1823">
        <v>6</v>
      </c>
      <c r="C1823">
        <v>6</v>
      </c>
    </row>
    <row r="1824" spans="1:3" x14ac:dyDescent="0.3">
      <c r="A1824" t="s">
        <v>2056</v>
      </c>
      <c r="B1824">
        <v>5</v>
      </c>
      <c r="C1824">
        <v>5</v>
      </c>
    </row>
    <row r="1825" spans="1:3" x14ac:dyDescent="0.3">
      <c r="A1825" t="s">
        <v>2057</v>
      </c>
      <c r="B1825">
        <v>8</v>
      </c>
      <c r="C1825">
        <v>8</v>
      </c>
    </row>
    <row r="1826" spans="1:3" x14ac:dyDescent="0.3">
      <c r="A1826" t="s">
        <v>2058</v>
      </c>
      <c r="B1826">
        <v>5</v>
      </c>
      <c r="C1826">
        <v>5</v>
      </c>
    </row>
    <row r="1827" spans="1:3" x14ac:dyDescent="0.3">
      <c r="A1827" t="s">
        <v>2059</v>
      </c>
      <c r="C1827">
        <v>7</v>
      </c>
    </row>
    <row r="1828" spans="1:3" x14ac:dyDescent="0.3">
      <c r="A1828" t="s">
        <v>2060</v>
      </c>
      <c r="B1828">
        <v>9</v>
      </c>
      <c r="C1828">
        <v>9</v>
      </c>
    </row>
    <row r="1829" spans="1:3" x14ac:dyDescent="0.3">
      <c r="A1829" t="s">
        <v>2061</v>
      </c>
      <c r="B1829">
        <v>42</v>
      </c>
      <c r="C1829">
        <v>42</v>
      </c>
    </row>
    <row r="1830" spans="1:3" x14ac:dyDescent="0.3">
      <c r="A1830" t="s">
        <v>9370</v>
      </c>
      <c r="B1830">
        <v>2022</v>
      </c>
      <c r="C1830">
        <v>2022</v>
      </c>
    </row>
    <row r="1831" spans="1:3" x14ac:dyDescent="0.3">
      <c r="A1831" t="s">
        <v>2062</v>
      </c>
      <c r="B1831">
        <v>37</v>
      </c>
      <c r="C1831">
        <v>37</v>
      </c>
    </row>
    <row r="1832" spans="1:3" x14ac:dyDescent="0.3">
      <c r="A1832" t="s">
        <v>2063</v>
      </c>
      <c r="B1832">
        <v>9</v>
      </c>
      <c r="C1832">
        <v>9</v>
      </c>
    </row>
    <row r="1833" spans="1:3" x14ac:dyDescent="0.3">
      <c r="A1833" t="s">
        <v>2064</v>
      </c>
      <c r="B1833">
        <v>11</v>
      </c>
      <c r="C1833">
        <v>11</v>
      </c>
    </row>
    <row r="1834" spans="1:3" x14ac:dyDescent="0.3">
      <c r="A1834" t="s">
        <v>2065</v>
      </c>
      <c r="B1834">
        <v>12</v>
      </c>
      <c r="C1834">
        <v>12</v>
      </c>
    </row>
    <row r="1835" spans="1:3" x14ac:dyDescent="0.3">
      <c r="A1835" t="s">
        <v>2066</v>
      </c>
      <c r="B1835">
        <v>35</v>
      </c>
      <c r="C1835">
        <v>35</v>
      </c>
    </row>
    <row r="1836" spans="1:3" x14ac:dyDescent="0.3">
      <c r="A1836" t="s">
        <v>9371</v>
      </c>
      <c r="B1836">
        <v>2023</v>
      </c>
      <c r="C1836">
        <v>2023</v>
      </c>
    </row>
    <row r="1837" spans="1:3" x14ac:dyDescent="0.3">
      <c r="A1837" t="s">
        <v>2067</v>
      </c>
      <c r="B1837">
        <v>12</v>
      </c>
      <c r="C1837">
        <v>12</v>
      </c>
    </row>
    <row r="1838" spans="1:3" x14ac:dyDescent="0.3">
      <c r="A1838" t="s">
        <v>2069</v>
      </c>
    </row>
    <row r="1839" spans="1:3" x14ac:dyDescent="0.3">
      <c r="A1839" t="s">
        <v>2070</v>
      </c>
      <c r="C1839">
        <v>23</v>
      </c>
    </row>
    <row r="1840" spans="1:3" x14ac:dyDescent="0.3">
      <c r="A1840" t="s">
        <v>2071</v>
      </c>
      <c r="B1840">
        <v>12</v>
      </c>
      <c r="C1840">
        <v>12</v>
      </c>
    </row>
    <row r="1841" spans="1:3" x14ac:dyDescent="0.3">
      <c r="A1841" t="s">
        <v>2072</v>
      </c>
      <c r="B1841">
        <v>5</v>
      </c>
      <c r="C1841">
        <v>5</v>
      </c>
    </row>
    <row r="1842" spans="1:3" x14ac:dyDescent="0.3">
      <c r="A1842" t="s">
        <v>2073</v>
      </c>
      <c r="B1842">
        <v>1</v>
      </c>
      <c r="C1842">
        <v>1</v>
      </c>
    </row>
    <row r="1843" spans="1:3" x14ac:dyDescent="0.3">
      <c r="A1843" t="s">
        <v>2074</v>
      </c>
      <c r="C1843">
        <v>7</v>
      </c>
    </row>
    <row r="1844" spans="1:3" x14ac:dyDescent="0.3">
      <c r="A1844" t="s">
        <v>2076</v>
      </c>
      <c r="B1844">
        <v>6</v>
      </c>
      <c r="C1844">
        <v>6</v>
      </c>
    </row>
    <row r="1845" spans="1:3" x14ac:dyDescent="0.3">
      <c r="A1845" t="s">
        <v>2077</v>
      </c>
      <c r="C1845">
        <v>15</v>
      </c>
    </row>
    <row r="1846" spans="1:3" x14ac:dyDescent="0.3">
      <c r="A1846" t="s">
        <v>2079</v>
      </c>
      <c r="B1846">
        <v>2</v>
      </c>
      <c r="C1846">
        <v>2</v>
      </c>
    </row>
    <row r="1847" spans="1:3" x14ac:dyDescent="0.3">
      <c r="A1847" t="s">
        <v>2080</v>
      </c>
      <c r="C1847">
        <v>7</v>
      </c>
    </row>
    <row r="1848" spans="1:3" x14ac:dyDescent="0.3">
      <c r="A1848" t="s">
        <v>2081</v>
      </c>
      <c r="B1848">
        <v>26</v>
      </c>
      <c r="C1848">
        <v>26</v>
      </c>
    </row>
    <row r="1849" spans="1:3" x14ac:dyDescent="0.3">
      <c r="A1849" t="s">
        <v>2082</v>
      </c>
    </row>
    <row r="1850" spans="1:3" x14ac:dyDescent="0.3">
      <c r="A1850" t="s">
        <v>2083</v>
      </c>
      <c r="B1850">
        <v>3</v>
      </c>
      <c r="C1850">
        <v>3</v>
      </c>
    </row>
    <row r="1851" spans="1:3" x14ac:dyDescent="0.3">
      <c r="A1851" t="s">
        <v>2084</v>
      </c>
      <c r="B1851">
        <v>2</v>
      </c>
      <c r="C1851">
        <v>2</v>
      </c>
    </row>
    <row r="1852" spans="1:3" x14ac:dyDescent="0.3">
      <c r="A1852" t="s">
        <v>9372</v>
      </c>
    </row>
    <row r="1853" spans="1:3" x14ac:dyDescent="0.3">
      <c r="A1853" t="s">
        <v>2086</v>
      </c>
      <c r="B1853">
        <v>4</v>
      </c>
      <c r="C1853">
        <v>4</v>
      </c>
    </row>
    <row r="1854" spans="1:3" x14ac:dyDescent="0.3">
      <c r="A1854" t="s">
        <v>2087</v>
      </c>
      <c r="B1854">
        <v>2</v>
      </c>
      <c r="C1854">
        <v>2</v>
      </c>
    </row>
    <row r="1855" spans="1:3" x14ac:dyDescent="0.3">
      <c r="A1855" t="s">
        <v>2089</v>
      </c>
      <c r="B1855">
        <v>3</v>
      </c>
      <c r="C1855">
        <v>3</v>
      </c>
    </row>
    <row r="1856" spans="1:3" x14ac:dyDescent="0.3">
      <c r="A1856" t="s">
        <v>2090</v>
      </c>
      <c r="B1856">
        <v>26</v>
      </c>
      <c r="C1856">
        <v>26</v>
      </c>
    </row>
    <row r="1857" spans="1:3" x14ac:dyDescent="0.3">
      <c r="A1857" t="s">
        <v>2091</v>
      </c>
      <c r="B1857">
        <v>4</v>
      </c>
      <c r="C1857">
        <v>4</v>
      </c>
    </row>
    <row r="1858" spans="1:3" x14ac:dyDescent="0.3">
      <c r="A1858" t="s">
        <v>2092</v>
      </c>
    </row>
    <row r="1859" spans="1:3" x14ac:dyDescent="0.3">
      <c r="A1859" t="s">
        <v>2093</v>
      </c>
      <c r="B1859">
        <v>18</v>
      </c>
      <c r="C1859">
        <v>18</v>
      </c>
    </row>
    <row r="1860" spans="1:3" x14ac:dyDescent="0.3">
      <c r="A1860" t="s">
        <v>2094</v>
      </c>
      <c r="C1860">
        <v>18</v>
      </c>
    </row>
    <row r="1861" spans="1:3" x14ac:dyDescent="0.3">
      <c r="A1861" t="s">
        <v>2095</v>
      </c>
      <c r="B1861">
        <v>8</v>
      </c>
      <c r="C1861">
        <v>8</v>
      </c>
    </row>
    <row r="1862" spans="1:3" x14ac:dyDescent="0.3">
      <c r="A1862" t="s">
        <v>2097</v>
      </c>
      <c r="B1862">
        <v>3</v>
      </c>
      <c r="C1862">
        <v>3</v>
      </c>
    </row>
    <row r="1863" spans="1:3" x14ac:dyDescent="0.3">
      <c r="A1863" t="s">
        <v>1291</v>
      </c>
      <c r="C1863">
        <v>1</v>
      </c>
    </row>
    <row r="1864" spans="1:3" x14ac:dyDescent="0.3">
      <c r="A1864" t="s">
        <v>2099</v>
      </c>
      <c r="C1864">
        <v>12</v>
      </c>
    </row>
    <row r="1865" spans="1:3" x14ac:dyDescent="0.3">
      <c r="A1865" t="s">
        <v>2100</v>
      </c>
      <c r="B1865">
        <v>2</v>
      </c>
      <c r="C1865">
        <v>2</v>
      </c>
    </row>
    <row r="1866" spans="1:3" x14ac:dyDescent="0.3">
      <c r="A1866" t="s">
        <v>2101</v>
      </c>
      <c r="B1866">
        <v>14</v>
      </c>
      <c r="C1866">
        <v>14</v>
      </c>
    </row>
    <row r="1867" spans="1:3" x14ac:dyDescent="0.3">
      <c r="A1867" t="s">
        <v>2102</v>
      </c>
      <c r="B1867">
        <v>25</v>
      </c>
      <c r="C1867">
        <v>25</v>
      </c>
    </row>
    <row r="1868" spans="1:3" x14ac:dyDescent="0.3">
      <c r="A1868" t="s">
        <v>9373</v>
      </c>
    </row>
    <row r="1869" spans="1:3" x14ac:dyDescent="0.3">
      <c r="A1869" t="s">
        <v>2104</v>
      </c>
      <c r="B1869">
        <v>10</v>
      </c>
      <c r="C1869">
        <v>10</v>
      </c>
    </row>
    <row r="1870" spans="1:3" x14ac:dyDescent="0.3">
      <c r="A1870" t="s">
        <v>2105</v>
      </c>
      <c r="B1870">
        <v>19</v>
      </c>
      <c r="C1870">
        <v>19</v>
      </c>
    </row>
    <row r="1871" spans="1:3" x14ac:dyDescent="0.3">
      <c r="A1871" t="s">
        <v>2106</v>
      </c>
      <c r="B1871">
        <v>11</v>
      </c>
      <c r="C1871">
        <v>11</v>
      </c>
    </row>
    <row r="1872" spans="1:3" x14ac:dyDescent="0.3">
      <c r="A1872" t="s">
        <v>2108</v>
      </c>
      <c r="C1872">
        <v>1</v>
      </c>
    </row>
    <row r="1873" spans="1:3" x14ac:dyDescent="0.3">
      <c r="A1873" t="s">
        <v>2109</v>
      </c>
      <c r="B1873">
        <v>11</v>
      </c>
      <c r="C1873">
        <v>11</v>
      </c>
    </row>
    <row r="1874" spans="1:3" x14ac:dyDescent="0.3">
      <c r="A1874" t="s">
        <v>2110</v>
      </c>
      <c r="B1874">
        <v>9</v>
      </c>
      <c r="C1874">
        <v>9</v>
      </c>
    </row>
    <row r="1875" spans="1:3" x14ac:dyDescent="0.3">
      <c r="A1875" t="s">
        <v>2111</v>
      </c>
      <c r="B1875">
        <v>25</v>
      </c>
      <c r="C1875">
        <v>25</v>
      </c>
    </row>
    <row r="1876" spans="1:3" x14ac:dyDescent="0.3">
      <c r="A1876" t="s">
        <v>2112</v>
      </c>
      <c r="B1876">
        <v>26</v>
      </c>
      <c r="C1876">
        <v>26</v>
      </c>
    </row>
    <row r="1877" spans="1:3" x14ac:dyDescent="0.3">
      <c r="A1877" t="s">
        <v>2114</v>
      </c>
      <c r="B1877">
        <v>2</v>
      </c>
      <c r="C1877">
        <v>2</v>
      </c>
    </row>
    <row r="1878" spans="1:3" x14ac:dyDescent="0.3">
      <c r="A1878" t="s">
        <v>2115</v>
      </c>
      <c r="B1878">
        <v>7</v>
      </c>
      <c r="C1878">
        <v>7</v>
      </c>
    </row>
    <row r="1879" spans="1:3" x14ac:dyDescent="0.3">
      <c r="A1879" t="s">
        <v>2117</v>
      </c>
      <c r="B1879">
        <v>1</v>
      </c>
      <c r="C1879">
        <v>1</v>
      </c>
    </row>
    <row r="1880" spans="1:3" x14ac:dyDescent="0.3">
      <c r="A1880" t="s">
        <v>2118</v>
      </c>
      <c r="B1880">
        <v>42</v>
      </c>
      <c r="C1880">
        <v>42</v>
      </c>
    </row>
    <row r="1881" spans="1:3" x14ac:dyDescent="0.3">
      <c r="A1881" t="s">
        <v>2120</v>
      </c>
      <c r="C1881">
        <v>7</v>
      </c>
    </row>
    <row r="1882" spans="1:3" x14ac:dyDescent="0.3">
      <c r="A1882" t="s">
        <v>9374</v>
      </c>
    </row>
    <row r="1883" spans="1:3" x14ac:dyDescent="0.3">
      <c r="A1883" t="s">
        <v>2121</v>
      </c>
      <c r="B1883">
        <v>7</v>
      </c>
      <c r="C1883">
        <v>7</v>
      </c>
    </row>
    <row r="1884" spans="1:3" x14ac:dyDescent="0.3">
      <c r="A1884" t="s">
        <v>2123</v>
      </c>
      <c r="B1884">
        <v>1</v>
      </c>
      <c r="C1884">
        <v>1</v>
      </c>
    </row>
    <row r="1885" spans="1:3" x14ac:dyDescent="0.3">
      <c r="A1885" t="s">
        <v>2124</v>
      </c>
      <c r="B1885">
        <v>7</v>
      </c>
      <c r="C1885">
        <v>7</v>
      </c>
    </row>
    <row r="1886" spans="1:3" x14ac:dyDescent="0.3">
      <c r="A1886" t="s">
        <v>2125</v>
      </c>
      <c r="B1886">
        <v>10</v>
      </c>
      <c r="C1886">
        <v>10</v>
      </c>
    </row>
    <row r="1887" spans="1:3" x14ac:dyDescent="0.3">
      <c r="A1887" t="s">
        <v>2126</v>
      </c>
      <c r="B1887">
        <v>12</v>
      </c>
      <c r="C1887">
        <v>12</v>
      </c>
    </row>
    <row r="1888" spans="1:3" x14ac:dyDescent="0.3">
      <c r="A1888" t="s">
        <v>2127</v>
      </c>
      <c r="B1888">
        <v>23</v>
      </c>
      <c r="C1888">
        <v>23</v>
      </c>
    </row>
    <row r="1889" spans="1:3" x14ac:dyDescent="0.3">
      <c r="A1889" t="s">
        <v>2128</v>
      </c>
      <c r="B1889">
        <v>1</v>
      </c>
      <c r="C1889">
        <v>1</v>
      </c>
    </row>
    <row r="1890" spans="1:3" x14ac:dyDescent="0.3">
      <c r="A1890" t="s">
        <v>2129</v>
      </c>
      <c r="B1890">
        <v>12</v>
      </c>
      <c r="C1890">
        <v>12</v>
      </c>
    </row>
    <row r="1891" spans="1:3" x14ac:dyDescent="0.3">
      <c r="A1891" t="s">
        <v>2130</v>
      </c>
      <c r="B1891">
        <v>1</v>
      </c>
      <c r="C1891">
        <v>1</v>
      </c>
    </row>
    <row r="1892" spans="1:3" x14ac:dyDescent="0.3">
      <c r="A1892" t="s">
        <v>2131</v>
      </c>
      <c r="B1892">
        <v>3</v>
      </c>
      <c r="C1892">
        <v>3</v>
      </c>
    </row>
    <row r="1893" spans="1:3" x14ac:dyDescent="0.3">
      <c r="A1893" t="s">
        <v>2132</v>
      </c>
      <c r="B1893">
        <v>7</v>
      </c>
      <c r="C1893">
        <v>7</v>
      </c>
    </row>
    <row r="1894" spans="1:3" x14ac:dyDescent="0.3">
      <c r="A1894" t="s">
        <v>2134</v>
      </c>
      <c r="B1894">
        <v>1</v>
      </c>
      <c r="C1894">
        <v>1</v>
      </c>
    </row>
    <row r="1895" spans="1:3" x14ac:dyDescent="0.3">
      <c r="A1895" t="s">
        <v>9375</v>
      </c>
    </row>
    <row r="1896" spans="1:3" x14ac:dyDescent="0.3">
      <c r="A1896" t="s">
        <v>9376</v>
      </c>
    </row>
    <row r="1897" spans="1:3" x14ac:dyDescent="0.3">
      <c r="A1897" t="s">
        <v>2135</v>
      </c>
      <c r="B1897">
        <v>30</v>
      </c>
      <c r="C1897">
        <v>30</v>
      </c>
    </row>
    <row r="1898" spans="1:3" x14ac:dyDescent="0.3">
      <c r="A1898" t="s">
        <v>2136</v>
      </c>
      <c r="B1898">
        <v>12</v>
      </c>
      <c r="C1898">
        <v>12</v>
      </c>
    </row>
    <row r="1899" spans="1:3" x14ac:dyDescent="0.3">
      <c r="A1899" t="s">
        <v>2137</v>
      </c>
      <c r="B1899">
        <v>2</v>
      </c>
      <c r="C1899">
        <v>2</v>
      </c>
    </row>
    <row r="1900" spans="1:3" x14ac:dyDescent="0.3">
      <c r="A1900" t="s">
        <v>2138</v>
      </c>
      <c r="B1900">
        <v>3</v>
      </c>
      <c r="C1900">
        <v>3</v>
      </c>
    </row>
    <row r="1901" spans="1:3" x14ac:dyDescent="0.3">
      <c r="A1901" t="s">
        <v>2139</v>
      </c>
      <c r="B1901">
        <v>5</v>
      </c>
      <c r="C1901">
        <v>5</v>
      </c>
    </row>
    <row r="1902" spans="1:3" x14ac:dyDescent="0.3">
      <c r="A1902" t="s">
        <v>2140</v>
      </c>
      <c r="B1902">
        <v>42</v>
      </c>
      <c r="C1902">
        <v>42</v>
      </c>
    </row>
    <row r="1903" spans="1:3" x14ac:dyDescent="0.3">
      <c r="A1903" t="s">
        <v>2141</v>
      </c>
      <c r="B1903">
        <v>1</v>
      </c>
      <c r="C1903">
        <v>1</v>
      </c>
    </row>
    <row r="1904" spans="1:3" x14ac:dyDescent="0.3">
      <c r="A1904" t="s">
        <v>2142</v>
      </c>
      <c r="B1904">
        <v>11</v>
      </c>
      <c r="C1904">
        <v>11</v>
      </c>
    </row>
    <row r="1905" spans="1:3" x14ac:dyDescent="0.3">
      <c r="A1905" t="s">
        <v>2143</v>
      </c>
      <c r="B1905">
        <v>5</v>
      </c>
      <c r="C1905">
        <v>5</v>
      </c>
    </row>
    <row r="1906" spans="1:3" x14ac:dyDescent="0.3">
      <c r="A1906" t="s">
        <v>9377</v>
      </c>
    </row>
    <row r="1907" spans="1:3" x14ac:dyDescent="0.3">
      <c r="A1907" t="s">
        <v>9378</v>
      </c>
    </row>
    <row r="1908" spans="1:3" x14ac:dyDescent="0.3">
      <c r="A1908" t="s">
        <v>2144</v>
      </c>
      <c r="B1908">
        <v>7</v>
      </c>
      <c r="C1908">
        <v>7</v>
      </c>
    </row>
    <row r="1909" spans="1:3" x14ac:dyDescent="0.3">
      <c r="A1909" t="s">
        <v>2145</v>
      </c>
      <c r="B1909">
        <v>36</v>
      </c>
      <c r="C1909">
        <v>36</v>
      </c>
    </row>
    <row r="1910" spans="1:3" x14ac:dyDescent="0.3">
      <c r="A1910" t="s">
        <v>2146</v>
      </c>
      <c r="B1910">
        <v>2</v>
      </c>
      <c r="C1910">
        <v>2</v>
      </c>
    </row>
    <row r="1911" spans="1:3" x14ac:dyDescent="0.3">
      <c r="A1911" t="s">
        <v>2147</v>
      </c>
      <c r="B1911">
        <v>10</v>
      </c>
      <c r="C1911">
        <v>10</v>
      </c>
    </row>
    <row r="1912" spans="1:3" x14ac:dyDescent="0.3">
      <c r="A1912" t="s">
        <v>2148</v>
      </c>
      <c r="B1912">
        <v>1</v>
      </c>
      <c r="C1912">
        <v>1</v>
      </c>
    </row>
    <row r="1913" spans="1:3" x14ac:dyDescent="0.3">
      <c r="A1913" t="s">
        <v>2149</v>
      </c>
      <c r="B1913">
        <v>7</v>
      </c>
      <c r="C1913">
        <v>7</v>
      </c>
    </row>
    <row r="1914" spans="1:3" x14ac:dyDescent="0.3">
      <c r="A1914" t="s">
        <v>2150</v>
      </c>
      <c r="B1914">
        <v>8</v>
      </c>
      <c r="C1914">
        <v>8</v>
      </c>
    </row>
    <row r="1915" spans="1:3" x14ac:dyDescent="0.3">
      <c r="A1915" t="s">
        <v>2152</v>
      </c>
      <c r="B1915">
        <v>3</v>
      </c>
      <c r="C1915">
        <v>3</v>
      </c>
    </row>
    <row r="1916" spans="1:3" x14ac:dyDescent="0.3">
      <c r="A1916" t="s">
        <v>2153</v>
      </c>
      <c r="B1916">
        <v>2</v>
      </c>
      <c r="C1916">
        <v>2</v>
      </c>
    </row>
    <row r="1917" spans="1:3" x14ac:dyDescent="0.3">
      <c r="A1917" t="s">
        <v>2154</v>
      </c>
      <c r="B1917">
        <v>17</v>
      </c>
      <c r="C1917">
        <v>17</v>
      </c>
    </row>
    <row r="1918" spans="1:3" x14ac:dyDescent="0.3">
      <c r="A1918" t="s">
        <v>2155</v>
      </c>
      <c r="B1918">
        <v>12</v>
      </c>
      <c r="C1918">
        <v>12</v>
      </c>
    </row>
    <row r="1919" spans="1:3" x14ac:dyDescent="0.3">
      <c r="A1919" t="s">
        <v>2156</v>
      </c>
      <c r="B1919">
        <v>9</v>
      </c>
      <c r="C1919">
        <v>9</v>
      </c>
    </row>
    <row r="1920" spans="1:3" x14ac:dyDescent="0.3">
      <c r="A1920" t="s">
        <v>2158</v>
      </c>
      <c r="B1920">
        <v>2</v>
      </c>
      <c r="C1920">
        <v>2</v>
      </c>
    </row>
    <row r="1921" spans="1:3" x14ac:dyDescent="0.3">
      <c r="A1921" t="s">
        <v>2159</v>
      </c>
      <c r="B1921">
        <v>13</v>
      </c>
      <c r="C1921">
        <v>13</v>
      </c>
    </row>
    <row r="1922" spans="1:3" x14ac:dyDescent="0.3">
      <c r="A1922" t="s">
        <v>2160</v>
      </c>
      <c r="B1922">
        <v>6</v>
      </c>
      <c r="C1922">
        <v>6</v>
      </c>
    </row>
    <row r="1923" spans="1:3" x14ac:dyDescent="0.3">
      <c r="A1923" t="s">
        <v>2161</v>
      </c>
      <c r="B1923">
        <v>15</v>
      </c>
      <c r="C1923">
        <v>15</v>
      </c>
    </row>
    <row r="1924" spans="1:3" x14ac:dyDescent="0.3">
      <c r="A1924" t="s">
        <v>2162</v>
      </c>
      <c r="B1924">
        <v>1</v>
      </c>
      <c r="C1924">
        <v>1</v>
      </c>
    </row>
    <row r="1925" spans="1:3" x14ac:dyDescent="0.3">
      <c r="A1925" t="s">
        <v>2164</v>
      </c>
    </row>
    <row r="1926" spans="1:3" x14ac:dyDescent="0.3">
      <c r="A1926" t="s">
        <v>2165</v>
      </c>
      <c r="B1926">
        <v>1</v>
      </c>
      <c r="C1926">
        <v>1</v>
      </c>
    </row>
    <row r="1927" spans="1:3" x14ac:dyDescent="0.3">
      <c r="A1927" t="s">
        <v>2166</v>
      </c>
      <c r="B1927">
        <v>1</v>
      </c>
      <c r="C1927">
        <v>1</v>
      </c>
    </row>
    <row r="1928" spans="1:3" x14ac:dyDescent="0.3">
      <c r="A1928" t="s">
        <v>2167</v>
      </c>
      <c r="B1928">
        <v>14</v>
      </c>
      <c r="C1928">
        <v>14</v>
      </c>
    </row>
    <row r="1929" spans="1:3" x14ac:dyDescent="0.3">
      <c r="A1929" t="s">
        <v>2168</v>
      </c>
      <c r="B1929">
        <v>17</v>
      </c>
      <c r="C1929">
        <v>17</v>
      </c>
    </row>
    <row r="1930" spans="1:3" x14ac:dyDescent="0.3">
      <c r="A1930" t="s">
        <v>2169</v>
      </c>
      <c r="B1930">
        <v>7</v>
      </c>
      <c r="C1930">
        <v>7</v>
      </c>
    </row>
    <row r="1931" spans="1:3" x14ac:dyDescent="0.3">
      <c r="A1931" t="s">
        <v>2170</v>
      </c>
      <c r="B1931">
        <v>46</v>
      </c>
      <c r="C1931">
        <v>46</v>
      </c>
    </row>
    <row r="1932" spans="1:3" x14ac:dyDescent="0.3">
      <c r="A1932" t="s">
        <v>2171</v>
      </c>
      <c r="B1932">
        <v>10</v>
      </c>
      <c r="C1932">
        <v>10</v>
      </c>
    </row>
    <row r="1933" spans="1:3" x14ac:dyDescent="0.3">
      <c r="A1933" t="s">
        <v>9379</v>
      </c>
    </row>
    <row r="1934" spans="1:3" x14ac:dyDescent="0.3">
      <c r="A1934" t="s">
        <v>2172</v>
      </c>
      <c r="B1934">
        <v>1</v>
      </c>
      <c r="C1934">
        <v>1</v>
      </c>
    </row>
    <row r="1935" spans="1:3" x14ac:dyDescent="0.3">
      <c r="A1935" t="s">
        <v>2174</v>
      </c>
      <c r="B1935">
        <v>4</v>
      </c>
      <c r="C1935">
        <v>4</v>
      </c>
    </row>
    <row r="1936" spans="1:3" x14ac:dyDescent="0.3">
      <c r="A1936" t="s">
        <v>2175</v>
      </c>
      <c r="B1936">
        <v>3</v>
      </c>
      <c r="C1936">
        <v>3</v>
      </c>
    </row>
    <row r="1937" spans="1:3" x14ac:dyDescent="0.3">
      <c r="A1937" t="s">
        <v>2177</v>
      </c>
      <c r="B1937">
        <v>3</v>
      </c>
      <c r="C1937">
        <v>3</v>
      </c>
    </row>
    <row r="1938" spans="1:3" x14ac:dyDescent="0.3">
      <c r="A1938" t="s">
        <v>2178</v>
      </c>
    </row>
    <row r="1939" spans="1:3" x14ac:dyDescent="0.3">
      <c r="A1939" t="s">
        <v>2179</v>
      </c>
      <c r="B1939">
        <v>7</v>
      </c>
      <c r="C1939">
        <v>7</v>
      </c>
    </row>
    <row r="1940" spans="1:3" x14ac:dyDescent="0.3">
      <c r="A1940" t="s">
        <v>2180</v>
      </c>
      <c r="B1940">
        <v>17</v>
      </c>
      <c r="C1940">
        <v>17</v>
      </c>
    </row>
    <row r="1941" spans="1:3" x14ac:dyDescent="0.3">
      <c r="A1941" t="s">
        <v>2181</v>
      </c>
      <c r="B1941">
        <v>36</v>
      </c>
      <c r="C1941">
        <v>36</v>
      </c>
    </row>
    <row r="1942" spans="1:3" x14ac:dyDescent="0.3">
      <c r="A1942" t="s">
        <v>2182</v>
      </c>
      <c r="B1942">
        <v>27</v>
      </c>
      <c r="C1942">
        <v>27</v>
      </c>
    </row>
    <row r="1943" spans="1:3" x14ac:dyDescent="0.3">
      <c r="A1943" t="s">
        <v>2184</v>
      </c>
      <c r="B1943">
        <v>2</v>
      </c>
      <c r="C1943">
        <v>2</v>
      </c>
    </row>
    <row r="1944" spans="1:3" x14ac:dyDescent="0.3">
      <c r="A1944" t="s">
        <v>2186</v>
      </c>
      <c r="B1944">
        <v>4</v>
      </c>
      <c r="C1944">
        <v>4</v>
      </c>
    </row>
    <row r="1945" spans="1:3" x14ac:dyDescent="0.3">
      <c r="A1945" t="s">
        <v>2188</v>
      </c>
      <c r="B1945">
        <v>1</v>
      </c>
      <c r="C1945">
        <v>1</v>
      </c>
    </row>
    <row r="1946" spans="1:3" x14ac:dyDescent="0.3">
      <c r="A1946" t="s">
        <v>2189</v>
      </c>
      <c r="B1946">
        <v>1</v>
      </c>
      <c r="C1946">
        <v>1</v>
      </c>
    </row>
    <row r="1947" spans="1:3" x14ac:dyDescent="0.3">
      <c r="A1947" t="s">
        <v>2190</v>
      </c>
      <c r="B1947">
        <v>16</v>
      </c>
      <c r="C1947">
        <v>16</v>
      </c>
    </row>
    <row r="1948" spans="1:3" x14ac:dyDescent="0.3">
      <c r="A1948" t="s">
        <v>2191</v>
      </c>
      <c r="B1948">
        <v>7</v>
      </c>
      <c r="C1948">
        <v>7</v>
      </c>
    </row>
    <row r="1949" spans="1:3" x14ac:dyDescent="0.3">
      <c r="A1949" t="s">
        <v>9380</v>
      </c>
    </row>
    <row r="1950" spans="1:3" x14ac:dyDescent="0.3">
      <c r="A1950" t="s">
        <v>9381</v>
      </c>
    </row>
    <row r="1951" spans="1:3" x14ac:dyDescent="0.3">
      <c r="A1951" t="s">
        <v>2192</v>
      </c>
      <c r="B1951">
        <v>33</v>
      </c>
      <c r="C1951">
        <v>33</v>
      </c>
    </row>
    <row r="1952" spans="1:3" x14ac:dyDescent="0.3">
      <c r="A1952" t="s">
        <v>2193</v>
      </c>
      <c r="B1952">
        <v>2</v>
      </c>
      <c r="C1952">
        <v>2</v>
      </c>
    </row>
    <row r="1953" spans="1:3" x14ac:dyDescent="0.3">
      <c r="A1953" t="s">
        <v>2194</v>
      </c>
      <c r="B1953">
        <v>11</v>
      </c>
      <c r="C1953">
        <v>11</v>
      </c>
    </row>
    <row r="1954" spans="1:3" x14ac:dyDescent="0.3">
      <c r="A1954" t="s">
        <v>2195</v>
      </c>
      <c r="B1954">
        <v>12</v>
      </c>
      <c r="C1954">
        <v>12</v>
      </c>
    </row>
    <row r="1955" spans="1:3" x14ac:dyDescent="0.3">
      <c r="A1955" t="s">
        <v>2196</v>
      </c>
    </row>
    <row r="1956" spans="1:3" x14ac:dyDescent="0.3">
      <c r="A1956" t="s">
        <v>2197</v>
      </c>
      <c r="C1956">
        <v>18</v>
      </c>
    </row>
    <row r="1957" spans="1:3" x14ac:dyDescent="0.3">
      <c r="A1957" t="s">
        <v>2198</v>
      </c>
      <c r="B1957">
        <v>14</v>
      </c>
      <c r="C1957">
        <v>14</v>
      </c>
    </row>
    <row r="1958" spans="1:3" x14ac:dyDescent="0.3">
      <c r="A1958" t="s">
        <v>9382</v>
      </c>
    </row>
    <row r="1959" spans="1:3" x14ac:dyDescent="0.3">
      <c r="A1959" t="s">
        <v>2200</v>
      </c>
      <c r="B1959">
        <v>10</v>
      </c>
      <c r="C1959">
        <v>10</v>
      </c>
    </row>
    <row r="1960" spans="1:3" x14ac:dyDescent="0.3">
      <c r="A1960" t="s">
        <v>2201</v>
      </c>
      <c r="B1960">
        <v>6</v>
      </c>
      <c r="C1960">
        <v>6</v>
      </c>
    </row>
    <row r="1961" spans="1:3" x14ac:dyDescent="0.3">
      <c r="A1961" t="s">
        <v>2202</v>
      </c>
      <c r="B1961">
        <v>2</v>
      </c>
      <c r="C1961">
        <v>2</v>
      </c>
    </row>
    <row r="1962" spans="1:3" x14ac:dyDescent="0.3">
      <c r="A1962" t="s">
        <v>2203</v>
      </c>
      <c r="B1962">
        <v>2</v>
      </c>
      <c r="C1962">
        <v>2</v>
      </c>
    </row>
    <row r="1963" spans="1:3" x14ac:dyDescent="0.3">
      <c r="A1963" t="s">
        <v>2204</v>
      </c>
      <c r="B1963">
        <v>1</v>
      </c>
      <c r="C1963">
        <v>1</v>
      </c>
    </row>
    <row r="1964" spans="1:3" x14ac:dyDescent="0.3">
      <c r="A1964" t="s">
        <v>2205</v>
      </c>
      <c r="B1964">
        <v>15</v>
      </c>
      <c r="C1964">
        <v>15</v>
      </c>
    </row>
    <row r="1965" spans="1:3" x14ac:dyDescent="0.3">
      <c r="A1965" t="s">
        <v>2206</v>
      </c>
      <c r="B1965">
        <v>18</v>
      </c>
      <c r="C1965">
        <v>18</v>
      </c>
    </row>
    <row r="1966" spans="1:3" x14ac:dyDescent="0.3">
      <c r="A1966" t="s">
        <v>2207</v>
      </c>
      <c r="B1966">
        <v>2</v>
      </c>
      <c r="C1966">
        <v>2</v>
      </c>
    </row>
    <row r="1967" spans="1:3" x14ac:dyDescent="0.3">
      <c r="A1967" t="s">
        <v>2209</v>
      </c>
      <c r="B1967">
        <v>2</v>
      </c>
      <c r="C1967">
        <v>2</v>
      </c>
    </row>
    <row r="1968" spans="1:3" x14ac:dyDescent="0.3">
      <c r="A1968" t="s">
        <v>2210</v>
      </c>
      <c r="B1968">
        <v>6</v>
      </c>
      <c r="C1968">
        <v>6</v>
      </c>
    </row>
    <row r="1969" spans="1:3" x14ac:dyDescent="0.3">
      <c r="A1969" t="s">
        <v>2211</v>
      </c>
      <c r="B1969">
        <v>14</v>
      </c>
      <c r="C1969">
        <v>14</v>
      </c>
    </row>
    <row r="1970" spans="1:3" x14ac:dyDescent="0.3">
      <c r="A1970" t="s">
        <v>2213</v>
      </c>
      <c r="B1970">
        <v>3</v>
      </c>
      <c r="C1970">
        <v>3</v>
      </c>
    </row>
    <row r="1971" spans="1:3" x14ac:dyDescent="0.3">
      <c r="A1971" t="s">
        <v>2214</v>
      </c>
      <c r="B1971">
        <v>1</v>
      </c>
      <c r="C1971">
        <v>1</v>
      </c>
    </row>
    <row r="1972" spans="1:3" x14ac:dyDescent="0.3">
      <c r="A1972" t="s">
        <v>2215</v>
      </c>
      <c r="B1972">
        <v>2</v>
      </c>
      <c r="C1972">
        <v>2</v>
      </c>
    </row>
    <row r="1973" spans="1:3" x14ac:dyDescent="0.3">
      <c r="A1973" t="s">
        <v>2216</v>
      </c>
      <c r="B1973">
        <v>1</v>
      </c>
      <c r="C1973">
        <v>1</v>
      </c>
    </row>
    <row r="1974" spans="1:3" x14ac:dyDescent="0.3">
      <c r="A1974" t="s">
        <v>9383</v>
      </c>
      <c r="B1974">
        <v>2023</v>
      </c>
      <c r="C1974">
        <v>2023</v>
      </c>
    </row>
    <row r="1975" spans="1:3" x14ac:dyDescent="0.3">
      <c r="A1975" t="s">
        <v>2217</v>
      </c>
      <c r="B1975">
        <v>29</v>
      </c>
      <c r="C1975">
        <v>29</v>
      </c>
    </row>
    <row r="1976" spans="1:3" x14ac:dyDescent="0.3">
      <c r="A1976" t="s">
        <v>2219</v>
      </c>
      <c r="B1976">
        <v>1</v>
      </c>
      <c r="C1976">
        <v>1</v>
      </c>
    </row>
    <row r="1977" spans="1:3" x14ac:dyDescent="0.3">
      <c r="A1977" t="s">
        <v>2220</v>
      </c>
    </row>
    <row r="1978" spans="1:3" x14ac:dyDescent="0.3">
      <c r="A1978" t="s">
        <v>2221</v>
      </c>
      <c r="B1978">
        <v>23</v>
      </c>
      <c r="C1978">
        <v>23</v>
      </c>
    </row>
    <row r="1979" spans="1:3" x14ac:dyDescent="0.3">
      <c r="A1979" t="s">
        <v>9384</v>
      </c>
    </row>
    <row r="1980" spans="1:3" x14ac:dyDescent="0.3">
      <c r="A1980" t="s">
        <v>2222</v>
      </c>
      <c r="B1980">
        <v>24</v>
      </c>
      <c r="C1980">
        <v>24</v>
      </c>
    </row>
    <row r="1981" spans="1:3" x14ac:dyDescent="0.3">
      <c r="A1981" t="s">
        <v>2224</v>
      </c>
      <c r="B1981">
        <v>2</v>
      </c>
      <c r="C1981">
        <v>2</v>
      </c>
    </row>
    <row r="1982" spans="1:3" x14ac:dyDescent="0.3">
      <c r="A1982" t="s">
        <v>2225</v>
      </c>
      <c r="B1982">
        <v>1</v>
      </c>
      <c r="C1982">
        <v>1</v>
      </c>
    </row>
    <row r="1983" spans="1:3" x14ac:dyDescent="0.3">
      <c r="A1983" t="s">
        <v>2227</v>
      </c>
      <c r="B1983">
        <v>5</v>
      </c>
      <c r="C1983">
        <v>5</v>
      </c>
    </row>
    <row r="1984" spans="1:3" x14ac:dyDescent="0.3">
      <c r="A1984" t="s">
        <v>2228</v>
      </c>
      <c r="B1984">
        <v>14</v>
      </c>
      <c r="C1984">
        <v>14</v>
      </c>
    </row>
    <row r="1985" spans="1:3" x14ac:dyDescent="0.3">
      <c r="A1985" t="s">
        <v>2229</v>
      </c>
      <c r="B1985">
        <v>2</v>
      </c>
      <c r="C1985">
        <v>2</v>
      </c>
    </row>
    <row r="1986" spans="1:3" x14ac:dyDescent="0.3">
      <c r="A1986" t="s">
        <v>9385</v>
      </c>
    </row>
    <row r="1987" spans="1:3" x14ac:dyDescent="0.3">
      <c r="A1987" t="s">
        <v>2230</v>
      </c>
      <c r="B1987">
        <v>8</v>
      </c>
      <c r="C1987">
        <v>8</v>
      </c>
    </row>
    <row r="1988" spans="1:3" x14ac:dyDescent="0.3">
      <c r="A1988" t="s">
        <v>2231</v>
      </c>
      <c r="B1988">
        <v>12</v>
      </c>
      <c r="C1988">
        <v>12</v>
      </c>
    </row>
    <row r="1989" spans="1:3" x14ac:dyDescent="0.3">
      <c r="A1989" t="s">
        <v>2233</v>
      </c>
      <c r="B1989">
        <v>7</v>
      </c>
      <c r="C1989">
        <v>7</v>
      </c>
    </row>
    <row r="1990" spans="1:3" x14ac:dyDescent="0.3">
      <c r="A1990" t="s">
        <v>2234</v>
      </c>
      <c r="B1990">
        <v>15</v>
      </c>
      <c r="C1990">
        <v>15</v>
      </c>
    </row>
    <row r="1991" spans="1:3" x14ac:dyDescent="0.3">
      <c r="A1991" t="s">
        <v>2236</v>
      </c>
      <c r="B1991">
        <v>1</v>
      </c>
      <c r="C1991">
        <v>1</v>
      </c>
    </row>
    <row r="1992" spans="1:3" x14ac:dyDescent="0.3">
      <c r="A1992" t="s">
        <v>2237</v>
      </c>
    </row>
    <row r="1993" spans="1:3" x14ac:dyDescent="0.3">
      <c r="A1993" t="s">
        <v>2238</v>
      </c>
      <c r="B1993">
        <v>3</v>
      </c>
      <c r="C1993">
        <v>3</v>
      </c>
    </row>
    <row r="1994" spans="1:3" x14ac:dyDescent="0.3">
      <c r="A1994" t="s">
        <v>9386</v>
      </c>
    </row>
    <row r="1995" spans="1:3" x14ac:dyDescent="0.3">
      <c r="A1995" t="s">
        <v>2240</v>
      </c>
      <c r="B1995">
        <v>3</v>
      </c>
      <c r="C1995">
        <v>3</v>
      </c>
    </row>
    <row r="1996" spans="1:3" x14ac:dyDescent="0.3">
      <c r="A1996" t="s">
        <v>9387</v>
      </c>
    </row>
    <row r="1997" spans="1:3" x14ac:dyDescent="0.3">
      <c r="A1997" t="s">
        <v>9388</v>
      </c>
      <c r="B1997">
        <v>1</v>
      </c>
      <c r="C1997">
        <v>1</v>
      </c>
    </row>
    <row r="1998" spans="1:3" x14ac:dyDescent="0.3">
      <c r="A1998" t="s">
        <v>2241</v>
      </c>
      <c r="B1998">
        <v>15</v>
      </c>
      <c r="C1998">
        <v>15</v>
      </c>
    </row>
    <row r="1999" spans="1:3" x14ac:dyDescent="0.3">
      <c r="A1999" t="s">
        <v>9389</v>
      </c>
    </row>
    <row r="2000" spans="1:3" x14ac:dyDescent="0.3">
      <c r="A2000" t="s">
        <v>9390</v>
      </c>
    </row>
    <row r="2001" spans="1:3" x14ac:dyDescent="0.3">
      <c r="A2001" t="s">
        <v>2243</v>
      </c>
      <c r="B2001">
        <v>1</v>
      </c>
      <c r="C2001">
        <v>1</v>
      </c>
    </row>
    <row r="2002" spans="1:3" x14ac:dyDescent="0.3">
      <c r="A2002" t="s">
        <v>2245</v>
      </c>
      <c r="B2002">
        <v>11</v>
      </c>
      <c r="C2002">
        <v>11</v>
      </c>
    </row>
    <row r="2003" spans="1:3" x14ac:dyDescent="0.3">
      <c r="A2003" t="s">
        <v>9391</v>
      </c>
    </row>
    <row r="2004" spans="1:3" x14ac:dyDescent="0.3">
      <c r="A2004" t="s">
        <v>2247</v>
      </c>
      <c r="B2004">
        <v>3</v>
      </c>
      <c r="C2004">
        <v>3</v>
      </c>
    </row>
    <row r="2005" spans="1:3" x14ac:dyDescent="0.3">
      <c r="A2005" t="s">
        <v>2248</v>
      </c>
      <c r="B2005">
        <v>11</v>
      </c>
      <c r="C2005">
        <v>11</v>
      </c>
    </row>
    <row r="2006" spans="1:3" x14ac:dyDescent="0.3">
      <c r="A2006" t="s">
        <v>9392</v>
      </c>
    </row>
    <row r="2007" spans="1:3" x14ac:dyDescent="0.3">
      <c r="A2007" t="s">
        <v>2249</v>
      </c>
      <c r="B2007">
        <v>13</v>
      </c>
      <c r="C2007">
        <v>13</v>
      </c>
    </row>
    <row r="2008" spans="1:3" x14ac:dyDescent="0.3">
      <c r="A2008" t="s">
        <v>2250</v>
      </c>
      <c r="B2008">
        <v>7</v>
      </c>
      <c r="C2008">
        <v>7</v>
      </c>
    </row>
    <row r="2009" spans="1:3" x14ac:dyDescent="0.3">
      <c r="A2009" t="s">
        <v>2251</v>
      </c>
      <c r="B2009">
        <v>13</v>
      </c>
      <c r="C2009">
        <v>13</v>
      </c>
    </row>
    <row r="2010" spans="1:3" x14ac:dyDescent="0.3">
      <c r="A2010" t="s">
        <v>2252</v>
      </c>
      <c r="B2010">
        <v>29</v>
      </c>
      <c r="C2010">
        <v>29</v>
      </c>
    </row>
    <row r="2011" spans="1:3" x14ac:dyDescent="0.3">
      <c r="A2011" t="s">
        <v>2254</v>
      </c>
      <c r="B2011">
        <v>4</v>
      </c>
      <c r="C2011">
        <v>4</v>
      </c>
    </row>
    <row r="2012" spans="1:3" x14ac:dyDescent="0.3">
      <c r="A2012" t="s">
        <v>2255</v>
      </c>
      <c r="B2012">
        <v>6</v>
      </c>
      <c r="C2012">
        <v>6</v>
      </c>
    </row>
    <row r="2013" spans="1:3" x14ac:dyDescent="0.3">
      <c r="A2013" t="s">
        <v>2257</v>
      </c>
      <c r="B2013">
        <v>11</v>
      </c>
      <c r="C2013">
        <v>11</v>
      </c>
    </row>
    <row r="2014" spans="1:3" x14ac:dyDescent="0.3">
      <c r="A2014" t="s">
        <v>2258</v>
      </c>
      <c r="B2014">
        <v>6</v>
      </c>
      <c r="C2014">
        <v>6</v>
      </c>
    </row>
    <row r="2015" spans="1:3" x14ac:dyDescent="0.3">
      <c r="A2015" t="s">
        <v>2259</v>
      </c>
      <c r="B2015">
        <v>21</v>
      </c>
      <c r="C2015">
        <v>21</v>
      </c>
    </row>
    <row r="2016" spans="1:3" x14ac:dyDescent="0.3">
      <c r="A2016" t="s">
        <v>2260</v>
      </c>
      <c r="B2016">
        <v>26</v>
      </c>
      <c r="C2016">
        <v>26</v>
      </c>
    </row>
    <row r="2017" spans="1:3" x14ac:dyDescent="0.3">
      <c r="A2017" t="s">
        <v>2261</v>
      </c>
      <c r="B2017">
        <v>9</v>
      </c>
      <c r="C2017">
        <v>9</v>
      </c>
    </row>
    <row r="2018" spans="1:3" x14ac:dyDescent="0.3">
      <c r="A2018" t="s">
        <v>2263</v>
      </c>
      <c r="B2018">
        <v>2</v>
      </c>
      <c r="C2018">
        <v>2</v>
      </c>
    </row>
    <row r="2019" spans="1:3" x14ac:dyDescent="0.3">
      <c r="A2019" t="s">
        <v>2264</v>
      </c>
      <c r="B2019">
        <v>8</v>
      </c>
      <c r="C2019">
        <v>8</v>
      </c>
    </row>
    <row r="2020" spans="1:3" x14ac:dyDescent="0.3">
      <c r="A2020" t="s">
        <v>9393</v>
      </c>
    </row>
    <row r="2021" spans="1:3" x14ac:dyDescent="0.3">
      <c r="A2021" t="s">
        <v>2265</v>
      </c>
      <c r="B2021">
        <v>29</v>
      </c>
      <c r="C2021">
        <v>29</v>
      </c>
    </row>
    <row r="2022" spans="1:3" x14ac:dyDescent="0.3">
      <c r="A2022" t="s">
        <v>9394</v>
      </c>
    </row>
    <row r="2023" spans="1:3" x14ac:dyDescent="0.3">
      <c r="A2023" t="s">
        <v>2266</v>
      </c>
      <c r="B2023">
        <v>33</v>
      </c>
      <c r="C2023">
        <v>33</v>
      </c>
    </row>
    <row r="2024" spans="1:3" x14ac:dyDescent="0.3">
      <c r="A2024" t="s">
        <v>9395</v>
      </c>
    </row>
    <row r="2025" spans="1:3" x14ac:dyDescent="0.3">
      <c r="A2025" t="s">
        <v>9396</v>
      </c>
    </row>
    <row r="2026" spans="1:3" x14ac:dyDescent="0.3">
      <c r="A2026" t="s">
        <v>9397</v>
      </c>
    </row>
    <row r="2027" spans="1:3" x14ac:dyDescent="0.3">
      <c r="A2027" t="s">
        <v>2267</v>
      </c>
      <c r="B2027">
        <v>13</v>
      </c>
      <c r="C2027">
        <v>13</v>
      </c>
    </row>
    <row r="2028" spans="1:3" x14ac:dyDescent="0.3">
      <c r="A2028" t="s">
        <v>2269</v>
      </c>
      <c r="B2028">
        <v>4</v>
      </c>
      <c r="C2028">
        <v>4</v>
      </c>
    </row>
    <row r="2029" spans="1:3" x14ac:dyDescent="0.3">
      <c r="A2029" t="s">
        <v>2270</v>
      </c>
      <c r="B2029">
        <v>15</v>
      </c>
      <c r="C2029">
        <v>15</v>
      </c>
    </row>
    <row r="2030" spans="1:3" x14ac:dyDescent="0.3">
      <c r="A2030" t="s">
        <v>2272</v>
      </c>
      <c r="B2030">
        <v>2</v>
      </c>
      <c r="C2030">
        <v>2</v>
      </c>
    </row>
    <row r="2031" spans="1:3" x14ac:dyDescent="0.3">
      <c r="A2031" t="s">
        <v>9398</v>
      </c>
    </row>
    <row r="2032" spans="1:3" x14ac:dyDescent="0.3">
      <c r="A2032" t="s">
        <v>2273</v>
      </c>
      <c r="B2032">
        <v>1</v>
      </c>
      <c r="C2032">
        <v>1</v>
      </c>
    </row>
    <row r="2033" spans="1:3" x14ac:dyDescent="0.3">
      <c r="A2033" t="s">
        <v>2274</v>
      </c>
      <c r="B2033">
        <v>4</v>
      </c>
      <c r="C2033">
        <v>4</v>
      </c>
    </row>
    <row r="2034" spans="1:3" x14ac:dyDescent="0.3">
      <c r="A2034" t="s">
        <v>2275</v>
      </c>
      <c r="B2034">
        <v>18</v>
      </c>
      <c r="C2034">
        <v>18</v>
      </c>
    </row>
    <row r="2035" spans="1:3" x14ac:dyDescent="0.3">
      <c r="A2035" t="s">
        <v>2276</v>
      </c>
      <c r="B2035">
        <v>5</v>
      </c>
      <c r="C2035">
        <v>5</v>
      </c>
    </row>
    <row r="2036" spans="1:3" x14ac:dyDescent="0.3">
      <c r="A2036" t="s">
        <v>2278</v>
      </c>
      <c r="B2036">
        <v>4</v>
      </c>
      <c r="C2036">
        <v>4</v>
      </c>
    </row>
    <row r="2037" spans="1:3" x14ac:dyDescent="0.3">
      <c r="A2037" t="s">
        <v>9399</v>
      </c>
    </row>
    <row r="2038" spans="1:3" x14ac:dyDescent="0.3">
      <c r="A2038" t="s">
        <v>9400</v>
      </c>
    </row>
    <row r="2039" spans="1:3" x14ac:dyDescent="0.3">
      <c r="A2039" t="s">
        <v>9401</v>
      </c>
    </row>
    <row r="2040" spans="1:3" x14ac:dyDescent="0.3">
      <c r="A2040" t="s">
        <v>9402</v>
      </c>
    </row>
    <row r="2041" spans="1:3" x14ac:dyDescent="0.3">
      <c r="A2041" t="s">
        <v>2279</v>
      </c>
    </row>
    <row r="2042" spans="1:3" x14ac:dyDescent="0.3">
      <c r="A2042" t="s">
        <v>2281</v>
      </c>
      <c r="B2042">
        <v>1</v>
      </c>
      <c r="C2042">
        <v>1</v>
      </c>
    </row>
    <row r="2043" spans="1:3" x14ac:dyDescent="0.3">
      <c r="A2043" t="s">
        <v>2282</v>
      </c>
      <c r="B2043">
        <v>22</v>
      </c>
      <c r="C2043">
        <v>22</v>
      </c>
    </row>
    <row r="2044" spans="1:3" x14ac:dyDescent="0.3">
      <c r="A2044" t="s">
        <v>2283</v>
      </c>
      <c r="B2044">
        <v>12</v>
      </c>
      <c r="C2044">
        <v>12</v>
      </c>
    </row>
    <row r="2045" spans="1:3" x14ac:dyDescent="0.3">
      <c r="A2045" t="s">
        <v>2284</v>
      </c>
      <c r="B2045">
        <v>12</v>
      </c>
      <c r="C2045">
        <v>12</v>
      </c>
    </row>
    <row r="2046" spans="1:3" x14ac:dyDescent="0.3">
      <c r="A2046" t="s">
        <v>2286</v>
      </c>
      <c r="B2046">
        <v>6</v>
      </c>
      <c r="C2046">
        <v>6</v>
      </c>
    </row>
    <row r="2047" spans="1:3" x14ac:dyDescent="0.3">
      <c r="A2047" t="s">
        <v>2287</v>
      </c>
      <c r="B2047">
        <v>20</v>
      </c>
      <c r="C2047">
        <v>20</v>
      </c>
    </row>
    <row r="2048" spans="1:3" x14ac:dyDescent="0.3">
      <c r="A2048" t="s">
        <v>2288</v>
      </c>
      <c r="B2048">
        <v>12</v>
      </c>
      <c r="C2048">
        <v>12</v>
      </c>
    </row>
    <row r="2049" spans="1:3" x14ac:dyDescent="0.3">
      <c r="A2049" t="s">
        <v>2289</v>
      </c>
      <c r="B2049">
        <v>22</v>
      </c>
      <c r="C2049">
        <v>22</v>
      </c>
    </row>
    <row r="2050" spans="1:3" x14ac:dyDescent="0.3">
      <c r="A2050" t="s">
        <v>2291</v>
      </c>
      <c r="B2050">
        <v>3</v>
      </c>
      <c r="C2050">
        <v>3</v>
      </c>
    </row>
    <row r="2051" spans="1:3" x14ac:dyDescent="0.3">
      <c r="A2051" t="s">
        <v>2293</v>
      </c>
      <c r="B2051">
        <v>1</v>
      </c>
      <c r="C2051">
        <v>1</v>
      </c>
    </row>
    <row r="2052" spans="1:3" x14ac:dyDescent="0.3">
      <c r="A2052" t="s">
        <v>2294</v>
      </c>
      <c r="B2052">
        <v>7</v>
      </c>
      <c r="C2052">
        <v>7</v>
      </c>
    </row>
    <row r="2053" spans="1:3" x14ac:dyDescent="0.3">
      <c r="A2053" t="s">
        <v>9403</v>
      </c>
    </row>
    <row r="2054" spans="1:3" x14ac:dyDescent="0.3">
      <c r="A2054" t="s">
        <v>2295</v>
      </c>
      <c r="B2054">
        <v>3</v>
      </c>
      <c r="C2054">
        <v>3</v>
      </c>
    </row>
    <row r="2055" spans="1:3" x14ac:dyDescent="0.3">
      <c r="A2055" t="s">
        <v>2296</v>
      </c>
      <c r="B2055">
        <v>22</v>
      </c>
      <c r="C2055">
        <v>22</v>
      </c>
    </row>
    <row r="2056" spans="1:3" x14ac:dyDescent="0.3">
      <c r="A2056" t="s">
        <v>2297</v>
      </c>
      <c r="B2056">
        <v>14</v>
      </c>
      <c r="C2056">
        <v>14</v>
      </c>
    </row>
    <row r="2057" spans="1:3" x14ac:dyDescent="0.3">
      <c r="A2057" t="s">
        <v>2299</v>
      </c>
      <c r="B2057">
        <v>1</v>
      </c>
      <c r="C2057">
        <v>1</v>
      </c>
    </row>
    <row r="2058" spans="1:3" x14ac:dyDescent="0.3">
      <c r="A2058" t="s">
        <v>2300</v>
      </c>
      <c r="B2058">
        <v>10</v>
      </c>
      <c r="C2058">
        <v>10</v>
      </c>
    </row>
    <row r="2059" spans="1:3" x14ac:dyDescent="0.3">
      <c r="A2059" t="s">
        <v>9404</v>
      </c>
    </row>
    <row r="2060" spans="1:3" x14ac:dyDescent="0.3">
      <c r="A2060" t="s">
        <v>2302</v>
      </c>
    </row>
    <row r="2061" spans="1:3" x14ac:dyDescent="0.3">
      <c r="A2061" t="s">
        <v>2303</v>
      </c>
      <c r="B2061">
        <v>8</v>
      </c>
      <c r="C2061">
        <v>8</v>
      </c>
    </row>
    <row r="2062" spans="1:3" x14ac:dyDescent="0.3">
      <c r="A2062" t="s">
        <v>2304</v>
      </c>
      <c r="B2062">
        <v>6</v>
      </c>
      <c r="C2062">
        <v>6</v>
      </c>
    </row>
    <row r="2063" spans="1:3" x14ac:dyDescent="0.3">
      <c r="A2063" t="s">
        <v>2305</v>
      </c>
      <c r="B2063">
        <v>7</v>
      </c>
      <c r="C2063">
        <v>7</v>
      </c>
    </row>
    <row r="2064" spans="1:3" x14ac:dyDescent="0.3">
      <c r="A2064" t="s">
        <v>2306</v>
      </c>
      <c r="B2064">
        <v>2</v>
      </c>
      <c r="C2064">
        <v>2</v>
      </c>
    </row>
    <row r="2065" spans="1:3" x14ac:dyDescent="0.3">
      <c r="A2065" t="s">
        <v>9405</v>
      </c>
    </row>
    <row r="2066" spans="1:3" x14ac:dyDescent="0.3">
      <c r="A2066" t="s">
        <v>2308</v>
      </c>
      <c r="B2066">
        <v>1</v>
      </c>
      <c r="C2066">
        <v>1</v>
      </c>
    </row>
    <row r="2067" spans="1:3" x14ac:dyDescent="0.3">
      <c r="A2067" t="s">
        <v>2309</v>
      </c>
      <c r="B2067">
        <v>2</v>
      </c>
      <c r="C2067">
        <v>2</v>
      </c>
    </row>
    <row r="2068" spans="1:3" x14ac:dyDescent="0.3">
      <c r="A2068" t="s">
        <v>2310</v>
      </c>
      <c r="B2068">
        <v>16</v>
      </c>
      <c r="C2068">
        <v>16</v>
      </c>
    </row>
    <row r="2069" spans="1:3" x14ac:dyDescent="0.3">
      <c r="A2069" t="s">
        <v>9406</v>
      </c>
    </row>
    <row r="2070" spans="1:3" x14ac:dyDescent="0.3">
      <c r="A2070" t="s">
        <v>9407</v>
      </c>
    </row>
    <row r="2071" spans="1:3" x14ac:dyDescent="0.3">
      <c r="A2071" t="s">
        <v>2311</v>
      </c>
    </row>
    <row r="2072" spans="1:3" x14ac:dyDescent="0.3">
      <c r="A2072" t="s">
        <v>2312</v>
      </c>
      <c r="B2072">
        <v>5</v>
      </c>
      <c r="C2072">
        <v>5</v>
      </c>
    </row>
    <row r="2073" spans="1:3" x14ac:dyDescent="0.3">
      <c r="A2073" t="s">
        <v>2313</v>
      </c>
      <c r="B2073">
        <v>1</v>
      </c>
      <c r="C2073">
        <v>1</v>
      </c>
    </row>
    <row r="2074" spans="1:3" x14ac:dyDescent="0.3">
      <c r="A2074" t="s">
        <v>9408</v>
      </c>
    </row>
    <row r="2075" spans="1:3" x14ac:dyDescent="0.3">
      <c r="A2075" t="s">
        <v>9409</v>
      </c>
    </row>
    <row r="2076" spans="1:3" x14ac:dyDescent="0.3">
      <c r="A2076" t="s">
        <v>2314</v>
      </c>
      <c r="B2076">
        <v>7</v>
      </c>
      <c r="C2076">
        <v>7</v>
      </c>
    </row>
    <row r="2077" spans="1:3" x14ac:dyDescent="0.3">
      <c r="A2077" t="s">
        <v>2315</v>
      </c>
      <c r="B2077">
        <v>32</v>
      </c>
      <c r="C2077">
        <v>32</v>
      </c>
    </row>
    <row r="2078" spans="1:3" x14ac:dyDescent="0.3">
      <c r="A2078" t="s">
        <v>2316</v>
      </c>
      <c r="B2078">
        <v>13</v>
      </c>
      <c r="C2078">
        <v>13</v>
      </c>
    </row>
    <row r="2079" spans="1:3" x14ac:dyDescent="0.3">
      <c r="A2079" t="s">
        <v>9410</v>
      </c>
    </row>
    <row r="2080" spans="1:3" x14ac:dyDescent="0.3">
      <c r="A2080" t="s">
        <v>9411</v>
      </c>
    </row>
    <row r="2081" spans="1:3" x14ac:dyDescent="0.3">
      <c r="A2081" t="s">
        <v>9412</v>
      </c>
    </row>
    <row r="2082" spans="1:3" x14ac:dyDescent="0.3">
      <c r="A2082" t="s">
        <v>2317</v>
      </c>
      <c r="B2082">
        <v>5</v>
      </c>
      <c r="C2082">
        <v>5</v>
      </c>
    </row>
    <row r="2083" spans="1:3" x14ac:dyDescent="0.3">
      <c r="A2083" t="s">
        <v>2319</v>
      </c>
      <c r="B2083">
        <v>5</v>
      </c>
      <c r="C2083">
        <v>5</v>
      </c>
    </row>
    <row r="2084" spans="1:3" x14ac:dyDescent="0.3">
      <c r="A2084" t="s">
        <v>2320</v>
      </c>
      <c r="B2084">
        <v>23</v>
      </c>
      <c r="C2084">
        <v>23</v>
      </c>
    </row>
    <row r="2085" spans="1:3" x14ac:dyDescent="0.3">
      <c r="A2085" t="s">
        <v>2321</v>
      </c>
      <c r="B2085">
        <v>2</v>
      </c>
      <c r="C2085">
        <v>2</v>
      </c>
    </row>
    <row r="2086" spans="1:3" x14ac:dyDescent="0.3">
      <c r="A2086" t="s">
        <v>2322</v>
      </c>
      <c r="B2086">
        <v>18</v>
      </c>
      <c r="C2086">
        <v>18</v>
      </c>
    </row>
    <row r="2087" spans="1:3" x14ac:dyDescent="0.3">
      <c r="A2087" t="s">
        <v>2323</v>
      </c>
      <c r="B2087">
        <v>1</v>
      </c>
      <c r="C2087">
        <v>1</v>
      </c>
    </row>
    <row r="2088" spans="1:3" x14ac:dyDescent="0.3">
      <c r="A2088" t="s">
        <v>2325</v>
      </c>
      <c r="B2088">
        <v>5</v>
      </c>
      <c r="C2088">
        <v>5</v>
      </c>
    </row>
    <row r="2089" spans="1:3" x14ac:dyDescent="0.3">
      <c r="A2089" t="s">
        <v>9413</v>
      </c>
    </row>
    <row r="2090" spans="1:3" x14ac:dyDescent="0.3">
      <c r="A2090" t="s">
        <v>9414</v>
      </c>
    </row>
    <row r="2091" spans="1:3" x14ac:dyDescent="0.3">
      <c r="A2091" t="s">
        <v>2326</v>
      </c>
      <c r="B2091">
        <v>16</v>
      </c>
      <c r="C2091">
        <v>16</v>
      </c>
    </row>
    <row r="2092" spans="1:3" x14ac:dyDescent="0.3">
      <c r="A2092" t="s">
        <v>2328</v>
      </c>
      <c r="B2092">
        <v>2</v>
      </c>
      <c r="C2092">
        <v>2</v>
      </c>
    </row>
    <row r="2093" spans="1:3" x14ac:dyDescent="0.3">
      <c r="A2093" t="s">
        <v>2329</v>
      </c>
      <c r="B2093">
        <v>38</v>
      </c>
      <c r="C2093">
        <v>38</v>
      </c>
    </row>
    <row r="2094" spans="1:3" x14ac:dyDescent="0.3">
      <c r="A2094" t="s">
        <v>2331</v>
      </c>
      <c r="B2094">
        <v>1</v>
      </c>
      <c r="C2094">
        <v>1</v>
      </c>
    </row>
    <row r="2095" spans="1:3" x14ac:dyDescent="0.3">
      <c r="A2095" t="s">
        <v>2332</v>
      </c>
      <c r="B2095">
        <v>30</v>
      </c>
      <c r="C2095">
        <v>30</v>
      </c>
    </row>
    <row r="2096" spans="1:3" x14ac:dyDescent="0.3">
      <c r="A2096" t="s">
        <v>2333</v>
      </c>
      <c r="B2096">
        <v>38</v>
      </c>
      <c r="C2096">
        <v>38</v>
      </c>
    </row>
    <row r="2097" spans="1:3" x14ac:dyDescent="0.3">
      <c r="A2097" t="s">
        <v>2334</v>
      </c>
      <c r="B2097">
        <v>43</v>
      </c>
      <c r="C2097">
        <v>43</v>
      </c>
    </row>
    <row r="2098" spans="1:3" x14ac:dyDescent="0.3">
      <c r="A2098" t="s">
        <v>2335</v>
      </c>
      <c r="B2098">
        <v>5</v>
      </c>
      <c r="C2098">
        <v>5</v>
      </c>
    </row>
    <row r="2099" spans="1:3" x14ac:dyDescent="0.3">
      <c r="A2099" t="s">
        <v>2336</v>
      </c>
      <c r="B2099">
        <v>7</v>
      </c>
      <c r="C2099">
        <v>7</v>
      </c>
    </row>
    <row r="2100" spans="1:3" x14ac:dyDescent="0.3">
      <c r="A2100" t="s">
        <v>9415</v>
      </c>
    </row>
    <row r="2101" spans="1:3" x14ac:dyDescent="0.3">
      <c r="A2101" t="s">
        <v>9416</v>
      </c>
    </row>
    <row r="2102" spans="1:3" x14ac:dyDescent="0.3">
      <c r="A2102" t="s">
        <v>9417</v>
      </c>
    </row>
    <row r="2103" spans="1:3" x14ac:dyDescent="0.3">
      <c r="A2103" t="s">
        <v>9418</v>
      </c>
    </row>
    <row r="2104" spans="1:3" x14ac:dyDescent="0.3">
      <c r="A2104" t="s">
        <v>2337</v>
      </c>
      <c r="B2104">
        <v>2</v>
      </c>
      <c r="C2104">
        <v>2</v>
      </c>
    </row>
    <row r="2105" spans="1:3" x14ac:dyDescent="0.3">
      <c r="A2105" t="s">
        <v>2338</v>
      </c>
      <c r="C2105">
        <v>4</v>
      </c>
    </row>
    <row r="2106" spans="1:3" x14ac:dyDescent="0.3">
      <c r="A2106" t="s">
        <v>2339</v>
      </c>
      <c r="B2106">
        <v>5</v>
      </c>
      <c r="C2106">
        <v>5</v>
      </c>
    </row>
    <row r="2107" spans="1:3" x14ac:dyDescent="0.3">
      <c r="A2107" t="s">
        <v>2340</v>
      </c>
      <c r="B2107">
        <v>15</v>
      </c>
      <c r="C2107">
        <v>15</v>
      </c>
    </row>
    <row r="2108" spans="1:3" x14ac:dyDescent="0.3">
      <c r="A2108" t="s">
        <v>9419</v>
      </c>
    </row>
    <row r="2109" spans="1:3" x14ac:dyDescent="0.3">
      <c r="A2109" t="s">
        <v>2341</v>
      </c>
      <c r="B2109">
        <v>14</v>
      </c>
      <c r="C2109">
        <v>14</v>
      </c>
    </row>
    <row r="2110" spans="1:3" x14ac:dyDescent="0.3">
      <c r="A2110" t="s">
        <v>2343</v>
      </c>
      <c r="C2110">
        <v>1</v>
      </c>
    </row>
    <row r="2111" spans="1:3" x14ac:dyDescent="0.3">
      <c r="A2111" t="s">
        <v>2344</v>
      </c>
      <c r="B2111">
        <v>24</v>
      </c>
      <c r="C2111">
        <v>24</v>
      </c>
    </row>
    <row r="2112" spans="1:3" x14ac:dyDescent="0.3">
      <c r="A2112" t="s">
        <v>2345</v>
      </c>
      <c r="B2112">
        <v>4</v>
      </c>
      <c r="C2112">
        <v>4</v>
      </c>
    </row>
    <row r="2113" spans="1:3" x14ac:dyDescent="0.3">
      <c r="A2113" t="s">
        <v>2346</v>
      </c>
      <c r="B2113">
        <v>22</v>
      </c>
      <c r="C2113">
        <v>22</v>
      </c>
    </row>
    <row r="2114" spans="1:3" x14ac:dyDescent="0.3">
      <c r="A2114" t="s">
        <v>2347</v>
      </c>
      <c r="B2114">
        <v>37</v>
      </c>
      <c r="C2114">
        <v>37</v>
      </c>
    </row>
    <row r="2115" spans="1:3" x14ac:dyDescent="0.3">
      <c r="A2115" t="s">
        <v>2348</v>
      </c>
      <c r="B2115">
        <v>1</v>
      </c>
      <c r="C2115">
        <v>1</v>
      </c>
    </row>
    <row r="2116" spans="1:3" x14ac:dyDescent="0.3">
      <c r="A2116" t="s">
        <v>2599</v>
      </c>
      <c r="B2116">
        <v>1</v>
      </c>
      <c r="C2116">
        <v>1</v>
      </c>
    </row>
    <row r="2117" spans="1:3" x14ac:dyDescent="0.3">
      <c r="A2117" t="s">
        <v>2350</v>
      </c>
      <c r="B2117">
        <v>1</v>
      </c>
      <c r="C2117">
        <v>1</v>
      </c>
    </row>
    <row r="2118" spans="1:3" x14ac:dyDescent="0.3">
      <c r="A2118" t="s">
        <v>2351</v>
      </c>
      <c r="B2118">
        <v>8</v>
      </c>
      <c r="C2118">
        <v>8</v>
      </c>
    </row>
    <row r="2119" spans="1:3" x14ac:dyDescent="0.3">
      <c r="A2119" t="s">
        <v>2352</v>
      </c>
      <c r="B2119">
        <v>6</v>
      </c>
      <c r="C2119">
        <v>6</v>
      </c>
    </row>
    <row r="2120" spans="1:3" x14ac:dyDescent="0.3">
      <c r="A2120" t="s">
        <v>9420</v>
      </c>
    </row>
    <row r="2121" spans="1:3" x14ac:dyDescent="0.3">
      <c r="A2121" t="s">
        <v>2353</v>
      </c>
      <c r="B2121">
        <v>7</v>
      </c>
      <c r="C2121">
        <v>7</v>
      </c>
    </row>
    <row r="2122" spans="1:3" x14ac:dyDescent="0.3">
      <c r="A2122" t="s">
        <v>2355</v>
      </c>
      <c r="B2122">
        <v>4</v>
      </c>
      <c r="C2122">
        <v>4</v>
      </c>
    </row>
    <row r="2123" spans="1:3" x14ac:dyDescent="0.3">
      <c r="A2123" t="s">
        <v>2356</v>
      </c>
      <c r="B2123">
        <v>8</v>
      </c>
      <c r="C2123">
        <v>8</v>
      </c>
    </row>
    <row r="2124" spans="1:3" x14ac:dyDescent="0.3">
      <c r="A2124" t="s">
        <v>2357</v>
      </c>
      <c r="B2124">
        <v>10</v>
      </c>
      <c r="C2124">
        <v>10</v>
      </c>
    </row>
    <row r="2125" spans="1:3" x14ac:dyDescent="0.3">
      <c r="A2125" t="s">
        <v>2358</v>
      </c>
    </row>
    <row r="2126" spans="1:3" x14ac:dyDescent="0.3">
      <c r="A2126" t="s">
        <v>2359</v>
      </c>
    </row>
    <row r="2127" spans="1:3" x14ac:dyDescent="0.3">
      <c r="A2127" t="s">
        <v>2360</v>
      </c>
    </row>
    <row r="2128" spans="1:3" x14ac:dyDescent="0.3">
      <c r="A2128" t="s">
        <v>2361</v>
      </c>
      <c r="B2128">
        <v>21</v>
      </c>
      <c r="C2128">
        <v>21</v>
      </c>
    </row>
    <row r="2129" spans="1:3" x14ac:dyDescent="0.3">
      <c r="A2129" t="s">
        <v>2362</v>
      </c>
      <c r="B2129">
        <v>4</v>
      </c>
      <c r="C2129">
        <v>4</v>
      </c>
    </row>
    <row r="2130" spans="1:3" x14ac:dyDescent="0.3">
      <c r="A2130" t="s">
        <v>2363</v>
      </c>
      <c r="B2130">
        <v>20</v>
      </c>
      <c r="C2130">
        <v>20</v>
      </c>
    </row>
    <row r="2131" spans="1:3" x14ac:dyDescent="0.3">
      <c r="A2131" t="s">
        <v>2364</v>
      </c>
    </row>
    <row r="2132" spans="1:3" x14ac:dyDescent="0.3">
      <c r="A2132" t="s">
        <v>2365</v>
      </c>
      <c r="B2132">
        <v>11</v>
      </c>
      <c r="C2132">
        <v>11</v>
      </c>
    </row>
    <row r="2133" spans="1:3" x14ac:dyDescent="0.3">
      <c r="A2133" t="s">
        <v>2366</v>
      </c>
      <c r="B2133">
        <v>15</v>
      </c>
      <c r="C2133">
        <v>15</v>
      </c>
    </row>
    <row r="2134" spans="1:3" x14ac:dyDescent="0.3">
      <c r="A2134" t="s">
        <v>2367</v>
      </c>
      <c r="C2134">
        <v>1</v>
      </c>
    </row>
    <row r="2135" spans="1:3" x14ac:dyDescent="0.3">
      <c r="A2135" t="s">
        <v>2368</v>
      </c>
      <c r="B2135">
        <v>25</v>
      </c>
      <c r="C2135">
        <v>25</v>
      </c>
    </row>
    <row r="2136" spans="1:3" x14ac:dyDescent="0.3">
      <c r="A2136" t="s">
        <v>9421</v>
      </c>
    </row>
    <row r="2137" spans="1:3" x14ac:dyDescent="0.3">
      <c r="A2137" t="s">
        <v>2369</v>
      </c>
      <c r="B2137">
        <v>23</v>
      </c>
      <c r="C2137">
        <v>23</v>
      </c>
    </row>
    <row r="2138" spans="1:3" x14ac:dyDescent="0.3">
      <c r="A2138" t="s">
        <v>2371</v>
      </c>
      <c r="B2138">
        <v>1</v>
      </c>
      <c r="C2138">
        <v>1</v>
      </c>
    </row>
    <row r="2139" spans="1:3" x14ac:dyDescent="0.3">
      <c r="A2139" t="s">
        <v>2373</v>
      </c>
      <c r="C2139">
        <v>1</v>
      </c>
    </row>
    <row r="2140" spans="1:3" x14ac:dyDescent="0.3">
      <c r="A2140" t="s">
        <v>9422</v>
      </c>
      <c r="C2140">
        <v>2</v>
      </c>
    </row>
    <row r="2141" spans="1:3" x14ac:dyDescent="0.3">
      <c r="A2141" t="s">
        <v>2374</v>
      </c>
      <c r="B2141">
        <v>50</v>
      </c>
      <c r="C2141">
        <v>50</v>
      </c>
    </row>
    <row r="2142" spans="1:3" x14ac:dyDescent="0.3">
      <c r="A2142" t="s">
        <v>2375</v>
      </c>
      <c r="B2142">
        <v>39</v>
      </c>
      <c r="C2142">
        <v>39</v>
      </c>
    </row>
    <row r="2143" spans="1:3" x14ac:dyDescent="0.3">
      <c r="A2143" t="s">
        <v>2376</v>
      </c>
      <c r="B2143">
        <v>9</v>
      </c>
      <c r="C2143">
        <v>9</v>
      </c>
    </row>
    <row r="2144" spans="1:3" x14ac:dyDescent="0.3">
      <c r="A2144" t="s">
        <v>2378</v>
      </c>
      <c r="B2144">
        <v>1</v>
      </c>
      <c r="C2144">
        <v>1</v>
      </c>
    </row>
    <row r="2145" spans="1:3" x14ac:dyDescent="0.3">
      <c r="A2145" t="s">
        <v>2379</v>
      </c>
    </row>
    <row r="2146" spans="1:3" x14ac:dyDescent="0.3">
      <c r="A2146" t="s">
        <v>2380</v>
      </c>
      <c r="C2146">
        <v>3</v>
      </c>
    </row>
    <row r="2147" spans="1:3" x14ac:dyDescent="0.3">
      <c r="A2147" t="s">
        <v>9423</v>
      </c>
    </row>
    <row r="2148" spans="1:3" x14ac:dyDescent="0.3">
      <c r="A2148" t="s">
        <v>2381</v>
      </c>
      <c r="B2148">
        <v>37</v>
      </c>
      <c r="C2148">
        <v>37</v>
      </c>
    </row>
    <row r="2149" spans="1:3" x14ac:dyDescent="0.3">
      <c r="A2149" t="s">
        <v>2382</v>
      </c>
      <c r="C2149">
        <v>2</v>
      </c>
    </row>
    <row r="2150" spans="1:3" x14ac:dyDescent="0.3">
      <c r="A2150" t="s">
        <v>2383</v>
      </c>
      <c r="C2150">
        <v>3</v>
      </c>
    </row>
    <row r="2151" spans="1:3" x14ac:dyDescent="0.3">
      <c r="A2151" t="s">
        <v>2384</v>
      </c>
      <c r="C2151">
        <v>6</v>
      </c>
    </row>
    <row r="2152" spans="1:3" x14ac:dyDescent="0.3">
      <c r="A2152" t="s">
        <v>2385</v>
      </c>
      <c r="B2152">
        <v>2</v>
      </c>
      <c r="C2152">
        <v>2</v>
      </c>
    </row>
    <row r="2153" spans="1:3" x14ac:dyDescent="0.3">
      <c r="A2153" t="s">
        <v>9424</v>
      </c>
    </row>
    <row r="2154" spans="1:3" x14ac:dyDescent="0.3">
      <c r="A2154" t="s">
        <v>2386</v>
      </c>
      <c r="C2154">
        <v>2</v>
      </c>
    </row>
    <row r="2155" spans="1:3" x14ac:dyDescent="0.3">
      <c r="A2155" t="s">
        <v>2388</v>
      </c>
      <c r="B2155">
        <v>1</v>
      </c>
      <c r="C2155">
        <v>1</v>
      </c>
    </row>
    <row r="2156" spans="1:3" x14ac:dyDescent="0.3">
      <c r="A2156" t="s">
        <v>9425</v>
      </c>
    </row>
    <row r="2157" spans="1:3" x14ac:dyDescent="0.3">
      <c r="A2157" t="s">
        <v>2389</v>
      </c>
      <c r="B2157">
        <v>11</v>
      </c>
      <c r="C2157">
        <v>11</v>
      </c>
    </row>
    <row r="2158" spans="1:3" x14ac:dyDescent="0.3">
      <c r="A2158" t="s">
        <v>9426</v>
      </c>
    </row>
    <row r="2159" spans="1:3" x14ac:dyDescent="0.3">
      <c r="A2159" t="s">
        <v>2390</v>
      </c>
      <c r="B2159">
        <v>2</v>
      </c>
      <c r="C2159">
        <v>2</v>
      </c>
    </row>
    <row r="2160" spans="1:3" x14ac:dyDescent="0.3">
      <c r="A2160" t="s">
        <v>2391</v>
      </c>
      <c r="B2160">
        <v>19</v>
      </c>
      <c r="C2160">
        <v>19</v>
      </c>
    </row>
    <row r="2161" spans="1:3" x14ac:dyDescent="0.3">
      <c r="A2161" t="s">
        <v>2393</v>
      </c>
    </row>
    <row r="2162" spans="1:3" x14ac:dyDescent="0.3">
      <c r="A2162" t="s">
        <v>2394</v>
      </c>
      <c r="B2162">
        <v>5</v>
      </c>
      <c r="C2162">
        <v>5</v>
      </c>
    </row>
    <row r="2163" spans="1:3" x14ac:dyDescent="0.3">
      <c r="A2163" t="s">
        <v>2395</v>
      </c>
      <c r="B2163">
        <v>7</v>
      </c>
      <c r="C2163">
        <v>7</v>
      </c>
    </row>
    <row r="2164" spans="1:3" x14ac:dyDescent="0.3">
      <c r="A2164" t="s">
        <v>2396</v>
      </c>
      <c r="B2164">
        <v>22</v>
      </c>
      <c r="C2164">
        <v>22</v>
      </c>
    </row>
    <row r="2165" spans="1:3" x14ac:dyDescent="0.3">
      <c r="A2165" t="s">
        <v>2397</v>
      </c>
      <c r="B2165">
        <v>8</v>
      </c>
      <c r="C2165">
        <v>8</v>
      </c>
    </row>
    <row r="2166" spans="1:3" x14ac:dyDescent="0.3">
      <c r="A2166" t="s">
        <v>2398</v>
      </c>
      <c r="B2166">
        <v>5</v>
      </c>
      <c r="C2166">
        <v>5</v>
      </c>
    </row>
    <row r="2167" spans="1:3" x14ac:dyDescent="0.3">
      <c r="A2167" t="s">
        <v>9427</v>
      </c>
      <c r="B2167">
        <v>3</v>
      </c>
      <c r="C2167">
        <v>3</v>
      </c>
    </row>
    <row r="2168" spans="1:3" x14ac:dyDescent="0.3">
      <c r="A2168" t="s">
        <v>2399</v>
      </c>
      <c r="B2168">
        <v>28</v>
      </c>
      <c r="C2168">
        <v>28</v>
      </c>
    </row>
    <row r="2169" spans="1:3" x14ac:dyDescent="0.3">
      <c r="A2169" t="s">
        <v>9428</v>
      </c>
      <c r="B2169">
        <v>10</v>
      </c>
      <c r="C2169">
        <v>10</v>
      </c>
    </row>
    <row r="2170" spans="1:3" x14ac:dyDescent="0.3">
      <c r="A2170" t="s">
        <v>2400</v>
      </c>
      <c r="B2170">
        <v>12</v>
      </c>
      <c r="C2170">
        <v>12</v>
      </c>
    </row>
    <row r="2171" spans="1:3" x14ac:dyDescent="0.3">
      <c r="A2171" t="s">
        <v>2401</v>
      </c>
      <c r="B2171">
        <v>7</v>
      </c>
      <c r="C2171">
        <v>7</v>
      </c>
    </row>
    <row r="2172" spans="1:3" x14ac:dyDescent="0.3">
      <c r="A2172" t="s">
        <v>2402</v>
      </c>
      <c r="B2172">
        <v>10</v>
      </c>
      <c r="C2172">
        <v>10</v>
      </c>
    </row>
    <row r="2173" spans="1:3" x14ac:dyDescent="0.3">
      <c r="A2173" t="s">
        <v>2403</v>
      </c>
      <c r="B2173">
        <v>2</v>
      </c>
      <c r="C2173">
        <v>2</v>
      </c>
    </row>
    <row r="2174" spans="1:3" x14ac:dyDescent="0.3">
      <c r="A2174" t="s">
        <v>2404</v>
      </c>
    </row>
    <row r="2175" spans="1:3" x14ac:dyDescent="0.3">
      <c r="A2175" t="s">
        <v>2405</v>
      </c>
      <c r="B2175">
        <v>3</v>
      </c>
      <c r="C2175">
        <v>3</v>
      </c>
    </row>
    <row r="2176" spans="1:3" x14ac:dyDescent="0.3">
      <c r="A2176" t="s">
        <v>2406</v>
      </c>
      <c r="B2176">
        <v>29</v>
      </c>
      <c r="C2176">
        <v>29</v>
      </c>
    </row>
    <row r="2177" spans="1:3" x14ac:dyDescent="0.3">
      <c r="A2177" t="s">
        <v>2407</v>
      </c>
      <c r="B2177">
        <v>1</v>
      </c>
      <c r="C2177">
        <v>1</v>
      </c>
    </row>
    <row r="2178" spans="1:3" x14ac:dyDescent="0.3">
      <c r="A2178" t="s">
        <v>2408</v>
      </c>
      <c r="B2178">
        <v>2</v>
      </c>
      <c r="C2178">
        <v>2</v>
      </c>
    </row>
    <row r="2179" spans="1:3" x14ac:dyDescent="0.3">
      <c r="A2179" t="s">
        <v>2409</v>
      </c>
      <c r="B2179">
        <v>7</v>
      </c>
      <c r="C2179">
        <v>7</v>
      </c>
    </row>
    <row r="2180" spans="1:3" x14ac:dyDescent="0.3">
      <c r="A2180" t="s">
        <v>2411</v>
      </c>
      <c r="B2180">
        <v>2</v>
      </c>
      <c r="C2180">
        <v>2</v>
      </c>
    </row>
    <row r="2181" spans="1:3" x14ac:dyDescent="0.3">
      <c r="A2181" t="s">
        <v>2413</v>
      </c>
      <c r="B2181">
        <v>2</v>
      </c>
      <c r="C2181">
        <v>2</v>
      </c>
    </row>
    <row r="2182" spans="1:3" x14ac:dyDescent="0.3">
      <c r="A2182" t="s">
        <v>2414</v>
      </c>
      <c r="B2182">
        <v>19</v>
      </c>
      <c r="C2182">
        <v>19</v>
      </c>
    </row>
    <row r="2183" spans="1:3" x14ac:dyDescent="0.3">
      <c r="A2183" t="s">
        <v>2415</v>
      </c>
      <c r="B2183">
        <v>23</v>
      </c>
      <c r="C2183">
        <v>23</v>
      </c>
    </row>
    <row r="2184" spans="1:3" x14ac:dyDescent="0.3">
      <c r="A2184" t="s">
        <v>2417</v>
      </c>
      <c r="B2184">
        <v>2</v>
      </c>
      <c r="C2184">
        <v>2</v>
      </c>
    </row>
    <row r="2185" spans="1:3" x14ac:dyDescent="0.3">
      <c r="A2185" t="s">
        <v>2418</v>
      </c>
      <c r="B2185">
        <v>10</v>
      </c>
      <c r="C2185">
        <v>10</v>
      </c>
    </row>
    <row r="2186" spans="1:3" x14ac:dyDescent="0.3">
      <c r="A2186" t="s">
        <v>1181</v>
      </c>
      <c r="C2186">
        <v>5</v>
      </c>
    </row>
    <row r="2187" spans="1:3" x14ac:dyDescent="0.3">
      <c r="A2187" t="s">
        <v>2419</v>
      </c>
      <c r="B2187">
        <v>3</v>
      </c>
      <c r="C2187">
        <v>3</v>
      </c>
    </row>
    <row r="2188" spans="1:3" x14ac:dyDescent="0.3">
      <c r="A2188" t="s">
        <v>9429</v>
      </c>
    </row>
    <row r="2189" spans="1:3" x14ac:dyDescent="0.3">
      <c r="A2189" t="s">
        <v>9430</v>
      </c>
    </row>
    <row r="2190" spans="1:3" x14ac:dyDescent="0.3">
      <c r="A2190" t="s">
        <v>2420</v>
      </c>
      <c r="B2190">
        <v>5</v>
      </c>
      <c r="C2190">
        <v>5</v>
      </c>
    </row>
    <row r="2191" spans="1:3" x14ac:dyDescent="0.3">
      <c r="A2191" t="s">
        <v>2421</v>
      </c>
      <c r="B2191">
        <v>6</v>
      </c>
      <c r="C2191">
        <v>6</v>
      </c>
    </row>
    <row r="2192" spans="1:3" x14ac:dyDescent="0.3">
      <c r="A2192" t="s">
        <v>2422</v>
      </c>
    </row>
    <row r="2193" spans="1:3" x14ac:dyDescent="0.3">
      <c r="A2193" t="s">
        <v>2423</v>
      </c>
    </row>
    <row r="2194" spans="1:3" x14ac:dyDescent="0.3">
      <c r="A2194" t="s">
        <v>2424</v>
      </c>
      <c r="B2194">
        <v>16</v>
      </c>
      <c r="C2194">
        <v>16</v>
      </c>
    </row>
    <row r="2195" spans="1:3" x14ac:dyDescent="0.3">
      <c r="A2195" t="s">
        <v>2425</v>
      </c>
      <c r="B2195">
        <v>14</v>
      </c>
      <c r="C2195">
        <v>14</v>
      </c>
    </row>
    <row r="2196" spans="1:3" x14ac:dyDescent="0.3">
      <c r="A2196" t="s">
        <v>2427</v>
      </c>
      <c r="B2196">
        <v>3</v>
      </c>
      <c r="C2196">
        <v>3</v>
      </c>
    </row>
    <row r="2197" spans="1:3" x14ac:dyDescent="0.3">
      <c r="A2197" t="s">
        <v>2428</v>
      </c>
      <c r="C2197">
        <v>4</v>
      </c>
    </row>
    <row r="2198" spans="1:3" x14ac:dyDescent="0.3">
      <c r="A2198" t="s">
        <v>2429</v>
      </c>
      <c r="B2198">
        <v>10</v>
      </c>
      <c r="C2198">
        <v>10</v>
      </c>
    </row>
    <row r="2199" spans="1:3" x14ac:dyDescent="0.3">
      <c r="A2199" t="s">
        <v>9431</v>
      </c>
    </row>
    <row r="2200" spans="1:3" x14ac:dyDescent="0.3">
      <c r="A2200" t="s">
        <v>2430</v>
      </c>
    </row>
    <row r="2201" spans="1:3" x14ac:dyDescent="0.3">
      <c r="A2201" t="s">
        <v>9432</v>
      </c>
    </row>
    <row r="2202" spans="1:3" x14ac:dyDescent="0.3">
      <c r="A2202" t="s">
        <v>2431</v>
      </c>
      <c r="C2202">
        <v>7</v>
      </c>
    </row>
    <row r="2203" spans="1:3" x14ac:dyDescent="0.3">
      <c r="A2203" t="s">
        <v>2432</v>
      </c>
      <c r="B2203">
        <v>1</v>
      </c>
      <c r="C2203">
        <v>1</v>
      </c>
    </row>
    <row r="2204" spans="1:3" x14ac:dyDescent="0.3">
      <c r="A2204" t="s">
        <v>2433</v>
      </c>
      <c r="B2204">
        <v>12</v>
      </c>
      <c r="C2204">
        <v>12</v>
      </c>
    </row>
    <row r="2205" spans="1:3" x14ac:dyDescent="0.3">
      <c r="A2205" t="s">
        <v>2434</v>
      </c>
      <c r="B2205">
        <v>3</v>
      </c>
      <c r="C2205">
        <v>3</v>
      </c>
    </row>
    <row r="2206" spans="1:3" x14ac:dyDescent="0.3">
      <c r="A2206" t="s">
        <v>2435</v>
      </c>
      <c r="B2206">
        <v>3</v>
      </c>
      <c r="C2206">
        <v>3</v>
      </c>
    </row>
    <row r="2207" spans="1:3" x14ac:dyDescent="0.3">
      <c r="A2207" t="s">
        <v>2436</v>
      </c>
    </row>
    <row r="2208" spans="1:3" x14ac:dyDescent="0.3">
      <c r="A2208" t="s">
        <v>2437</v>
      </c>
      <c r="B2208">
        <v>3</v>
      </c>
      <c r="C2208">
        <v>3</v>
      </c>
    </row>
    <row r="2209" spans="1:3" x14ac:dyDescent="0.3">
      <c r="A2209" t="s">
        <v>2438</v>
      </c>
    </row>
    <row r="2210" spans="1:3" x14ac:dyDescent="0.3">
      <c r="A2210" t="s">
        <v>2440</v>
      </c>
      <c r="B2210">
        <v>2020</v>
      </c>
      <c r="C2210">
        <v>2020</v>
      </c>
    </row>
    <row r="2211" spans="1:3" x14ac:dyDescent="0.3">
      <c r="A2211" t="s">
        <v>2442</v>
      </c>
      <c r="B2211">
        <v>2020</v>
      </c>
      <c r="C2211">
        <v>2020</v>
      </c>
    </row>
    <row r="2212" spans="1:3" x14ac:dyDescent="0.3">
      <c r="A2212" t="s">
        <v>9433</v>
      </c>
    </row>
    <row r="2213" spans="1:3" x14ac:dyDescent="0.3">
      <c r="A2213" t="s">
        <v>2443</v>
      </c>
      <c r="B2213">
        <v>1</v>
      </c>
      <c r="C2213">
        <v>1</v>
      </c>
    </row>
    <row r="2214" spans="1:3" x14ac:dyDescent="0.3">
      <c r="A2214" t="s">
        <v>9434</v>
      </c>
    </row>
    <row r="2215" spans="1:3" x14ac:dyDescent="0.3">
      <c r="A2215" t="s">
        <v>9435</v>
      </c>
    </row>
    <row r="2216" spans="1:3" x14ac:dyDescent="0.3">
      <c r="A2216" t="s">
        <v>2444</v>
      </c>
    </row>
    <row r="2217" spans="1:3" x14ac:dyDescent="0.3">
      <c r="A2217" t="s">
        <v>9436</v>
      </c>
    </row>
    <row r="2218" spans="1:3" x14ac:dyDescent="0.3">
      <c r="A2218" t="s">
        <v>2445</v>
      </c>
      <c r="B2218">
        <v>2</v>
      </c>
      <c r="C2218">
        <v>2</v>
      </c>
    </row>
    <row r="2219" spans="1:3" x14ac:dyDescent="0.3">
      <c r="A2219" t="s">
        <v>9437</v>
      </c>
    </row>
    <row r="2220" spans="1:3" x14ac:dyDescent="0.3">
      <c r="A2220" t="s">
        <v>9438</v>
      </c>
      <c r="B2220">
        <v>4</v>
      </c>
      <c r="C2220">
        <v>4</v>
      </c>
    </row>
    <row r="2221" spans="1:3" x14ac:dyDescent="0.3">
      <c r="A2221" t="s">
        <v>9439</v>
      </c>
    </row>
    <row r="2222" spans="1:3" x14ac:dyDescent="0.3">
      <c r="A2222" t="s">
        <v>9440</v>
      </c>
    </row>
    <row r="2223" spans="1:3" x14ac:dyDescent="0.3">
      <c r="A2223" t="s">
        <v>2446</v>
      </c>
      <c r="B2223">
        <v>13</v>
      </c>
      <c r="C2223">
        <v>13</v>
      </c>
    </row>
    <row r="2224" spans="1:3" x14ac:dyDescent="0.3">
      <c r="A2224" t="s">
        <v>9441</v>
      </c>
    </row>
    <row r="2225" spans="1:3" x14ac:dyDescent="0.3">
      <c r="A2225" t="s">
        <v>2447</v>
      </c>
      <c r="B2225">
        <v>22</v>
      </c>
      <c r="C2225">
        <v>22</v>
      </c>
    </row>
    <row r="2226" spans="1:3" x14ac:dyDescent="0.3">
      <c r="A2226" t="s">
        <v>9442</v>
      </c>
    </row>
    <row r="2227" spans="1:3" x14ac:dyDescent="0.3">
      <c r="A2227" t="s">
        <v>2449</v>
      </c>
    </row>
    <row r="2228" spans="1:3" x14ac:dyDescent="0.3">
      <c r="A2228" t="s">
        <v>2450</v>
      </c>
      <c r="B2228">
        <v>6</v>
      </c>
      <c r="C2228">
        <v>6</v>
      </c>
    </row>
    <row r="2229" spans="1:3" x14ac:dyDescent="0.3">
      <c r="A2229" t="s">
        <v>2451</v>
      </c>
    </row>
    <row r="2230" spans="1:3" x14ac:dyDescent="0.3">
      <c r="A2230" t="s">
        <v>2453</v>
      </c>
      <c r="B2230">
        <v>40</v>
      </c>
      <c r="C2230">
        <v>40</v>
      </c>
    </row>
    <row r="2231" spans="1:3" x14ac:dyDescent="0.3">
      <c r="A2231" t="s">
        <v>2454</v>
      </c>
      <c r="B2231">
        <v>9</v>
      </c>
      <c r="C2231">
        <v>9</v>
      </c>
    </row>
    <row r="2232" spans="1:3" x14ac:dyDescent="0.3">
      <c r="A2232" t="s">
        <v>9443</v>
      </c>
    </row>
    <row r="2233" spans="1:3" x14ac:dyDescent="0.3">
      <c r="A2233" t="s">
        <v>9444</v>
      </c>
      <c r="B2233">
        <v>1</v>
      </c>
      <c r="C2233">
        <v>1</v>
      </c>
    </row>
    <row r="2234" spans="1:3" x14ac:dyDescent="0.3">
      <c r="A2234" t="s">
        <v>9445</v>
      </c>
    </row>
    <row r="2235" spans="1:3" x14ac:dyDescent="0.3">
      <c r="A2235" t="s">
        <v>5978</v>
      </c>
    </row>
    <row r="2236" spans="1:3" x14ac:dyDescent="0.3">
      <c r="A2236" t="s">
        <v>2456</v>
      </c>
      <c r="B2236">
        <v>9</v>
      </c>
      <c r="C2236">
        <v>9</v>
      </c>
    </row>
    <row r="2237" spans="1:3" x14ac:dyDescent="0.3">
      <c r="A2237" t="s">
        <v>2458</v>
      </c>
    </row>
    <row r="2238" spans="1:3" x14ac:dyDescent="0.3">
      <c r="A2238" t="s">
        <v>9446</v>
      </c>
    </row>
    <row r="2239" spans="1:3" x14ac:dyDescent="0.3">
      <c r="A2239" t="s">
        <v>2459</v>
      </c>
    </row>
    <row r="2240" spans="1:3" x14ac:dyDescent="0.3">
      <c r="A2240" t="s">
        <v>9447</v>
      </c>
    </row>
    <row r="2241" spans="1:3" x14ac:dyDescent="0.3">
      <c r="A2241" t="s">
        <v>9448</v>
      </c>
      <c r="B2241">
        <v>6</v>
      </c>
      <c r="C2241">
        <v>6</v>
      </c>
    </row>
    <row r="2242" spans="1:3" x14ac:dyDescent="0.3">
      <c r="A2242" t="s">
        <v>2460</v>
      </c>
    </row>
    <row r="2243" spans="1:3" x14ac:dyDescent="0.3">
      <c r="A2243" t="s">
        <v>2461</v>
      </c>
    </row>
    <row r="2244" spans="1:3" x14ac:dyDescent="0.3">
      <c r="A2244" t="s">
        <v>9449</v>
      </c>
      <c r="B2244">
        <v>4</v>
      </c>
      <c r="C2244">
        <v>4</v>
      </c>
    </row>
    <row r="2245" spans="1:3" x14ac:dyDescent="0.3">
      <c r="A2245" t="s">
        <v>2462</v>
      </c>
      <c r="B2245">
        <v>2020</v>
      </c>
      <c r="C2245">
        <v>2020</v>
      </c>
    </row>
    <row r="2246" spans="1:3" x14ac:dyDescent="0.3">
      <c r="A2246" t="s">
        <v>2464</v>
      </c>
    </row>
    <row r="2247" spans="1:3" x14ac:dyDescent="0.3">
      <c r="A2247" t="s">
        <v>9450</v>
      </c>
    </row>
    <row r="2248" spans="1:3" x14ac:dyDescent="0.3">
      <c r="A2248" t="s">
        <v>2465</v>
      </c>
    </row>
    <row r="2249" spans="1:3" x14ac:dyDescent="0.3">
      <c r="A2249" t="s">
        <v>2466</v>
      </c>
    </row>
    <row r="2250" spans="1:3" x14ac:dyDescent="0.3">
      <c r="A2250" t="s">
        <v>9451</v>
      </c>
    </row>
    <row r="2251" spans="1:3" x14ac:dyDescent="0.3">
      <c r="A2251" t="s">
        <v>9452</v>
      </c>
    </row>
    <row r="2252" spans="1:3" x14ac:dyDescent="0.3">
      <c r="A2252" t="s">
        <v>9453</v>
      </c>
      <c r="B2252">
        <v>2020</v>
      </c>
      <c r="C2252">
        <v>2020</v>
      </c>
    </row>
    <row r="2253" spans="1:3" x14ac:dyDescent="0.3">
      <c r="A2253" t="s">
        <v>2467</v>
      </c>
      <c r="B2253">
        <v>6</v>
      </c>
      <c r="C2253">
        <v>6</v>
      </c>
    </row>
    <row r="2254" spans="1:3" x14ac:dyDescent="0.3">
      <c r="A2254" t="s">
        <v>2468</v>
      </c>
    </row>
    <row r="2255" spans="1:3" x14ac:dyDescent="0.3">
      <c r="A2255" t="s">
        <v>2469</v>
      </c>
      <c r="B2255">
        <v>2</v>
      </c>
      <c r="C2255">
        <v>2</v>
      </c>
    </row>
    <row r="2256" spans="1:3" x14ac:dyDescent="0.3">
      <c r="A2256" t="s">
        <v>9454</v>
      </c>
    </row>
    <row r="2257" spans="1:3" x14ac:dyDescent="0.3">
      <c r="A2257" t="s">
        <v>2470</v>
      </c>
    </row>
    <row r="2258" spans="1:3" x14ac:dyDescent="0.3">
      <c r="A2258" t="s">
        <v>9455</v>
      </c>
    </row>
    <row r="2259" spans="1:3" x14ac:dyDescent="0.3">
      <c r="A2259" t="s">
        <v>2471</v>
      </c>
    </row>
    <row r="2260" spans="1:3" x14ac:dyDescent="0.3">
      <c r="A2260" t="s">
        <v>9456</v>
      </c>
    </row>
    <row r="2261" spans="1:3" x14ac:dyDescent="0.3">
      <c r="A2261" t="s">
        <v>2472</v>
      </c>
      <c r="B2261">
        <v>44</v>
      </c>
      <c r="C2261">
        <v>44</v>
      </c>
    </row>
    <row r="2262" spans="1:3" x14ac:dyDescent="0.3">
      <c r="A2262" t="s">
        <v>2473</v>
      </c>
      <c r="B2262">
        <v>5</v>
      </c>
      <c r="C2262">
        <v>5</v>
      </c>
    </row>
    <row r="2263" spans="1:3" x14ac:dyDescent="0.3">
      <c r="A2263" t="s">
        <v>9457</v>
      </c>
      <c r="B2263">
        <v>2020</v>
      </c>
      <c r="C2263">
        <v>2020</v>
      </c>
    </row>
    <row r="2264" spans="1:3" x14ac:dyDescent="0.3">
      <c r="A2264" t="s">
        <v>9458</v>
      </c>
      <c r="B2264">
        <v>2020</v>
      </c>
      <c r="C2264">
        <v>2020</v>
      </c>
    </row>
    <row r="2265" spans="1:3" x14ac:dyDescent="0.3">
      <c r="A2265" t="s">
        <v>9459</v>
      </c>
      <c r="B2265">
        <v>18</v>
      </c>
      <c r="C2265">
        <v>18</v>
      </c>
    </row>
    <row r="2266" spans="1:3" x14ac:dyDescent="0.3">
      <c r="A2266" t="s">
        <v>2475</v>
      </c>
    </row>
    <row r="2267" spans="1:3" x14ac:dyDescent="0.3">
      <c r="A2267" t="s">
        <v>9460</v>
      </c>
    </row>
    <row r="2268" spans="1:3" x14ac:dyDescent="0.3">
      <c r="A2268" t="s">
        <v>2476</v>
      </c>
    </row>
    <row r="2269" spans="1:3" x14ac:dyDescent="0.3">
      <c r="A2269" t="s">
        <v>2477</v>
      </c>
      <c r="B2269">
        <v>20</v>
      </c>
      <c r="C2269">
        <v>20</v>
      </c>
    </row>
    <row r="2270" spans="1:3" x14ac:dyDescent="0.3">
      <c r="A2270" t="s">
        <v>2478</v>
      </c>
    </row>
    <row r="2271" spans="1:3" x14ac:dyDescent="0.3">
      <c r="A2271" t="s">
        <v>2479</v>
      </c>
    </row>
    <row r="2272" spans="1:3" x14ac:dyDescent="0.3">
      <c r="A2272" t="s">
        <v>9461</v>
      </c>
    </row>
    <row r="2273" spans="1:3" x14ac:dyDescent="0.3">
      <c r="A2273" t="s">
        <v>2481</v>
      </c>
    </row>
    <row r="2274" spans="1:3" x14ac:dyDescent="0.3">
      <c r="A2274" t="s">
        <v>9462</v>
      </c>
    </row>
    <row r="2275" spans="1:3" x14ac:dyDescent="0.3">
      <c r="A2275" t="s">
        <v>9463</v>
      </c>
    </row>
    <row r="2276" spans="1:3" x14ac:dyDescent="0.3">
      <c r="A2276" t="s">
        <v>9464</v>
      </c>
      <c r="B2276">
        <v>190913</v>
      </c>
      <c r="C2276">
        <v>190913</v>
      </c>
    </row>
    <row r="2277" spans="1:3" x14ac:dyDescent="0.3">
      <c r="A2277" t="s">
        <v>2483</v>
      </c>
      <c r="C2277">
        <v>1</v>
      </c>
    </row>
    <row r="2278" spans="1:3" x14ac:dyDescent="0.3">
      <c r="A2278" t="s">
        <v>2484</v>
      </c>
    </row>
    <row r="2279" spans="1:3" x14ac:dyDescent="0.3">
      <c r="A2279" t="s">
        <v>9465</v>
      </c>
    </row>
    <row r="2280" spans="1:3" x14ac:dyDescent="0.3">
      <c r="A2280" t="s">
        <v>9466</v>
      </c>
      <c r="B2280">
        <v>20</v>
      </c>
      <c r="C2280">
        <v>20</v>
      </c>
    </row>
    <row r="2281" spans="1:3" x14ac:dyDescent="0.3">
      <c r="A2281" t="s">
        <v>9467</v>
      </c>
    </row>
    <row r="2282" spans="1:3" x14ac:dyDescent="0.3">
      <c r="A2282" t="s">
        <v>9468</v>
      </c>
    </row>
    <row r="2283" spans="1:3" x14ac:dyDescent="0.3">
      <c r="A2283" t="s">
        <v>9469</v>
      </c>
    </row>
    <row r="2284" spans="1:3" x14ac:dyDescent="0.3">
      <c r="A2284" t="s">
        <v>9470</v>
      </c>
    </row>
    <row r="2285" spans="1:3" x14ac:dyDescent="0.3">
      <c r="A2285" t="s">
        <v>9471</v>
      </c>
    </row>
    <row r="2286" spans="1:3" x14ac:dyDescent="0.3">
      <c r="A2286" t="s">
        <v>2485</v>
      </c>
    </row>
    <row r="2287" spans="1:3" x14ac:dyDescent="0.3">
      <c r="A2287" t="s">
        <v>2486</v>
      </c>
    </row>
    <row r="2288" spans="1:3" x14ac:dyDescent="0.3">
      <c r="A2288" t="s">
        <v>2487</v>
      </c>
      <c r="B2288">
        <v>9</v>
      </c>
      <c r="C2288">
        <v>9</v>
      </c>
    </row>
    <row r="2289" spans="1:3" x14ac:dyDescent="0.3">
      <c r="A2289" t="s">
        <v>1545</v>
      </c>
    </row>
    <row r="2290" spans="1:3" x14ac:dyDescent="0.3">
      <c r="A2290" t="s">
        <v>2489</v>
      </c>
    </row>
    <row r="2291" spans="1:3" x14ac:dyDescent="0.3">
      <c r="A2291" t="s">
        <v>2490</v>
      </c>
    </row>
    <row r="2292" spans="1:3" x14ac:dyDescent="0.3">
      <c r="A2292" t="s">
        <v>2491</v>
      </c>
    </row>
    <row r="2293" spans="1:3" x14ac:dyDescent="0.3">
      <c r="A2293" t="s">
        <v>9472</v>
      </c>
    </row>
    <row r="2294" spans="1:3" x14ac:dyDescent="0.3">
      <c r="A2294" t="s">
        <v>9473</v>
      </c>
      <c r="B2294">
        <v>20</v>
      </c>
      <c r="C2294">
        <v>20</v>
      </c>
    </row>
    <row r="2295" spans="1:3" x14ac:dyDescent="0.3">
      <c r="A2295" t="s">
        <v>2492</v>
      </c>
    </row>
    <row r="2296" spans="1:3" x14ac:dyDescent="0.3">
      <c r="A2296" t="s">
        <v>2494</v>
      </c>
    </row>
    <row r="2297" spans="1:3" x14ac:dyDescent="0.3">
      <c r="A2297" t="s">
        <v>2495</v>
      </c>
      <c r="B2297">
        <v>44</v>
      </c>
      <c r="C2297">
        <v>44</v>
      </c>
    </row>
    <row r="2298" spans="1:3" x14ac:dyDescent="0.3">
      <c r="A2298" t="s">
        <v>9474</v>
      </c>
      <c r="B2298">
        <v>12</v>
      </c>
      <c r="C2298">
        <v>12</v>
      </c>
    </row>
    <row r="2299" spans="1:3" x14ac:dyDescent="0.3">
      <c r="A2299" t="s">
        <v>9475</v>
      </c>
    </row>
    <row r="2300" spans="1:3" x14ac:dyDescent="0.3">
      <c r="A2300" t="s">
        <v>9476</v>
      </c>
    </row>
    <row r="2301" spans="1:3" x14ac:dyDescent="0.3">
      <c r="A2301" t="s">
        <v>9477</v>
      </c>
    </row>
    <row r="2302" spans="1:3" x14ac:dyDescent="0.3">
      <c r="A2302" t="s">
        <v>9478</v>
      </c>
      <c r="B2302">
        <v>190921001</v>
      </c>
      <c r="C2302">
        <v>190921001</v>
      </c>
    </row>
    <row r="2303" spans="1:3" x14ac:dyDescent="0.3">
      <c r="A2303" t="s">
        <v>2496</v>
      </c>
    </row>
    <row r="2304" spans="1:3" x14ac:dyDescent="0.3">
      <c r="A2304" t="s">
        <v>2497</v>
      </c>
    </row>
    <row r="2305" spans="1:3" x14ac:dyDescent="0.3">
      <c r="A2305" t="s">
        <v>2498</v>
      </c>
      <c r="B2305">
        <v>19</v>
      </c>
      <c r="C2305">
        <v>19</v>
      </c>
    </row>
    <row r="2306" spans="1:3" x14ac:dyDescent="0.3">
      <c r="A2306" t="s">
        <v>9479</v>
      </c>
    </row>
    <row r="2307" spans="1:3" x14ac:dyDescent="0.3">
      <c r="A2307" t="s">
        <v>2499</v>
      </c>
    </row>
    <row r="2308" spans="1:3" x14ac:dyDescent="0.3">
      <c r="A2308" t="s">
        <v>9480</v>
      </c>
    </row>
    <row r="2309" spans="1:3" x14ac:dyDescent="0.3">
      <c r="A2309" t="s">
        <v>5268</v>
      </c>
    </row>
    <row r="2310" spans="1:3" x14ac:dyDescent="0.3">
      <c r="A2310" t="s">
        <v>2500</v>
      </c>
    </row>
    <row r="2311" spans="1:3" x14ac:dyDescent="0.3">
      <c r="A2311" t="s">
        <v>2501</v>
      </c>
      <c r="C2311">
        <v>1</v>
      </c>
    </row>
    <row r="2312" spans="1:3" x14ac:dyDescent="0.3">
      <c r="A2312" t="s">
        <v>2503</v>
      </c>
      <c r="B2312">
        <v>2020</v>
      </c>
      <c r="C2312">
        <v>2020</v>
      </c>
    </row>
    <row r="2313" spans="1:3" x14ac:dyDescent="0.3">
      <c r="A2313" t="s">
        <v>2504</v>
      </c>
      <c r="B2313">
        <v>2020</v>
      </c>
      <c r="C2313">
        <v>2020</v>
      </c>
    </row>
    <row r="2314" spans="1:3" x14ac:dyDescent="0.3">
      <c r="A2314" t="s">
        <v>4104</v>
      </c>
    </row>
    <row r="2315" spans="1:3" x14ac:dyDescent="0.3">
      <c r="A2315" t="s">
        <v>9481</v>
      </c>
      <c r="B2315">
        <v>32</v>
      </c>
      <c r="C2315">
        <v>32</v>
      </c>
    </row>
    <row r="2316" spans="1:3" x14ac:dyDescent="0.3">
      <c r="A2316" t="s">
        <v>2505</v>
      </c>
      <c r="B2316">
        <v>3</v>
      </c>
      <c r="C2316">
        <v>3</v>
      </c>
    </row>
    <row r="2317" spans="1:3" x14ac:dyDescent="0.3">
      <c r="A2317" t="s">
        <v>2506</v>
      </c>
      <c r="B2317">
        <v>1</v>
      </c>
      <c r="C2317">
        <v>1</v>
      </c>
    </row>
    <row r="2318" spans="1:3" x14ac:dyDescent="0.3">
      <c r="A2318" t="s">
        <v>9482</v>
      </c>
      <c r="B2318">
        <v>68</v>
      </c>
      <c r="C2318">
        <v>68</v>
      </c>
    </row>
    <row r="2319" spans="1:3" x14ac:dyDescent="0.3">
      <c r="A2319" t="s">
        <v>2507</v>
      </c>
    </row>
    <row r="2320" spans="1:3" x14ac:dyDescent="0.3">
      <c r="A2320" t="s">
        <v>2508</v>
      </c>
    </row>
    <row r="2321" spans="1:3" x14ac:dyDescent="0.3">
      <c r="A2321" t="s">
        <v>2509</v>
      </c>
    </row>
    <row r="2322" spans="1:3" x14ac:dyDescent="0.3">
      <c r="A2322" t="s">
        <v>9483</v>
      </c>
    </row>
    <row r="2323" spans="1:3" x14ac:dyDescent="0.3">
      <c r="A2323" t="s">
        <v>9484</v>
      </c>
    </row>
    <row r="2324" spans="1:3" x14ac:dyDescent="0.3">
      <c r="A2324" t="s">
        <v>2511</v>
      </c>
      <c r="B2324">
        <v>2</v>
      </c>
      <c r="C2324">
        <v>2</v>
      </c>
    </row>
    <row r="2325" spans="1:3" x14ac:dyDescent="0.3">
      <c r="A2325" t="s">
        <v>9485</v>
      </c>
      <c r="B2325">
        <v>10</v>
      </c>
      <c r="C2325">
        <v>10</v>
      </c>
    </row>
    <row r="2326" spans="1:3" x14ac:dyDescent="0.3">
      <c r="A2326" t="s">
        <v>9486</v>
      </c>
    </row>
    <row r="2327" spans="1:3" x14ac:dyDescent="0.3">
      <c r="A2327" t="s">
        <v>2512</v>
      </c>
      <c r="B2327">
        <v>4</v>
      </c>
      <c r="C2327">
        <v>4</v>
      </c>
    </row>
    <row r="2328" spans="1:3" x14ac:dyDescent="0.3">
      <c r="A2328" t="s">
        <v>2513</v>
      </c>
    </row>
    <row r="2329" spans="1:3" x14ac:dyDescent="0.3">
      <c r="A2329" t="s">
        <v>2514</v>
      </c>
      <c r="B2329">
        <v>2</v>
      </c>
      <c r="C2329">
        <v>2</v>
      </c>
    </row>
    <row r="2330" spans="1:3" x14ac:dyDescent="0.3">
      <c r="A2330" t="s">
        <v>9487</v>
      </c>
    </row>
    <row r="2331" spans="1:3" x14ac:dyDescent="0.3">
      <c r="A2331" t="s">
        <v>2515</v>
      </c>
    </row>
    <row r="2332" spans="1:3" x14ac:dyDescent="0.3">
      <c r="A2332" t="s">
        <v>2516</v>
      </c>
      <c r="B2332">
        <v>10</v>
      </c>
      <c r="C2332">
        <v>10</v>
      </c>
    </row>
    <row r="2333" spans="1:3" x14ac:dyDescent="0.3">
      <c r="A2333" t="s">
        <v>1245</v>
      </c>
    </row>
    <row r="2334" spans="1:3" x14ac:dyDescent="0.3">
      <c r="A2334" t="s">
        <v>9488</v>
      </c>
    </row>
    <row r="2335" spans="1:3" x14ac:dyDescent="0.3">
      <c r="A2335" t="s">
        <v>2517</v>
      </c>
    </row>
    <row r="2336" spans="1:3" x14ac:dyDescent="0.3">
      <c r="A2336" t="s">
        <v>9489</v>
      </c>
    </row>
    <row r="2337" spans="1:3" x14ac:dyDescent="0.3">
      <c r="A2337" t="s">
        <v>9490</v>
      </c>
    </row>
    <row r="2338" spans="1:3" x14ac:dyDescent="0.3">
      <c r="A2338" t="s">
        <v>2518</v>
      </c>
    </row>
    <row r="2339" spans="1:3" x14ac:dyDescent="0.3">
      <c r="A2339" t="s">
        <v>2519</v>
      </c>
    </row>
    <row r="2340" spans="1:3" x14ac:dyDescent="0.3">
      <c r="A2340" t="s">
        <v>9491</v>
      </c>
      <c r="B2340">
        <v>11</v>
      </c>
      <c r="C2340">
        <v>11</v>
      </c>
    </row>
    <row r="2341" spans="1:3" x14ac:dyDescent="0.3">
      <c r="A2341" t="s">
        <v>2521</v>
      </c>
    </row>
    <row r="2342" spans="1:3" x14ac:dyDescent="0.3">
      <c r="A2342" t="s">
        <v>2522</v>
      </c>
      <c r="B2342">
        <v>5</v>
      </c>
      <c r="C2342">
        <v>5</v>
      </c>
    </row>
    <row r="2343" spans="1:3" x14ac:dyDescent="0.3">
      <c r="A2343" t="s">
        <v>9492</v>
      </c>
      <c r="B2343">
        <v>19</v>
      </c>
      <c r="C2343">
        <v>19</v>
      </c>
    </row>
    <row r="2344" spans="1:3" x14ac:dyDescent="0.3">
      <c r="A2344" t="s">
        <v>9493</v>
      </c>
    </row>
    <row r="2345" spans="1:3" x14ac:dyDescent="0.3">
      <c r="A2345" t="s">
        <v>9494</v>
      </c>
    </row>
    <row r="2346" spans="1:3" x14ac:dyDescent="0.3">
      <c r="A2346" t="s">
        <v>9495</v>
      </c>
      <c r="B2346">
        <v>8</v>
      </c>
      <c r="C2346">
        <v>8</v>
      </c>
    </row>
    <row r="2347" spans="1:3" x14ac:dyDescent="0.3">
      <c r="A2347" t="s">
        <v>2523</v>
      </c>
      <c r="B2347">
        <v>8</v>
      </c>
      <c r="C2347">
        <v>8</v>
      </c>
    </row>
    <row r="2348" spans="1:3" x14ac:dyDescent="0.3">
      <c r="A2348" t="s">
        <v>2524</v>
      </c>
      <c r="B2348">
        <v>24</v>
      </c>
      <c r="C2348">
        <v>24</v>
      </c>
    </row>
    <row r="2349" spans="1:3" x14ac:dyDescent="0.3">
      <c r="A2349" t="s">
        <v>9496</v>
      </c>
    </row>
    <row r="2350" spans="1:3" x14ac:dyDescent="0.3">
      <c r="A2350" t="s">
        <v>2525</v>
      </c>
    </row>
    <row r="2351" spans="1:3" x14ac:dyDescent="0.3">
      <c r="A2351" t="s">
        <v>499</v>
      </c>
    </row>
    <row r="2352" spans="1:3" x14ac:dyDescent="0.3">
      <c r="A2352" t="s">
        <v>9497</v>
      </c>
    </row>
    <row r="2353" spans="1:3" x14ac:dyDescent="0.3">
      <c r="A2353" t="s">
        <v>3220</v>
      </c>
    </row>
    <row r="2354" spans="1:3" x14ac:dyDescent="0.3">
      <c r="A2354" t="s">
        <v>9498</v>
      </c>
    </row>
    <row r="2355" spans="1:3" x14ac:dyDescent="0.3">
      <c r="A2355" t="s">
        <v>2527</v>
      </c>
      <c r="B2355">
        <v>5</v>
      </c>
      <c r="C2355">
        <v>5</v>
      </c>
    </row>
    <row r="2356" spans="1:3" x14ac:dyDescent="0.3">
      <c r="A2356" t="s">
        <v>2528</v>
      </c>
      <c r="B2356">
        <v>4</v>
      </c>
      <c r="C2356">
        <v>4</v>
      </c>
    </row>
    <row r="2357" spans="1:3" x14ac:dyDescent="0.3">
      <c r="A2357" t="s">
        <v>2530</v>
      </c>
    </row>
    <row r="2358" spans="1:3" x14ac:dyDescent="0.3">
      <c r="A2358" t="s">
        <v>9499</v>
      </c>
    </row>
    <row r="2359" spans="1:3" x14ac:dyDescent="0.3">
      <c r="A2359" t="s">
        <v>9500</v>
      </c>
    </row>
    <row r="2360" spans="1:3" x14ac:dyDescent="0.3">
      <c r="A2360" t="s">
        <v>2531</v>
      </c>
    </row>
    <row r="2361" spans="1:3" x14ac:dyDescent="0.3">
      <c r="A2361" t="s">
        <v>2532</v>
      </c>
      <c r="C2361">
        <v>2</v>
      </c>
    </row>
    <row r="2362" spans="1:3" x14ac:dyDescent="0.3">
      <c r="A2362" t="s">
        <v>5743</v>
      </c>
    </row>
    <row r="2363" spans="1:3" x14ac:dyDescent="0.3">
      <c r="A2363" t="s">
        <v>2533</v>
      </c>
    </row>
    <row r="2364" spans="1:3" x14ac:dyDescent="0.3">
      <c r="A2364" t="s">
        <v>2534</v>
      </c>
    </row>
    <row r="2365" spans="1:3" x14ac:dyDescent="0.3">
      <c r="A2365" t="s">
        <v>2535</v>
      </c>
    </row>
    <row r="2366" spans="1:3" x14ac:dyDescent="0.3">
      <c r="A2366" t="s">
        <v>9501</v>
      </c>
    </row>
    <row r="2367" spans="1:3" x14ac:dyDescent="0.3">
      <c r="A2367" t="s">
        <v>9502</v>
      </c>
    </row>
    <row r="2368" spans="1:3" x14ac:dyDescent="0.3">
      <c r="A2368" t="s">
        <v>2536</v>
      </c>
    </row>
    <row r="2369" spans="1:3" x14ac:dyDescent="0.3">
      <c r="A2369" t="s">
        <v>9503</v>
      </c>
      <c r="B2369">
        <v>2020</v>
      </c>
      <c r="C2369">
        <v>2020</v>
      </c>
    </row>
    <row r="2370" spans="1:3" x14ac:dyDescent="0.3">
      <c r="A2370" t="s">
        <v>9504</v>
      </c>
    </row>
    <row r="2371" spans="1:3" x14ac:dyDescent="0.3">
      <c r="A2371" t="s">
        <v>9505</v>
      </c>
    </row>
    <row r="2372" spans="1:3" x14ac:dyDescent="0.3">
      <c r="A2372" t="s">
        <v>2537</v>
      </c>
      <c r="B2372">
        <v>9</v>
      </c>
      <c r="C2372">
        <v>9</v>
      </c>
    </row>
    <row r="2373" spans="1:3" x14ac:dyDescent="0.3">
      <c r="A2373" t="s">
        <v>2539</v>
      </c>
    </row>
    <row r="2374" spans="1:3" x14ac:dyDescent="0.3">
      <c r="A2374" t="s">
        <v>9506</v>
      </c>
    </row>
    <row r="2375" spans="1:3" x14ac:dyDescent="0.3">
      <c r="A2375" t="s">
        <v>9507</v>
      </c>
    </row>
    <row r="2376" spans="1:3" x14ac:dyDescent="0.3">
      <c r="A2376" t="s">
        <v>9508</v>
      </c>
    </row>
    <row r="2377" spans="1:3" x14ac:dyDescent="0.3">
      <c r="A2377" t="s">
        <v>9509</v>
      </c>
    </row>
    <row r="2378" spans="1:3" x14ac:dyDescent="0.3">
      <c r="A2378" t="s">
        <v>9510</v>
      </c>
      <c r="B2378">
        <v>2020</v>
      </c>
      <c r="C2378">
        <v>2020</v>
      </c>
    </row>
    <row r="2379" spans="1:3" x14ac:dyDescent="0.3">
      <c r="A2379" t="s">
        <v>2540</v>
      </c>
    </row>
    <row r="2380" spans="1:3" x14ac:dyDescent="0.3">
      <c r="A2380" t="s">
        <v>9511</v>
      </c>
    </row>
    <row r="2381" spans="1:3" x14ac:dyDescent="0.3">
      <c r="A2381" t="s">
        <v>2541</v>
      </c>
    </row>
    <row r="2382" spans="1:3" x14ac:dyDescent="0.3">
      <c r="A2382" t="s">
        <v>2542</v>
      </c>
    </row>
    <row r="2383" spans="1:3" x14ac:dyDescent="0.3">
      <c r="A2383" t="s">
        <v>9512</v>
      </c>
      <c r="B2383">
        <v>4</v>
      </c>
      <c r="C2383">
        <v>4</v>
      </c>
    </row>
    <row r="2384" spans="1:3" x14ac:dyDescent="0.3">
      <c r="A2384" t="s">
        <v>9513</v>
      </c>
    </row>
    <row r="2385" spans="1:3" x14ac:dyDescent="0.3">
      <c r="A2385" t="s">
        <v>2543</v>
      </c>
    </row>
    <row r="2386" spans="1:3" x14ac:dyDescent="0.3">
      <c r="A2386" t="s">
        <v>9514</v>
      </c>
    </row>
    <row r="2387" spans="1:3" x14ac:dyDescent="0.3">
      <c r="A2387" t="s">
        <v>2544</v>
      </c>
    </row>
    <row r="2388" spans="1:3" x14ac:dyDescent="0.3">
      <c r="A2388" t="s">
        <v>9515</v>
      </c>
    </row>
    <row r="2389" spans="1:3" x14ac:dyDescent="0.3">
      <c r="A2389" t="s">
        <v>2545</v>
      </c>
      <c r="C2389">
        <v>5</v>
      </c>
    </row>
    <row r="2390" spans="1:3" x14ac:dyDescent="0.3">
      <c r="A2390" t="s">
        <v>9516</v>
      </c>
    </row>
    <row r="2391" spans="1:3" x14ac:dyDescent="0.3">
      <c r="A2391" t="s">
        <v>9517</v>
      </c>
    </row>
    <row r="2392" spans="1:3" x14ac:dyDescent="0.3">
      <c r="A2392" t="s">
        <v>9518</v>
      </c>
    </row>
    <row r="2393" spans="1:3" x14ac:dyDescent="0.3">
      <c r="A2393" t="s">
        <v>9519</v>
      </c>
    </row>
    <row r="2394" spans="1:3" x14ac:dyDescent="0.3">
      <c r="A2394" t="s">
        <v>5786</v>
      </c>
    </row>
    <row r="2395" spans="1:3" x14ac:dyDescent="0.3">
      <c r="A2395" t="s">
        <v>9520</v>
      </c>
      <c r="B2395">
        <v>6</v>
      </c>
      <c r="C2395">
        <v>6</v>
      </c>
    </row>
    <row r="2396" spans="1:3" x14ac:dyDescent="0.3">
      <c r="A2396" t="s">
        <v>9521</v>
      </c>
    </row>
    <row r="2397" spans="1:3" x14ac:dyDescent="0.3">
      <c r="A2397" t="s">
        <v>9522</v>
      </c>
    </row>
    <row r="2398" spans="1:3" x14ac:dyDescent="0.3">
      <c r="A2398" t="s">
        <v>9523</v>
      </c>
    </row>
    <row r="2399" spans="1:3" x14ac:dyDescent="0.3">
      <c r="A2399" t="s">
        <v>1031</v>
      </c>
    </row>
    <row r="2400" spans="1:3" x14ac:dyDescent="0.3">
      <c r="A2400" t="s">
        <v>9524</v>
      </c>
    </row>
    <row r="2401" spans="1:3" x14ac:dyDescent="0.3">
      <c r="A2401" t="s">
        <v>9525</v>
      </c>
    </row>
    <row r="2402" spans="1:3" x14ac:dyDescent="0.3">
      <c r="A2402" t="s">
        <v>9526</v>
      </c>
    </row>
    <row r="2403" spans="1:3" x14ac:dyDescent="0.3">
      <c r="A2403" t="s">
        <v>9527</v>
      </c>
    </row>
    <row r="2404" spans="1:3" x14ac:dyDescent="0.3">
      <c r="A2404" t="s">
        <v>2546</v>
      </c>
    </row>
    <row r="2405" spans="1:3" x14ac:dyDescent="0.3">
      <c r="A2405" t="s">
        <v>2547</v>
      </c>
    </row>
    <row r="2406" spans="1:3" x14ac:dyDescent="0.3">
      <c r="A2406" t="s">
        <v>2548</v>
      </c>
    </row>
    <row r="2407" spans="1:3" x14ac:dyDescent="0.3">
      <c r="A2407" t="s">
        <v>2549</v>
      </c>
      <c r="B2407">
        <v>55</v>
      </c>
      <c r="C2407">
        <v>55</v>
      </c>
    </row>
    <row r="2408" spans="1:3" x14ac:dyDescent="0.3">
      <c r="A2408" t="s">
        <v>2550</v>
      </c>
    </row>
    <row r="2409" spans="1:3" x14ac:dyDescent="0.3">
      <c r="A2409" t="s">
        <v>9528</v>
      </c>
      <c r="B2409">
        <v>2018</v>
      </c>
      <c r="C2409">
        <v>2018</v>
      </c>
    </row>
    <row r="2410" spans="1:3" x14ac:dyDescent="0.3">
      <c r="A2410" t="s">
        <v>2551</v>
      </c>
    </row>
    <row r="2411" spans="1:3" x14ac:dyDescent="0.3">
      <c r="A2411" t="s">
        <v>9529</v>
      </c>
      <c r="B2411">
        <v>2020</v>
      </c>
      <c r="C2411">
        <v>2020</v>
      </c>
    </row>
    <row r="2412" spans="1:3" x14ac:dyDescent="0.3">
      <c r="A2412" t="s">
        <v>9530</v>
      </c>
      <c r="B2412">
        <v>18</v>
      </c>
      <c r="C2412">
        <v>18</v>
      </c>
    </row>
    <row r="2413" spans="1:3" x14ac:dyDescent="0.3">
      <c r="A2413" t="s">
        <v>9531</v>
      </c>
    </row>
    <row r="2414" spans="1:3" x14ac:dyDescent="0.3">
      <c r="A2414" t="s">
        <v>9532</v>
      </c>
    </row>
    <row r="2415" spans="1:3" x14ac:dyDescent="0.3">
      <c r="A2415" t="s">
        <v>2552</v>
      </c>
    </row>
    <row r="2416" spans="1:3" x14ac:dyDescent="0.3">
      <c r="A2416" t="s">
        <v>2553</v>
      </c>
    </row>
    <row r="2417" spans="1:3" x14ac:dyDescent="0.3">
      <c r="A2417" t="s">
        <v>2555</v>
      </c>
      <c r="B2417">
        <v>2</v>
      </c>
      <c r="C2417">
        <v>2</v>
      </c>
    </row>
    <row r="2418" spans="1:3" x14ac:dyDescent="0.3">
      <c r="A2418" t="s">
        <v>9533</v>
      </c>
    </row>
    <row r="2419" spans="1:3" x14ac:dyDescent="0.3">
      <c r="A2419" t="s">
        <v>9534</v>
      </c>
      <c r="B2419">
        <v>22</v>
      </c>
      <c r="C2419">
        <v>22</v>
      </c>
    </row>
    <row r="2420" spans="1:3" x14ac:dyDescent="0.3">
      <c r="A2420" t="s">
        <v>9535</v>
      </c>
    </row>
    <row r="2421" spans="1:3" x14ac:dyDescent="0.3">
      <c r="A2421" t="s">
        <v>2556</v>
      </c>
      <c r="B2421">
        <v>3</v>
      </c>
      <c r="C2421">
        <v>3</v>
      </c>
    </row>
    <row r="2422" spans="1:3" x14ac:dyDescent="0.3">
      <c r="A2422" t="s">
        <v>2557</v>
      </c>
    </row>
    <row r="2423" spans="1:3" x14ac:dyDescent="0.3">
      <c r="A2423" t="s">
        <v>9536</v>
      </c>
      <c r="B2423">
        <v>2022</v>
      </c>
      <c r="C2423">
        <v>2022</v>
      </c>
    </row>
    <row r="2424" spans="1:3" x14ac:dyDescent="0.3">
      <c r="A2424" t="s">
        <v>2558</v>
      </c>
      <c r="B2424">
        <v>54</v>
      </c>
      <c r="C2424">
        <v>54</v>
      </c>
    </row>
    <row r="2425" spans="1:3" x14ac:dyDescent="0.3">
      <c r="A2425" t="s">
        <v>9537</v>
      </c>
      <c r="B2425">
        <v>2023</v>
      </c>
      <c r="C2425">
        <v>2023</v>
      </c>
    </row>
    <row r="2426" spans="1:3" x14ac:dyDescent="0.3">
      <c r="A2426" t="s">
        <v>9538</v>
      </c>
    </row>
    <row r="2427" spans="1:3" x14ac:dyDescent="0.3">
      <c r="A2427" t="s">
        <v>9539</v>
      </c>
      <c r="B2427">
        <v>19</v>
      </c>
      <c r="C2427">
        <v>19</v>
      </c>
    </row>
    <row r="2428" spans="1:3" x14ac:dyDescent="0.3">
      <c r="A2428" t="s">
        <v>9540</v>
      </c>
    </row>
    <row r="2429" spans="1:3" x14ac:dyDescent="0.3">
      <c r="A2429" t="s">
        <v>9541</v>
      </c>
    </row>
    <row r="2430" spans="1:3" x14ac:dyDescent="0.3">
      <c r="A2430" t="s">
        <v>9542</v>
      </c>
    </row>
    <row r="2431" spans="1:3" x14ac:dyDescent="0.3">
      <c r="A2431" t="s">
        <v>9543</v>
      </c>
    </row>
    <row r="2432" spans="1:3" x14ac:dyDescent="0.3">
      <c r="A2432" t="s">
        <v>2559</v>
      </c>
      <c r="B2432">
        <v>9</v>
      </c>
      <c r="C2432">
        <v>9</v>
      </c>
    </row>
    <row r="2433" spans="1:3" x14ac:dyDescent="0.3">
      <c r="A2433" t="s">
        <v>2560</v>
      </c>
      <c r="B2433">
        <v>2</v>
      </c>
      <c r="C2433">
        <v>2</v>
      </c>
    </row>
    <row r="2434" spans="1:3" x14ac:dyDescent="0.3">
      <c r="A2434" t="s">
        <v>2561</v>
      </c>
    </row>
    <row r="2435" spans="1:3" x14ac:dyDescent="0.3">
      <c r="A2435" t="s">
        <v>9544</v>
      </c>
    </row>
    <row r="2436" spans="1:3" x14ac:dyDescent="0.3">
      <c r="A2436" t="s">
        <v>9545</v>
      </c>
    </row>
    <row r="2437" spans="1:3" x14ac:dyDescent="0.3">
      <c r="A2437" t="s">
        <v>2562</v>
      </c>
    </row>
    <row r="2438" spans="1:3" x14ac:dyDescent="0.3">
      <c r="A2438" t="s">
        <v>2563</v>
      </c>
      <c r="C2438">
        <v>3</v>
      </c>
    </row>
    <row r="2439" spans="1:3" x14ac:dyDescent="0.3">
      <c r="A2439" t="s">
        <v>9546</v>
      </c>
    </row>
    <row r="2440" spans="1:3" x14ac:dyDescent="0.3">
      <c r="A2440" t="s">
        <v>2564</v>
      </c>
      <c r="B2440">
        <v>12</v>
      </c>
      <c r="C2440">
        <v>12</v>
      </c>
    </row>
    <row r="2441" spans="1:3" x14ac:dyDescent="0.3">
      <c r="A2441" t="s">
        <v>2565</v>
      </c>
      <c r="B2441">
        <v>2018</v>
      </c>
      <c r="C2441">
        <v>2018</v>
      </c>
    </row>
    <row r="2442" spans="1:3" x14ac:dyDescent="0.3">
      <c r="A2442" t="s">
        <v>2566</v>
      </c>
      <c r="B2442">
        <v>12</v>
      </c>
      <c r="C2442">
        <v>12</v>
      </c>
    </row>
    <row r="2443" spans="1:3" x14ac:dyDescent="0.3">
      <c r="A2443" t="s">
        <v>9547</v>
      </c>
      <c r="B2443">
        <v>17</v>
      </c>
      <c r="C2443">
        <v>17</v>
      </c>
    </row>
    <row r="2444" spans="1:3" x14ac:dyDescent="0.3">
      <c r="A2444" t="s">
        <v>2567</v>
      </c>
      <c r="B2444">
        <v>1</v>
      </c>
      <c r="C2444">
        <v>1</v>
      </c>
    </row>
    <row r="2445" spans="1:3" x14ac:dyDescent="0.3">
      <c r="A2445" t="s">
        <v>2569</v>
      </c>
      <c r="B2445">
        <v>9</v>
      </c>
      <c r="C2445">
        <v>9</v>
      </c>
    </row>
    <row r="2446" spans="1:3" x14ac:dyDescent="0.3">
      <c r="A2446" t="s">
        <v>9548</v>
      </c>
    </row>
    <row r="2447" spans="1:3" x14ac:dyDescent="0.3">
      <c r="A2447" t="s">
        <v>9549</v>
      </c>
    </row>
    <row r="2448" spans="1:3" x14ac:dyDescent="0.3">
      <c r="A2448" t="s">
        <v>2570</v>
      </c>
    </row>
    <row r="2449" spans="1:3" x14ac:dyDescent="0.3">
      <c r="A2449" t="s">
        <v>9550</v>
      </c>
    </row>
    <row r="2450" spans="1:3" x14ac:dyDescent="0.3">
      <c r="A2450" t="s">
        <v>9551</v>
      </c>
      <c r="B2450">
        <v>2020</v>
      </c>
      <c r="C2450">
        <v>2020</v>
      </c>
    </row>
    <row r="2451" spans="1:3" x14ac:dyDescent="0.3">
      <c r="A2451" t="s">
        <v>2571</v>
      </c>
    </row>
    <row r="2452" spans="1:3" x14ac:dyDescent="0.3">
      <c r="A2452" t="s">
        <v>2572</v>
      </c>
      <c r="B2452">
        <v>11</v>
      </c>
      <c r="C2452">
        <v>11</v>
      </c>
    </row>
    <row r="2453" spans="1:3" x14ac:dyDescent="0.3">
      <c r="A2453" t="s">
        <v>9552</v>
      </c>
      <c r="B2453">
        <v>42</v>
      </c>
      <c r="C2453">
        <v>42</v>
      </c>
    </row>
    <row r="2454" spans="1:3" x14ac:dyDescent="0.3">
      <c r="A2454" t="s">
        <v>9553</v>
      </c>
      <c r="B2454">
        <v>68</v>
      </c>
      <c r="C2454">
        <v>68</v>
      </c>
    </row>
    <row r="2455" spans="1:3" x14ac:dyDescent="0.3">
      <c r="A2455" t="s">
        <v>9554</v>
      </c>
    </row>
    <row r="2456" spans="1:3" x14ac:dyDescent="0.3">
      <c r="A2456" t="s">
        <v>9555</v>
      </c>
    </row>
    <row r="2457" spans="1:3" x14ac:dyDescent="0.3">
      <c r="A2457" t="s">
        <v>2573</v>
      </c>
    </row>
    <row r="2458" spans="1:3" x14ac:dyDescent="0.3">
      <c r="A2458" t="s">
        <v>2574</v>
      </c>
      <c r="B2458">
        <v>2020</v>
      </c>
      <c r="C2458">
        <v>2020</v>
      </c>
    </row>
    <row r="2459" spans="1:3" x14ac:dyDescent="0.3">
      <c r="A2459" t="s">
        <v>2575</v>
      </c>
    </row>
    <row r="2460" spans="1:3" x14ac:dyDescent="0.3">
      <c r="A2460" t="s">
        <v>9556</v>
      </c>
    </row>
    <row r="2461" spans="1:3" x14ac:dyDescent="0.3">
      <c r="A2461" t="s">
        <v>2576</v>
      </c>
      <c r="B2461">
        <v>9</v>
      </c>
      <c r="C2461">
        <v>9</v>
      </c>
    </row>
    <row r="2462" spans="1:3" x14ac:dyDescent="0.3">
      <c r="A2462" t="s">
        <v>2577</v>
      </c>
      <c r="B2462">
        <v>12</v>
      </c>
      <c r="C2462">
        <v>12</v>
      </c>
    </row>
    <row r="2463" spans="1:3" x14ac:dyDescent="0.3">
      <c r="A2463" t="s">
        <v>2579</v>
      </c>
    </row>
    <row r="2464" spans="1:3" x14ac:dyDescent="0.3">
      <c r="A2464" t="s">
        <v>9557</v>
      </c>
    </row>
    <row r="2465" spans="1:3" x14ac:dyDescent="0.3">
      <c r="A2465" t="s">
        <v>2580</v>
      </c>
    </row>
    <row r="2466" spans="1:3" x14ac:dyDescent="0.3">
      <c r="A2466" t="s">
        <v>9558</v>
      </c>
      <c r="B2466">
        <v>2023</v>
      </c>
      <c r="C2466">
        <v>2023</v>
      </c>
    </row>
    <row r="2467" spans="1:3" x14ac:dyDescent="0.3">
      <c r="A2467" t="s">
        <v>9559</v>
      </c>
    </row>
    <row r="2468" spans="1:3" x14ac:dyDescent="0.3">
      <c r="A2468" t="s">
        <v>9560</v>
      </c>
    </row>
    <row r="2469" spans="1:3" x14ac:dyDescent="0.3">
      <c r="A2469" t="s">
        <v>2582</v>
      </c>
      <c r="B2469">
        <v>11</v>
      </c>
      <c r="C2469">
        <v>11</v>
      </c>
    </row>
    <row r="2470" spans="1:3" x14ac:dyDescent="0.3">
      <c r="A2470" t="s">
        <v>9561</v>
      </c>
    </row>
    <row r="2471" spans="1:3" x14ac:dyDescent="0.3">
      <c r="A2471" t="s">
        <v>2584</v>
      </c>
    </row>
    <row r="2472" spans="1:3" x14ac:dyDescent="0.3">
      <c r="A2472" t="s">
        <v>2585</v>
      </c>
      <c r="B2472">
        <v>5</v>
      </c>
      <c r="C2472">
        <v>5</v>
      </c>
    </row>
    <row r="2473" spans="1:3" x14ac:dyDescent="0.3">
      <c r="A2473" t="s">
        <v>9562</v>
      </c>
    </row>
    <row r="2474" spans="1:3" x14ac:dyDescent="0.3">
      <c r="A2474" t="s">
        <v>2586</v>
      </c>
    </row>
    <row r="2475" spans="1:3" x14ac:dyDescent="0.3">
      <c r="A2475" t="s">
        <v>2587</v>
      </c>
      <c r="B2475">
        <v>24</v>
      </c>
      <c r="C2475">
        <v>24</v>
      </c>
    </row>
    <row r="2476" spans="1:3" x14ac:dyDescent="0.3">
      <c r="A2476" t="s">
        <v>2588</v>
      </c>
    </row>
    <row r="2477" spans="1:3" x14ac:dyDescent="0.3">
      <c r="A2477" t="s">
        <v>2589</v>
      </c>
    </row>
    <row r="2478" spans="1:3" x14ac:dyDescent="0.3">
      <c r="A2478" t="s">
        <v>2591</v>
      </c>
      <c r="B2478">
        <v>1</v>
      </c>
      <c r="C2478">
        <v>1</v>
      </c>
    </row>
    <row r="2479" spans="1:3" x14ac:dyDescent="0.3">
      <c r="A2479" t="s">
        <v>2593</v>
      </c>
      <c r="B2479">
        <v>1</v>
      </c>
      <c r="C2479">
        <v>1</v>
      </c>
    </row>
    <row r="2480" spans="1:3" x14ac:dyDescent="0.3">
      <c r="A2480" t="s">
        <v>2594</v>
      </c>
      <c r="B2480">
        <v>5</v>
      </c>
      <c r="C2480">
        <v>5</v>
      </c>
    </row>
    <row r="2481" spans="1:3" x14ac:dyDescent="0.3">
      <c r="A2481" t="s">
        <v>2595</v>
      </c>
      <c r="B2481">
        <v>15</v>
      </c>
      <c r="C2481">
        <v>15</v>
      </c>
    </row>
    <row r="2482" spans="1:3" x14ac:dyDescent="0.3">
      <c r="A2482" t="s">
        <v>2596</v>
      </c>
      <c r="B2482">
        <v>13</v>
      </c>
      <c r="C2482">
        <v>13</v>
      </c>
    </row>
    <row r="2483" spans="1:3" x14ac:dyDescent="0.3">
      <c r="A2483" t="s">
        <v>2597</v>
      </c>
    </row>
    <row r="2484" spans="1:3" x14ac:dyDescent="0.3">
      <c r="A2484" t="s">
        <v>2598</v>
      </c>
      <c r="B2484">
        <v>15</v>
      </c>
      <c r="C2484">
        <v>15</v>
      </c>
    </row>
    <row r="2485" spans="1:3" x14ac:dyDescent="0.3">
      <c r="A2485" t="s">
        <v>9563</v>
      </c>
    </row>
    <row r="2486" spans="1:3" x14ac:dyDescent="0.3">
      <c r="A2486" t="s">
        <v>9564</v>
      </c>
      <c r="B2486">
        <v>2023</v>
      </c>
      <c r="C2486">
        <v>2023</v>
      </c>
    </row>
    <row r="2487" spans="1:3" x14ac:dyDescent="0.3">
      <c r="A2487" t="s">
        <v>2599</v>
      </c>
      <c r="B2487">
        <v>1</v>
      </c>
      <c r="C2487">
        <v>1</v>
      </c>
    </row>
    <row r="2488" spans="1:3" x14ac:dyDescent="0.3">
      <c r="A2488" t="s">
        <v>2600</v>
      </c>
    </row>
    <row r="2489" spans="1:3" x14ac:dyDescent="0.3">
      <c r="A2489" t="s">
        <v>2602</v>
      </c>
      <c r="B2489">
        <v>1</v>
      </c>
      <c r="C2489">
        <v>1</v>
      </c>
    </row>
    <row r="2490" spans="1:3" x14ac:dyDescent="0.3">
      <c r="A2490" t="s">
        <v>2603</v>
      </c>
      <c r="C2490">
        <v>5</v>
      </c>
    </row>
    <row r="2491" spans="1:3" x14ac:dyDescent="0.3">
      <c r="A2491" t="s">
        <v>2604</v>
      </c>
    </row>
    <row r="2492" spans="1:3" x14ac:dyDescent="0.3">
      <c r="A2492" t="s">
        <v>2605</v>
      </c>
    </row>
    <row r="2493" spans="1:3" x14ac:dyDescent="0.3">
      <c r="A2493" t="s">
        <v>9565</v>
      </c>
    </row>
    <row r="2494" spans="1:3" x14ac:dyDescent="0.3">
      <c r="A2494" t="s">
        <v>2606</v>
      </c>
    </row>
    <row r="2495" spans="1:3" x14ac:dyDescent="0.3">
      <c r="A2495" t="s">
        <v>2607</v>
      </c>
    </row>
    <row r="2496" spans="1:3" x14ac:dyDescent="0.3">
      <c r="A2496" t="s">
        <v>2608</v>
      </c>
    </row>
    <row r="2497" spans="1:3" x14ac:dyDescent="0.3">
      <c r="A2497" t="s">
        <v>2609</v>
      </c>
    </row>
    <row r="2498" spans="1:3" x14ac:dyDescent="0.3">
      <c r="A2498" t="s">
        <v>2610</v>
      </c>
    </row>
    <row r="2499" spans="1:3" x14ac:dyDescent="0.3">
      <c r="A2499" t="s">
        <v>9566</v>
      </c>
    </row>
    <row r="2500" spans="1:3" x14ac:dyDescent="0.3">
      <c r="A2500" t="s">
        <v>2611</v>
      </c>
    </row>
    <row r="2501" spans="1:3" x14ac:dyDescent="0.3">
      <c r="A2501" t="s">
        <v>9567</v>
      </c>
    </row>
    <row r="2502" spans="1:3" x14ac:dyDescent="0.3">
      <c r="A2502" t="s">
        <v>2613</v>
      </c>
    </row>
    <row r="2503" spans="1:3" x14ac:dyDescent="0.3">
      <c r="A2503" t="s">
        <v>2614</v>
      </c>
    </row>
    <row r="2504" spans="1:3" x14ac:dyDescent="0.3">
      <c r="A2504" t="s">
        <v>2615</v>
      </c>
      <c r="B2504">
        <v>12</v>
      </c>
      <c r="C2504">
        <v>12</v>
      </c>
    </row>
    <row r="2505" spans="1:3" x14ac:dyDescent="0.3">
      <c r="A2505" t="s">
        <v>2616</v>
      </c>
    </row>
    <row r="2506" spans="1:3" x14ac:dyDescent="0.3">
      <c r="A2506" t="s">
        <v>2617</v>
      </c>
    </row>
    <row r="2507" spans="1:3" x14ac:dyDescent="0.3">
      <c r="A2507" t="s">
        <v>2618</v>
      </c>
    </row>
    <row r="2508" spans="1:3" x14ac:dyDescent="0.3">
      <c r="A2508" t="s">
        <v>2620</v>
      </c>
    </row>
    <row r="2509" spans="1:3" x14ac:dyDescent="0.3">
      <c r="A2509" t="s">
        <v>2621</v>
      </c>
    </row>
    <row r="2510" spans="1:3" x14ac:dyDescent="0.3">
      <c r="A2510" t="s">
        <v>2622</v>
      </c>
      <c r="B2510">
        <v>27</v>
      </c>
      <c r="C2510">
        <v>27</v>
      </c>
    </row>
    <row r="2511" spans="1:3" x14ac:dyDescent="0.3">
      <c r="A2511" t="s">
        <v>2623</v>
      </c>
      <c r="B2511">
        <v>5</v>
      </c>
      <c r="C2511">
        <v>5</v>
      </c>
    </row>
    <row r="2512" spans="1:3" x14ac:dyDescent="0.3">
      <c r="A2512" t="s">
        <v>2624</v>
      </c>
      <c r="B2512">
        <v>2020</v>
      </c>
      <c r="C2512">
        <v>2020</v>
      </c>
    </row>
    <row r="2513" spans="1:3" x14ac:dyDescent="0.3">
      <c r="A2513" t="s">
        <v>2625</v>
      </c>
      <c r="B2513">
        <v>2020</v>
      </c>
      <c r="C2513">
        <v>2020</v>
      </c>
    </row>
    <row r="2514" spans="1:3" x14ac:dyDescent="0.3">
      <c r="A2514" t="s">
        <v>2627</v>
      </c>
      <c r="B2514">
        <v>2020</v>
      </c>
      <c r="C2514">
        <v>2020</v>
      </c>
    </row>
    <row r="2515" spans="1:3" x14ac:dyDescent="0.3">
      <c r="A2515" t="s">
        <v>2628</v>
      </c>
      <c r="B2515">
        <v>2020</v>
      </c>
      <c r="C2515">
        <v>2020</v>
      </c>
    </row>
    <row r="2516" spans="1:3" x14ac:dyDescent="0.3">
      <c r="A2516" t="s">
        <v>2629</v>
      </c>
    </row>
    <row r="2517" spans="1:3" x14ac:dyDescent="0.3">
      <c r="A2517" t="s">
        <v>2630</v>
      </c>
      <c r="B2517">
        <v>2020</v>
      </c>
      <c r="C2517">
        <v>2020</v>
      </c>
    </row>
    <row r="2518" spans="1:3" x14ac:dyDescent="0.3">
      <c r="A2518" t="s">
        <v>2631</v>
      </c>
      <c r="B2518">
        <v>2020</v>
      </c>
      <c r="C2518">
        <v>2020</v>
      </c>
    </row>
    <row r="2519" spans="1:3" x14ac:dyDescent="0.3">
      <c r="A2519" t="s">
        <v>2632</v>
      </c>
      <c r="C2519">
        <v>22</v>
      </c>
    </row>
    <row r="2520" spans="1:3" x14ac:dyDescent="0.3">
      <c r="A2520" t="s">
        <v>2633</v>
      </c>
    </row>
    <row r="2521" spans="1:3" x14ac:dyDescent="0.3">
      <c r="A2521" t="s">
        <v>2634</v>
      </c>
    </row>
    <row r="2522" spans="1:3" x14ac:dyDescent="0.3">
      <c r="A2522" t="s">
        <v>9568</v>
      </c>
    </row>
    <row r="2523" spans="1:3" x14ac:dyDescent="0.3">
      <c r="A2523" t="s">
        <v>2635</v>
      </c>
      <c r="B2523">
        <v>6</v>
      </c>
      <c r="C2523">
        <v>6</v>
      </c>
    </row>
    <row r="2524" spans="1:3" x14ac:dyDescent="0.3">
      <c r="A2524" t="s">
        <v>2636</v>
      </c>
    </row>
    <row r="2525" spans="1:3" x14ac:dyDescent="0.3">
      <c r="A2525" t="s">
        <v>2637</v>
      </c>
    </row>
    <row r="2526" spans="1:3" x14ac:dyDescent="0.3">
      <c r="A2526" t="s">
        <v>2638</v>
      </c>
    </row>
    <row r="2527" spans="1:3" x14ac:dyDescent="0.3">
      <c r="A2527" t="s">
        <v>9569</v>
      </c>
      <c r="B2527">
        <v>2020</v>
      </c>
      <c r="C2527">
        <v>2020</v>
      </c>
    </row>
    <row r="2528" spans="1:3" x14ac:dyDescent="0.3">
      <c r="A2528" t="s">
        <v>2639</v>
      </c>
    </row>
    <row r="2529" spans="1:3" x14ac:dyDescent="0.3">
      <c r="A2529" t="s">
        <v>2640</v>
      </c>
    </row>
    <row r="2530" spans="1:3" x14ac:dyDescent="0.3">
      <c r="A2530" t="s">
        <v>2641</v>
      </c>
    </row>
    <row r="2531" spans="1:3" x14ac:dyDescent="0.3">
      <c r="A2531" t="s">
        <v>9570</v>
      </c>
      <c r="B2531">
        <v>20</v>
      </c>
      <c r="C2531">
        <v>20</v>
      </c>
    </row>
    <row r="2532" spans="1:3" x14ac:dyDescent="0.3">
      <c r="A2532" t="s">
        <v>2642</v>
      </c>
    </row>
    <row r="2533" spans="1:3" x14ac:dyDescent="0.3">
      <c r="A2533" t="s">
        <v>2643</v>
      </c>
    </row>
    <row r="2534" spans="1:3" x14ac:dyDescent="0.3">
      <c r="A2534" t="s">
        <v>2644</v>
      </c>
      <c r="B2534">
        <v>1</v>
      </c>
      <c r="C2534">
        <v>1</v>
      </c>
    </row>
    <row r="2535" spans="1:3" x14ac:dyDescent="0.3">
      <c r="A2535" t="s">
        <v>2645</v>
      </c>
    </row>
    <row r="2536" spans="1:3" x14ac:dyDescent="0.3">
      <c r="A2536" t="s">
        <v>2646</v>
      </c>
    </row>
    <row r="2537" spans="1:3" x14ac:dyDescent="0.3">
      <c r="A2537" t="s">
        <v>9571</v>
      </c>
    </row>
    <row r="2538" spans="1:3" x14ac:dyDescent="0.3">
      <c r="A2538" t="s">
        <v>2647</v>
      </c>
    </row>
    <row r="2539" spans="1:3" x14ac:dyDescent="0.3">
      <c r="A2539" t="s">
        <v>2648</v>
      </c>
    </row>
    <row r="2540" spans="1:3" x14ac:dyDescent="0.3">
      <c r="A2540" t="s">
        <v>9572</v>
      </c>
    </row>
    <row r="2541" spans="1:3" x14ac:dyDescent="0.3">
      <c r="A2541" t="s">
        <v>2649</v>
      </c>
    </row>
    <row r="2542" spans="1:3" x14ac:dyDescent="0.3">
      <c r="A2542" t="s">
        <v>9573</v>
      </c>
      <c r="B2542">
        <v>19</v>
      </c>
      <c r="C2542">
        <v>19</v>
      </c>
    </row>
    <row r="2543" spans="1:3" x14ac:dyDescent="0.3">
      <c r="A2543" t="s">
        <v>9574</v>
      </c>
    </row>
    <row r="2544" spans="1:3" x14ac:dyDescent="0.3">
      <c r="A2544" t="s">
        <v>9575</v>
      </c>
    </row>
    <row r="2545" spans="1:3" x14ac:dyDescent="0.3">
      <c r="A2545" t="s">
        <v>9576</v>
      </c>
      <c r="B2545">
        <v>1</v>
      </c>
      <c r="C2545">
        <v>1</v>
      </c>
    </row>
    <row r="2546" spans="1:3" x14ac:dyDescent="0.3">
      <c r="A2546" t="s">
        <v>9577</v>
      </c>
    </row>
    <row r="2547" spans="1:3" x14ac:dyDescent="0.3">
      <c r="A2547" t="s">
        <v>2650</v>
      </c>
    </row>
    <row r="2548" spans="1:3" x14ac:dyDescent="0.3">
      <c r="A2548" t="s">
        <v>2651</v>
      </c>
    </row>
    <row r="2549" spans="1:3" x14ac:dyDescent="0.3">
      <c r="A2549" t="s">
        <v>2652</v>
      </c>
    </row>
    <row r="2550" spans="1:3" x14ac:dyDescent="0.3">
      <c r="A2550" t="s">
        <v>9578</v>
      </c>
      <c r="B2550">
        <v>19</v>
      </c>
      <c r="C2550">
        <v>19</v>
      </c>
    </row>
    <row r="2551" spans="1:3" x14ac:dyDescent="0.3">
      <c r="A2551" t="s">
        <v>9579</v>
      </c>
    </row>
    <row r="2552" spans="1:3" x14ac:dyDescent="0.3">
      <c r="A2552" t="s">
        <v>2653</v>
      </c>
    </row>
    <row r="2553" spans="1:3" x14ac:dyDescent="0.3">
      <c r="A2553" t="s">
        <v>2654</v>
      </c>
    </row>
    <row r="2554" spans="1:3" x14ac:dyDescent="0.3">
      <c r="A2554" t="s">
        <v>1083</v>
      </c>
      <c r="C2554">
        <v>1</v>
      </c>
    </row>
    <row r="2555" spans="1:3" x14ac:dyDescent="0.3">
      <c r="A2555" t="s">
        <v>2655</v>
      </c>
    </row>
    <row r="2556" spans="1:3" x14ac:dyDescent="0.3">
      <c r="A2556" t="s">
        <v>2656</v>
      </c>
    </row>
    <row r="2557" spans="1:3" x14ac:dyDescent="0.3">
      <c r="A2557" t="s">
        <v>2657</v>
      </c>
    </row>
    <row r="2558" spans="1:3" x14ac:dyDescent="0.3">
      <c r="A2558" t="s">
        <v>2658</v>
      </c>
    </row>
    <row r="2559" spans="1:3" x14ac:dyDescent="0.3">
      <c r="A2559" t="s">
        <v>9580</v>
      </c>
      <c r="B2559">
        <v>19</v>
      </c>
      <c r="C2559">
        <v>19</v>
      </c>
    </row>
    <row r="2560" spans="1:3" x14ac:dyDescent="0.3">
      <c r="A2560" t="s">
        <v>2659</v>
      </c>
    </row>
    <row r="2561" spans="1:3" x14ac:dyDescent="0.3">
      <c r="A2561" t="s">
        <v>2660</v>
      </c>
      <c r="B2561">
        <v>26</v>
      </c>
      <c r="C2561">
        <v>26</v>
      </c>
    </row>
    <row r="2562" spans="1:3" x14ac:dyDescent="0.3">
      <c r="A2562" t="s">
        <v>2661</v>
      </c>
    </row>
    <row r="2563" spans="1:3" x14ac:dyDescent="0.3">
      <c r="A2563" t="s">
        <v>2662</v>
      </c>
      <c r="B2563">
        <v>48</v>
      </c>
      <c r="C2563">
        <v>48</v>
      </c>
    </row>
    <row r="2564" spans="1:3" x14ac:dyDescent="0.3">
      <c r="A2564" t="s">
        <v>9581</v>
      </c>
      <c r="B2564">
        <v>13</v>
      </c>
      <c r="C2564">
        <v>13</v>
      </c>
    </row>
    <row r="2565" spans="1:3" x14ac:dyDescent="0.3">
      <c r="A2565" t="s">
        <v>9582</v>
      </c>
      <c r="B2565">
        <v>1</v>
      </c>
      <c r="C2565">
        <v>1</v>
      </c>
    </row>
    <row r="2566" spans="1:3" x14ac:dyDescent="0.3">
      <c r="A2566" t="s">
        <v>2663</v>
      </c>
    </row>
    <row r="2567" spans="1:3" x14ac:dyDescent="0.3">
      <c r="A2567" t="s">
        <v>2664</v>
      </c>
    </row>
    <row r="2568" spans="1:3" x14ac:dyDescent="0.3">
      <c r="A2568" t="s">
        <v>2665</v>
      </c>
    </row>
    <row r="2569" spans="1:3" x14ac:dyDescent="0.3">
      <c r="A2569" t="s">
        <v>2666</v>
      </c>
    </row>
    <row r="2570" spans="1:3" x14ac:dyDescent="0.3">
      <c r="A2570" t="s">
        <v>2667</v>
      </c>
    </row>
    <row r="2571" spans="1:3" x14ac:dyDescent="0.3">
      <c r="A2571" t="s">
        <v>2668</v>
      </c>
    </row>
    <row r="2572" spans="1:3" x14ac:dyDescent="0.3">
      <c r="A2572" t="s">
        <v>2669</v>
      </c>
    </row>
    <row r="2573" spans="1:3" x14ac:dyDescent="0.3">
      <c r="A2573" t="s">
        <v>2670</v>
      </c>
    </row>
    <row r="2574" spans="1:3" x14ac:dyDescent="0.3">
      <c r="A2574" t="s">
        <v>2671</v>
      </c>
    </row>
    <row r="2575" spans="1:3" x14ac:dyDescent="0.3">
      <c r="A2575" t="s">
        <v>2672</v>
      </c>
    </row>
    <row r="2576" spans="1:3" x14ac:dyDescent="0.3">
      <c r="A2576" t="s">
        <v>2673</v>
      </c>
    </row>
    <row r="2577" spans="1:3" x14ac:dyDescent="0.3">
      <c r="A2577" t="s">
        <v>2674</v>
      </c>
      <c r="B2577">
        <v>6</v>
      </c>
      <c r="C2577">
        <v>6</v>
      </c>
    </row>
    <row r="2578" spans="1:3" x14ac:dyDescent="0.3">
      <c r="A2578" t="s">
        <v>9583</v>
      </c>
    </row>
    <row r="2579" spans="1:3" x14ac:dyDescent="0.3">
      <c r="A2579" t="s">
        <v>2675</v>
      </c>
    </row>
    <row r="2580" spans="1:3" x14ac:dyDescent="0.3">
      <c r="A2580" t="s">
        <v>2677</v>
      </c>
    </row>
    <row r="2581" spans="1:3" x14ac:dyDescent="0.3">
      <c r="A2581" t="s">
        <v>2678</v>
      </c>
      <c r="C2581">
        <v>15</v>
      </c>
    </row>
    <row r="2582" spans="1:3" x14ac:dyDescent="0.3">
      <c r="A2582" t="s">
        <v>2679</v>
      </c>
      <c r="B2582">
        <v>18</v>
      </c>
      <c r="C2582">
        <v>18</v>
      </c>
    </row>
    <row r="2583" spans="1:3" x14ac:dyDescent="0.3">
      <c r="A2583" t="s">
        <v>9584</v>
      </c>
      <c r="B2583">
        <v>68</v>
      </c>
      <c r="C2583">
        <v>68</v>
      </c>
    </row>
    <row r="2584" spans="1:3" x14ac:dyDescent="0.3">
      <c r="A2584" t="s">
        <v>2680</v>
      </c>
      <c r="B2584">
        <v>90</v>
      </c>
      <c r="C2584">
        <v>90</v>
      </c>
    </row>
    <row r="2585" spans="1:3" x14ac:dyDescent="0.3">
      <c r="A2585" t="s">
        <v>2681</v>
      </c>
    </row>
    <row r="2586" spans="1:3" x14ac:dyDescent="0.3">
      <c r="A2586" t="s">
        <v>9585</v>
      </c>
    </row>
    <row r="2587" spans="1:3" x14ac:dyDescent="0.3">
      <c r="A2587" t="s">
        <v>2682</v>
      </c>
    </row>
    <row r="2588" spans="1:3" x14ac:dyDescent="0.3">
      <c r="A2588" t="s">
        <v>2684</v>
      </c>
    </row>
    <row r="2589" spans="1:3" x14ac:dyDescent="0.3">
      <c r="A2589" t="s">
        <v>2685</v>
      </c>
    </row>
    <row r="2590" spans="1:3" x14ac:dyDescent="0.3">
      <c r="A2590" t="s">
        <v>2686</v>
      </c>
    </row>
    <row r="2591" spans="1:3" x14ac:dyDescent="0.3">
      <c r="A2591" t="s">
        <v>2687</v>
      </c>
    </row>
    <row r="2592" spans="1:3" x14ac:dyDescent="0.3">
      <c r="A2592" t="s">
        <v>9586</v>
      </c>
    </row>
    <row r="2593" spans="1:3" x14ac:dyDescent="0.3">
      <c r="A2593" t="s">
        <v>2688</v>
      </c>
    </row>
    <row r="2594" spans="1:3" x14ac:dyDescent="0.3">
      <c r="A2594" t="s">
        <v>2689</v>
      </c>
    </row>
    <row r="2595" spans="1:3" x14ac:dyDescent="0.3">
      <c r="A2595" t="s">
        <v>2690</v>
      </c>
    </row>
    <row r="2596" spans="1:3" x14ac:dyDescent="0.3">
      <c r="A2596" t="s">
        <v>2691</v>
      </c>
    </row>
    <row r="2597" spans="1:3" x14ac:dyDescent="0.3">
      <c r="A2597" t="s">
        <v>9587</v>
      </c>
    </row>
    <row r="2598" spans="1:3" x14ac:dyDescent="0.3">
      <c r="A2598" t="s">
        <v>2692</v>
      </c>
      <c r="B2598">
        <v>81</v>
      </c>
      <c r="C2598">
        <v>81</v>
      </c>
    </row>
    <row r="2599" spans="1:3" x14ac:dyDescent="0.3">
      <c r="A2599" t="s">
        <v>9588</v>
      </c>
    </row>
    <row r="2600" spans="1:3" x14ac:dyDescent="0.3">
      <c r="A2600" t="s">
        <v>2693</v>
      </c>
    </row>
    <row r="2601" spans="1:3" x14ac:dyDescent="0.3">
      <c r="A2601" t="s">
        <v>2695</v>
      </c>
      <c r="B2601">
        <v>20</v>
      </c>
      <c r="C2601">
        <v>20</v>
      </c>
    </row>
    <row r="2602" spans="1:3" x14ac:dyDescent="0.3">
      <c r="A2602" t="s">
        <v>9589</v>
      </c>
      <c r="B2602">
        <v>5</v>
      </c>
      <c r="C2602">
        <v>5</v>
      </c>
    </row>
    <row r="2603" spans="1:3" x14ac:dyDescent="0.3">
      <c r="A2603" t="s">
        <v>9590</v>
      </c>
      <c r="B2603">
        <v>1</v>
      </c>
      <c r="C2603">
        <v>1</v>
      </c>
    </row>
    <row r="2604" spans="1:3" x14ac:dyDescent="0.3">
      <c r="A2604" t="s">
        <v>9591</v>
      </c>
    </row>
    <row r="2605" spans="1:3" x14ac:dyDescent="0.3">
      <c r="A2605" t="s">
        <v>9592</v>
      </c>
    </row>
    <row r="2606" spans="1:3" x14ac:dyDescent="0.3">
      <c r="A2606" t="s">
        <v>2696</v>
      </c>
      <c r="B2606">
        <v>18</v>
      </c>
      <c r="C2606">
        <v>18</v>
      </c>
    </row>
    <row r="2607" spans="1:3" x14ac:dyDescent="0.3">
      <c r="A2607" t="s">
        <v>9593</v>
      </c>
      <c r="C2607">
        <v>2</v>
      </c>
    </row>
    <row r="2608" spans="1:3" x14ac:dyDescent="0.3">
      <c r="A2608" t="s">
        <v>9594</v>
      </c>
      <c r="C2608">
        <v>11</v>
      </c>
    </row>
    <row r="2609" spans="1:3" x14ac:dyDescent="0.3">
      <c r="A2609" t="s">
        <v>9595</v>
      </c>
      <c r="C2609">
        <v>11</v>
      </c>
    </row>
    <row r="2610" spans="1:3" x14ac:dyDescent="0.3">
      <c r="A2610" t="s">
        <v>9596</v>
      </c>
    </row>
    <row r="2611" spans="1:3" x14ac:dyDescent="0.3">
      <c r="A2611" t="s">
        <v>9597</v>
      </c>
    </row>
    <row r="2612" spans="1:3" x14ac:dyDescent="0.3">
      <c r="A2612" t="s">
        <v>9598</v>
      </c>
    </row>
    <row r="2613" spans="1:3" x14ac:dyDescent="0.3">
      <c r="A2613" t="s">
        <v>9599</v>
      </c>
    </row>
    <row r="2614" spans="1:3" x14ac:dyDescent="0.3">
      <c r="A2614" t="s">
        <v>2698</v>
      </c>
    </row>
    <row r="2615" spans="1:3" x14ac:dyDescent="0.3">
      <c r="A2615" t="s">
        <v>2699</v>
      </c>
    </row>
    <row r="2616" spans="1:3" x14ac:dyDescent="0.3">
      <c r="A2616" t="s">
        <v>2700</v>
      </c>
    </row>
    <row r="2617" spans="1:3" x14ac:dyDescent="0.3">
      <c r="A2617" t="s">
        <v>2701</v>
      </c>
    </row>
    <row r="2618" spans="1:3" x14ac:dyDescent="0.3">
      <c r="A2618" t="s">
        <v>2702</v>
      </c>
    </row>
    <row r="2619" spans="1:3" x14ac:dyDescent="0.3">
      <c r="A2619" t="s">
        <v>9600</v>
      </c>
    </row>
    <row r="2620" spans="1:3" x14ac:dyDescent="0.3">
      <c r="A2620" t="s">
        <v>9601</v>
      </c>
    </row>
    <row r="2621" spans="1:3" x14ac:dyDescent="0.3">
      <c r="A2621" t="s">
        <v>2703</v>
      </c>
    </row>
    <row r="2622" spans="1:3" x14ac:dyDescent="0.3">
      <c r="A2622" t="s">
        <v>9602</v>
      </c>
    </row>
    <row r="2623" spans="1:3" x14ac:dyDescent="0.3">
      <c r="A2623" t="s">
        <v>2704</v>
      </c>
    </row>
    <row r="2624" spans="1:3" x14ac:dyDescent="0.3">
      <c r="A2624" t="s">
        <v>9603</v>
      </c>
    </row>
    <row r="2625" spans="1:3" x14ac:dyDescent="0.3">
      <c r="A2625" t="s">
        <v>9604</v>
      </c>
    </row>
    <row r="2626" spans="1:3" x14ac:dyDescent="0.3">
      <c r="A2626" t="s">
        <v>9605</v>
      </c>
      <c r="C2626">
        <v>1</v>
      </c>
    </row>
    <row r="2627" spans="1:3" x14ac:dyDescent="0.3">
      <c r="A2627" t="s">
        <v>2705</v>
      </c>
    </row>
    <row r="2628" spans="1:3" x14ac:dyDescent="0.3">
      <c r="A2628" t="s">
        <v>2706</v>
      </c>
    </row>
    <row r="2629" spans="1:3" x14ac:dyDescent="0.3">
      <c r="A2629" t="s">
        <v>9606</v>
      </c>
    </row>
    <row r="2630" spans="1:3" x14ac:dyDescent="0.3">
      <c r="A2630" t="s">
        <v>9607</v>
      </c>
    </row>
    <row r="2631" spans="1:3" x14ac:dyDescent="0.3">
      <c r="A2631" t="s">
        <v>9608</v>
      </c>
    </row>
    <row r="2632" spans="1:3" x14ac:dyDescent="0.3">
      <c r="A2632" t="s">
        <v>9609</v>
      </c>
    </row>
    <row r="2633" spans="1:3" x14ac:dyDescent="0.3">
      <c r="A2633" t="s">
        <v>2707</v>
      </c>
    </row>
    <row r="2634" spans="1:3" x14ac:dyDescent="0.3">
      <c r="A2634" t="s">
        <v>2708</v>
      </c>
    </row>
    <row r="2635" spans="1:3" x14ac:dyDescent="0.3">
      <c r="A2635" t="s">
        <v>2709</v>
      </c>
    </row>
    <row r="2636" spans="1:3" x14ac:dyDescent="0.3">
      <c r="A2636" t="s">
        <v>2710</v>
      </c>
    </row>
    <row r="2637" spans="1:3" x14ac:dyDescent="0.3">
      <c r="A2637" t="s">
        <v>2711</v>
      </c>
    </row>
    <row r="2638" spans="1:3" x14ac:dyDescent="0.3">
      <c r="A2638" t="s">
        <v>2712</v>
      </c>
    </row>
    <row r="2639" spans="1:3" x14ac:dyDescent="0.3">
      <c r="A2639" t="s">
        <v>2713</v>
      </c>
      <c r="B2639">
        <v>132</v>
      </c>
      <c r="C2639">
        <v>132</v>
      </c>
    </row>
    <row r="2640" spans="1:3" x14ac:dyDescent="0.3">
      <c r="A2640" t="s">
        <v>2714</v>
      </c>
      <c r="B2640">
        <v>132</v>
      </c>
      <c r="C2640">
        <v>132</v>
      </c>
    </row>
    <row r="2641" spans="1:3" x14ac:dyDescent="0.3">
      <c r="A2641" t="s">
        <v>9610</v>
      </c>
      <c r="B2641">
        <v>132</v>
      </c>
      <c r="C2641">
        <v>132</v>
      </c>
    </row>
    <row r="2642" spans="1:3" x14ac:dyDescent="0.3">
      <c r="A2642" t="s">
        <v>9611</v>
      </c>
      <c r="B2642">
        <v>132</v>
      </c>
      <c r="C2642">
        <v>132</v>
      </c>
    </row>
    <row r="2643" spans="1:3" x14ac:dyDescent="0.3">
      <c r="A2643" t="s">
        <v>9612</v>
      </c>
    </row>
    <row r="2644" spans="1:3" x14ac:dyDescent="0.3">
      <c r="A2644" t="s">
        <v>9613</v>
      </c>
    </row>
    <row r="2645" spans="1:3" x14ac:dyDescent="0.3">
      <c r="A2645" t="s">
        <v>2715</v>
      </c>
    </row>
    <row r="2646" spans="1:3" x14ac:dyDescent="0.3">
      <c r="A2646" t="s">
        <v>2716</v>
      </c>
    </row>
    <row r="2647" spans="1:3" x14ac:dyDescent="0.3">
      <c r="A2647" t="s">
        <v>2717</v>
      </c>
    </row>
    <row r="2648" spans="1:3" x14ac:dyDescent="0.3">
      <c r="A2648" t="s">
        <v>2718</v>
      </c>
    </row>
    <row r="2649" spans="1:3" x14ac:dyDescent="0.3">
      <c r="A2649" t="s">
        <v>2719</v>
      </c>
    </row>
    <row r="2650" spans="1:3" x14ac:dyDescent="0.3">
      <c r="A2650" t="s">
        <v>2720</v>
      </c>
    </row>
    <row r="2651" spans="1:3" x14ac:dyDescent="0.3">
      <c r="A2651" t="s">
        <v>9614</v>
      </c>
    </row>
    <row r="2652" spans="1:3" x14ac:dyDescent="0.3">
      <c r="A2652" t="s">
        <v>2721</v>
      </c>
    </row>
    <row r="2653" spans="1:3" x14ac:dyDescent="0.3">
      <c r="A2653" t="s">
        <v>2722</v>
      </c>
    </row>
    <row r="2654" spans="1:3" x14ac:dyDescent="0.3">
      <c r="A2654" t="s">
        <v>2723</v>
      </c>
    </row>
    <row r="2655" spans="1:3" x14ac:dyDescent="0.3">
      <c r="A2655" t="s">
        <v>2724</v>
      </c>
    </row>
    <row r="2656" spans="1:3" x14ac:dyDescent="0.3">
      <c r="A2656" t="s">
        <v>2725</v>
      </c>
    </row>
    <row r="2657" spans="1:3" x14ac:dyDescent="0.3">
      <c r="A2657" t="s">
        <v>9615</v>
      </c>
    </row>
    <row r="2658" spans="1:3" x14ac:dyDescent="0.3">
      <c r="A2658" t="s">
        <v>2726</v>
      </c>
    </row>
    <row r="2659" spans="1:3" x14ac:dyDescent="0.3">
      <c r="A2659" t="s">
        <v>2727</v>
      </c>
    </row>
    <row r="2660" spans="1:3" x14ac:dyDescent="0.3">
      <c r="A2660" t="s">
        <v>2728</v>
      </c>
      <c r="B2660">
        <v>1</v>
      </c>
      <c r="C2660">
        <v>1</v>
      </c>
    </row>
    <row r="2661" spans="1:3" x14ac:dyDescent="0.3">
      <c r="A2661" t="s">
        <v>9616</v>
      </c>
    </row>
    <row r="2662" spans="1:3" x14ac:dyDescent="0.3">
      <c r="A2662" t="s">
        <v>2729</v>
      </c>
    </row>
    <row r="2663" spans="1:3" x14ac:dyDescent="0.3">
      <c r="A2663" t="s">
        <v>9617</v>
      </c>
    </row>
    <row r="2664" spans="1:3" x14ac:dyDescent="0.3">
      <c r="A2664" t="s">
        <v>2730</v>
      </c>
      <c r="B2664">
        <v>62</v>
      </c>
      <c r="C2664">
        <v>62</v>
      </c>
    </row>
    <row r="2665" spans="1:3" x14ac:dyDescent="0.3">
      <c r="A2665" t="s">
        <v>9618</v>
      </c>
      <c r="B2665">
        <v>60</v>
      </c>
      <c r="C2665">
        <v>60</v>
      </c>
    </row>
    <row r="2666" spans="1:3" x14ac:dyDescent="0.3">
      <c r="A2666" t="s">
        <v>9619</v>
      </c>
      <c r="B2666">
        <v>57</v>
      </c>
      <c r="C2666">
        <v>57</v>
      </c>
    </row>
    <row r="2667" spans="1:3" x14ac:dyDescent="0.3">
      <c r="A2667" t="s">
        <v>9620</v>
      </c>
      <c r="B2667">
        <v>56</v>
      </c>
      <c r="C2667">
        <v>56</v>
      </c>
    </row>
    <row r="2668" spans="1:3" x14ac:dyDescent="0.3">
      <c r="A2668" t="s">
        <v>9621</v>
      </c>
      <c r="B2668">
        <v>6</v>
      </c>
      <c r="C2668">
        <v>6</v>
      </c>
    </row>
    <row r="2669" spans="1:3" x14ac:dyDescent="0.3">
      <c r="A2669" t="s">
        <v>2731</v>
      </c>
      <c r="B2669">
        <v>28</v>
      </c>
      <c r="C2669">
        <v>28</v>
      </c>
    </row>
    <row r="2670" spans="1:3" x14ac:dyDescent="0.3">
      <c r="A2670" t="s">
        <v>9622</v>
      </c>
      <c r="B2670">
        <v>26</v>
      </c>
      <c r="C2670">
        <v>26</v>
      </c>
    </row>
    <row r="2671" spans="1:3" x14ac:dyDescent="0.3">
      <c r="A2671" t="s">
        <v>9623</v>
      </c>
      <c r="B2671">
        <v>25</v>
      </c>
      <c r="C2671">
        <v>25</v>
      </c>
    </row>
    <row r="2672" spans="1:3" x14ac:dyDescent="0.3">
      <c r="A2672" t="s">
        <v>9624</v>
      </c>
    </row>
    <row r="2673" spans="1:3" x14ac:dyDescent="0.3">
      <c r="A2673" t="s">
        <v>9625</v>
      </c>
    </row>
    <row r="2674" spans="1:3" x14ac:dyDescent="0.3">
      <c r="A2674" t="s">
        <v>9626</v>
      </c>
    </row>
    <row r="2675" spans="1:3" x14ac:dyDescent="0.3">
      <c r="A2675" t="s">
        <v>9627</v>
      </c>
    </row>
    <row r="2676" spans="1:3" x14ac:dyDescent="0.3">
      <c r="A2676" t="s">
        <v>2732</v>
      </c>
    </row>
    <row r="2677" spans="1:3" x14ac:dyDescent="0.3">
      <c r="A2677" t="s">
        <v>9628</v>
      </c>
    </row>
    <row r="2678" spans="1:3" x14ac:dyDescent="0.3">
      <c r="A2678" t="s">
        <v>9629</v>
      </c>
    </row>
    <row r="2679" spans="1:3" x14ac:dyDescent="0.3">
      <c r="A2679" t="s">
        <v>9630</v>
      </c>
    </row>
    <row r="2680" spans="1:3" x14ac:dyDescent="0.3">
      <c r="A2680" t="s">
        <v>9631</v>
      </c>
    </row>
    <row r="2681" spans="1:3" x14ac:dyDescent="0.3">
      <c r="A2681" t="s">
        <v>4240</v>
      </c>
    </row>
    <row r="2682" spans="1:3" x14ac:dyDescent="0.3">
      <c r="A2682" t="s">
        <v>9632</v>
      </c>
    </row>
    <row r="2683" spans="1:3" x14ac:dyDescent="0.3">
      <c r="A2683" t="s">
        <v>9633</v>
      </c>
    </row>
    <row r="2684" spans="1:3" x14ac:dyDescent="0.3">
      <c r="A2684" t="s">
        <v>9634</v>
      </c>
    </row>
    <row r="2685" spans="1:3" x14ac:dyDescent="0.3">
      <c r="A2685" t="s">
        <v>5880</v>
      </c>
    </row>
    <row r="2686" spans="1:3" x14ac:dyDescent="0.3">
      <c r="A2686" t="s">
        <v>9635</v>
      </c>
      <c r="B2686">
        <v>8</v>
      </c>
      <c r="C2686">
        <v>8</v>
      </c>
    </row>
    <row r="2687" spans="1:3" x14ac:dyDescent="0.3">
      <c r="A2687" t="s">
        <v>9636</v>
      </c>
    </row>
    <row r="2688" spans="1:3" x14ac:dyDescent="0.3">
      <c r="A2688" t="s">
        <v>2733</v>
      </c>
    </row>
    <row r="2689" spans="1:3" x14ac:dyDescent="0.3">
      <c r="A2689" t="s">
        <v>2734</v>
      </c>
    </row>
    <row r="2690" spans="1:3" x14ac:dyDescent="0.3">
      <c r="A2690" t="s">
        <v>9637</v>
      </c>
    </row>
    <row r="2691" spans="1:3" x14ac:dyDescent="0.3">
      <c r="A2691" t="s">
        <v>593</v>
      </c>
    </row>
    <row r="2692" spans="1:3" x14ac:dyDescent="0.3">
      <c r="A2692" t="s">
        <v>9638</v>
      </c>
    </row>
    <row r="2693" spans="1:3" x14ac:dyDescent="0.3">
      <c r="A2693" t="s">
        <v>9639</v>
      </c>
    </row>
    <row r="2694" spans="1:3" x14ac:dyDescent="0.3">
      <c r="A2694" t="s">
        <v>9640</v>
      </c>
    </row>
    <row r="2695" spans="1:3" x14ac:dyDescent="0.3">
      <c r="A2695" t="s">
        <v>9641</v>
      </c>
    </row>
    <row r="2696" spans="1:3" x14ac:dyDescent="0.3">
      <c r="A2696" t="s">
        <v>9642</v>
      </c>
    </row>
    <row r="2697" spans="1:3" x14ac:dyDescent="0.3">
      <c r="A2697" t="s">
        <v>9643</v>
      </c>
    </row>
    <row r="2698" spans="1:3" x14ac:dyDescent="0.3">
      <c r="A2698" t="s">
        <v>2689</v>
      </c>
    </row>
    <row r="2699" spans="1:3" x14ac:dyDescent="0.3">
      <c r="A2699" t="s">
        <v>2735</v>
      </c>
      <c r="B2699">
        <v>7</v>
      </c>
      <c r="C2699">
        <v>7</v>
      </c>
    </row>
    <row r="2700" spans="1:3" x14ac:dyDescent="0.3">
      <c r="A2700" t="s">
        <v>3347</v>
      </c>
    </row>
    <row r="2701" spans="1:3" x14ac:dyDescent="0.3">
      <c r="A2701" t="s">
        <v>1769</v>
      </c>
    </row>
    <row r="2702" spans="1:3" x14ac:dyDescent="0.3">
      <c r="A2702" t="s">
        <v>9644</v>
      </c>
    </row>
    <row r="2703" spans="1:3" x14ac:dyDescent="0.3">
      <c r="A2703" t="s">
        <v>9645</v>
      </c>
    </row>
    <row r="2704" spans="1:3" x14ac:dyDescent="0.3">
      <c r="A2704" t="s">
        <v>9646</v>
      </c>
    </row>
    <row r="2705" spans="1:3" x14ac:dyDescent="0.3">
      <c r="A2705" t="s">
        <v>9647</v>
      </c>
    </row>
    <row r="2706" spans="1:3" x14ac:dyDescent="0.3">
      <c r="A2706" t="s">
        <v>9648</v>
      </c>
    </row>
    <row r="2707" spans="1:3" x14ac:dyDescent="0.3">
      <c r="A2707" t="s">
        <v>9649</v>
      </c>
    </row>
    <row r="2708" spans="1:3" x14ac:dyDescent="0.3">
      <c r="A2708" t="s">
        <v>9650</v>
      </c>
    </row>
    <row r="2709" spans="1:3" x14ac:dyDescent="0.3">
      <c r="A2709" t="s">
        <v>9651</v>
      </c>
    </row>
    <row r="2710" spans="1:3" x14ac:dyDescent="0.3">
      <c r="A2710" t="s">
        <v>2736</v>
      </c>
    </row>
    <row r="2711" spans="1:3" x14ac:dyDescent="0.3">
      <c r="A2711" t="s">
        <v>9652</v>
      </c>
    </row>
    <row r="2712" spans="1:3" x14ac:dyDescent="0.3">
      <c r="A2712" t="s">
        <v>2737</v>
      </c>
    </row>
    <row r="2713" spans="1:3" x14ac:dyDescent="0.3">
      <c r="A2713" t="s">
        <v>9653</v>
      </c>
    </row>
    <row r="2714" spans="1:3" x14ac:dyDescent="0.3">
      <c r="A2714" t="s">
        <v>9654</v>
      </c>
      <c r="C2714">
        <v>44</v>
      </c>
    </row>
    <row r="2715" spans="1:3" x14ac:dyDescent="0.3">
      <c r="A2715" t="s">
        <v>4907</v>
      </c>
    </row>
    <row r="2716" spans="1:3" x14ac:dyDescent="0.3">
      <c r="A2716" t="s">
        <v>9655</v>
      </c>
    </row>
    <row r="2717" spans="1:3" x14ac:dyDescent="0.3">
      <c r="A2717" t="s">
        <v>9656</v>
      </c>
      <c r="B2717">
        <v>28</v>
      </c>
      <c r="C2717">
        <v>28</v>
      </c>
    </row>
    <row r="2718" spans="1:3" x14ac:dyDescent="0.3">
      <c r="A2718" t="s">
        <v>9657</v>
      </c>
    </row>
    <row r="2719" spans="1:3" x14ac:dyDescent="0.3">
      <c r="A2719" t="s">
        <v>9658</v>
      </c>
    </row>
    <row r="2720" spans="1:3" x14ac:dyDescent="0.3">
      <c r="A2720" t="s">
        <v>9659</v>
      </c>
    </row>
    <row r="2721" spans="1:3" x14ac:dyDescent="0.3">
      <c r="A2721" t="s">
        <v>2738</v>
      </c>
      <c r="B2721">
        <v>13</v>
      </c>
      <c r="C2721">
        <v>13</v>
      </c>
    </row>
    <row r="2722" spans="1:3" x14ac:dyDescent="0.3">
      <c r="A2722" t="s">
        <v>2739</v>
      </c>
      <c r="B2722">
        <v>7</v>
      </c>
      <c r="C2722">
        <v>7</v>
      </c>
    </row>
    <row r="2723" spans="1:3" x14ac:dyDescent="0.3">
      <c r="A2723" t="s">
        <v>2740</v>
      </c>
    </row>
    <row r="2724" spans="1:3" x14ac:dyDescent="0.3">
      <c r="A2724" t="s">
        <v>2741</v>
      </c>
    </row>
    <row r="2725" spans="1:3" x14ac:dyDescent="0.3">
      <c r="A2725" t="s">
        <v>2742</v>
      </c>
      <c r="B2725">
        <v>8</v>
      </c>
      <c r="C2725">
        <v>8</v>
      </c>
    </row>
    <row r="2726" spans="1:3" x14ac:dyDescent="0.3">
      <c r="A2726" t="s">
        <v>2743</v>
      </c>
      <c r="B2726">
        <v>4</v>
      </c>
      <c r="C2726">
        <v>4</v>
      </c>
    </row>
    <row r="2727" spans="1:3" x14ac:dyDescent="0.3">
      <c r="A2727" t="s">
        <v>2744</v>
      </c>
      <c r="B2727">
        <v>8</v>
      </c>
      <c r="C2727">
        <v>8</v>
      </c>
    </row>
    <row r="2728" spans="1:3" x14ac:dyDescent="0.3">
      <c r="A2728" t="s">
        <v>2745</v>
      </c>
      <c r="B2728">
        <v>7</v>
      </c>
      <c r="C2728">
        <v>7</v>
      </c>
    </row>
    <row r="2729" spans="1:3" x14ac:dyDescent="0.3">
      <c r="A2729" t="s">
        <v>2746</v>
      </c>
      <c r="B2729">
        <v>2</v>
      </c>
      <c r="C2729">
        <v>2</v>
      </c>
    </row>
    <row r="2730" spans="1:3" x14ac:dyDescent="0.3">
      <c r="A2730" t="s">
        <v>2747</v>
      </c>
      <c r="B2730">
        <v>1</v>
      </c>
      <c r="C2730">
        <v>1</v>
      </c>
    </row>
    <row r="2731" spans="1:3" x14ac:dyDescent="0.3">
      <c r="A2731" t="s">
        <v>2748</v>
      </c>
      <c r="B2731">
        <v>3</v>
      </c>
      <c r="C2731">
        <v>3</v>
      </c>
    </row>
    <row r="2732" spans="1:3" x14ac:dyDescent="0.3">
      <c r="A2732" t="s">
        <v>2749</v>
      </c>
      <c r="B2732">
        <v>2</v>
      </c>
      <c r="C2732">
        <v>2</v>
      </c>
    </row>
    <row r="2733" spans="1:3" x14ac:dyDescent="0.3">
      <c r="A2733" t="s">
        <v>2750</v>
      </c>
    </row>
    <row r="2734" spans="1:3" x14ac:dyDescent="0.3">
      <c r="A2734" t="s">
        <v>2751</v>
      </c>
    </row>
    <row r="2735" spans="1:3" x14ac:dyDescent="0.3">
      <c r="A2735" t="s">
        <v>2752</v>
      </c>
      <c r="C2735">
        <v>3</v>
      </c>
    </row>
    <row r="2736" spans="1:3" x14ac:dyDescent="0.3">
      <c r="A2736" t="s">
        <v>2753</v>
      </c>
    </row>
    <row r="2737" spans="1:3" x14ac:dyDescent="0.3">
      <c r="A2737" t="s">
        <v>2754</v>
      </c>
    </row>
    <row r="2738" spans="1:3" x14ac:dyDescent="0.3">
      <c r="A2738" t="s">
        <v>2755</v>
      </c>
      <c r="C2738">
        <v>11</v>
      </c>
    </row>
    <row r="2739" spans="1:3" x14ac:dyDescent="0.3">
      <c r="A2739" t="s">
        <v>9660</v>
      </c>
    </row>
    <row r="2740" spans="1:3" x14ac:dyDescent="0.3">
      <c r="A2740" t="s">
        <v>2756</v>
      </c>
    </row>
    <row r="2741" spans="1:3" x14ac:dyDescent="0.3">
      <c r="A2741" t="s">
        <v>2757</v>
      </c>
    </row>
    <row r="2742" spans="1:3" x14ac:dyDescent="0.3">
      <c r="A2742" t="s">
        <v>8382</v>
      </c>
    </row>
    <row r="2743" spans="1:3" x14ac:dyDescent="0.3">
      <c r="A2743" t="s">
        <v>9661</v>
      </c>
    </row>
    <row r="2744" spans="1:3" x14ac:dyDescent="0.3">
      <c r="A2744" t="s">
        <v>9662</v>
      </c>
    </row>
    <row r="2745" spans="1:3" x14ac:dyDescent="0.3">
      <c r="A2745" t="s">
        <v>1560</v>
      </c>
    </row>
    <row r="2746" spans="1:3" x14ac:dyDescent="0.3">
      <c r="A2746" t="s">
        <v>2758</v>
      </c>
      <c r="B2746">
        <v>12</v>
      </c>
      <c r="C2746">
        <v>12</v>
      </c>
    </row>
    <row r="2747" spans="1:3" x14ac:dyDescent="0.3">
      <c r="A2747" t="s">
        <v>2759</v>
      </c>
    </row>
    <row r="2748" spans="1:3" x14ac:dyDescent="0.3">
      <c r="A2748" t="s">
        <v>2760</v>
      </c>
      <c r="C2748">
        <v>19</v>
      </c>
    </row>
    <row r="2749" spans="1:3" x14ac:dyDescent="0.3">
      <c r="A2749" t="s">
        <v>2761</v>
      </c>
      <c r="B2749">
        <v>17</v>
      </c>
      <c r="C2749">
        <v>17</v>
      </c>
    </row>
    <row r="2750" spans="1:3" x14ac:dyDescent="0.3">
      <c r="A2750" t="s">
        <v>9663</v>
      </c>
    </row>
    <row r="2751" spans="1:3" x14ac:dyDescent="0.3">
      <c r="A2751" t="s">
        <v>2762</v>
      </c>
    </row>
    <row r="2752" spans="1:3" x14ac:dyDescent="0.3">
      <c r="A2752" t="s">
        <v>2763</v>
      </c>
      <c r="C2752">
        <v>24</v>
      </c>
    </row>
    <row r="2753" spans="1:3" x14ac:dyDescent="0.3">
      <c r="A2753" t="s">
        <v>2764</v>
      </c>
      <c r="C2753">
        <v>23</v>
      </c>
    </row>
    <row r="2754" spans="1:3" x14ac:dyDescent="0.3">
      <c r="A2754" t="s">
        <v>2765</v>
      </c>
      <c r="C2754">
        <v>22</v>
      </c>
    </row>
    <row r="2755" spans="1:3" x14ac:dyDescent="0.3">
      <c r="A2755" t="s">
        <v>9664</v>
      </c>
    </row>
    <row r="2756" spans="1:3" x14ac:dyDescent="0.3">
      <c r="A2756" t="s">
        <v>2766</v>
      </c>
      <c r="C2756">
        <v>10</v>
      </c>
    </row>
    <row r="2757" spans="1:3" x14ac:dyDescent="0.3">
      <c r="A2757" t="s">
        <v>2767</v>
      </c>
      <c r="C2757">
        <v>11</v>
      </c>
    </row>
    <row r="2758" spans="1:3" x14ac:dyDescent="0.3">
      <c r="A2758" t="s">
        <v>2768</v>
      </c>
    </row>
    <row r="2759" spans="1:3" x14ac:dyDescent="0.3">
      <c r="A2759" t="s">
        <v>2769</v>
      </c>
    </row>
    <row r="2760" spans="1:3" x14ac:dyDescent="0.3">
      <c r="A2760" t="s">
        <v>2770</v>
      </c>
    </row>
    <row r="2761" spans="1:3" x14ac:dyDescent="0.3">
      <c r="A2761" t="s">
        <v>2771</v>
      </c>
      <c r="B2761">
        <v>15</v>
      </c>
      <c r="C2761">
        <v>15</v>
      </c>
    </row>
    <row r="2762" spans="1:3" x14ac:dyDescent="0.3">
      <c r="A2762" t="s">
        <v>2772</v>
      </c>
      <c r="B2762">
        <v>4</v>
      </c>
      <c r="C2762">
        <v>4</v>
      </c>
    </row>
    <row r="2763" spans="1:3" x14ac:dyDescent="0.3">
      <c r="A2763" t="s">
        <v>2773</v>
      </c>
      <c r="B2763">
        <v>3</v>
      </c>
      <c r="C2763">
        <v>3</v>
      </c>
    </row>
    <row r="2764" spans="1:3" x14ac:dyDescent="0.3">
      <c r="A2764" t="s">
        <v>2774</v>
      </c>
      <c r="B2764">
        <v>6</v>
      </c>
      <c r="C2764">
        <v>6</v>
      </c>
    </row>
    <row r="2765" spans="1:3" x14ac:dyDescent="0.3">
      <c r="A2765" t="s">
        <v>2775</v>
      </c>
      <c r="B2765">
        <v>2</v>
      </c>
      <c r="C2765">
        <v>2</v>
      </c>
    </row>
    <row r="2766" spans="1:3" x14ac:dyDescent="0.3">
      <c r="A2766" t="s">
        <v>2776</v>
      </c>
      <c r="B2766">
        <v>4</v>
      </c>
      <c r="C2766">
        <v>4</v>
      </c>
    </row>
    <row r="2767" spans="1:3" x14ac:dyDescent="0.3">
      <c r="A2767" t="s">
        <v>2777</v>
      </c>
      <c r="B2767">
        <v>358</v>
      </c>
      <c r="C2767">
        <v>358</v>
      </c>
    </row>
    <row r="2768" spans="1:3" x14ac:dyDescent="0.3">
      <c r="A2768" t="s">
        <v>2778</v>
      </c>
      <c r="B2768">
        <v>1</v>
      </c>
      <c r="C2768">
        <v>1</v>
      </c>
    </row>
    <row r="2769" spans="1:3" x14ac:dyDescent="0.3">
      <c r="A2769" t="s">
        <v>9665</v>
      </c>
      <c r="B2769">
        <v>2</v>
      </c>
      <c r="C2769">
        <v>2</v>
      </c>
    </row>
    <row r="2770" spans="1:3" x14ac:dyDescent="0.3">
      <c r="A2770" t="s">
        <v>9666</v>
      </c>
      <c r="B2770">
        <v>2</v>
      </c>
      <c r="C2770">
        <v>2</v>
      </c>
    </row>
    <row r="2771" spans="1:3" x14ac:dyDescent="0.3">
      <c r="A2771" t="s">
        <v>9667</v>
      </c>
    </row>
    <row r="2772" spans="1:3" x14ac:dyDescent="0.3">
      <c r="A2772" t="s">
        <v>9668</v>
      </c>
    </row>
    <row r="2773" spans="1:3" x14ac:dyDescent="0.3">
      <c r="A2773" t="s">
        <v>2780</v>
      </c>
      <c r="C2773">
        <v>1</v>
      </c>
    </row>
    <row r="2774" spans="1:3" x14ac:dyDescent="0.3">
      <c r="A2774" t="s">
        <v>2781</v>
      </c>
      <c r="C2774">
        <v>1</v>
      </c>
    </row>
    <row r="2775" spans="1:3" x14ac:dyDescent="0.3">
      <c r="A2775" t="s">
        <v>2782</v>
      </c>
      <c r="C2775">
        <v>1</v>
      </c>
    </row>
    <row r="2776" spans="1:3" x14ac:dyDescent="0.3">
      <c r="A2776" t="s">
        <v>9669</v>
      </c>
      <c r="B2776">
        <v>3</v>
      </c>
      <c r="C2776">
        <v>3</v>
      </c>
    </row>
    <row r="2777" spans="1:3" x14ac:dyDescent="0.3">
      <c r="A2777" t="s">
        <v>9670</v>
      </c>
      <c r="B2777">
        <v>4</v>
      </c>
      <c r="C2777">
        <v>4</v>
      </c>
    </row>
    <row r="2778" spans="1:3" x14ac:dyDescent="0.3">
      <c r="A2778" t="s">
        <v>9671</v>
      </c>
    </row>
    <row r="2779" spans="1:3" x14ac:dyDescent="0.3">
      <c r="A2779" t="s">
        <v>2783</v>
      </c>
    </row>
    <row r="2780" spans="1:3" x14ac:dyDescent="0.3">
      <c r="A2780" t="s">
        <v>9672</v>
      </c>
    </row>
    <row r="2781" spans="1:3" x14ac:dyDescent="0.3">
      <c r="A2781" t="s">
        <v>2784</v>
      </c>
      <c r="B2781">
        <v>5</v>
      </c>
      <c r="C2781">
        <v>5</v>
      </c>
    </row>
    <row r="2782" spans="1:3" x14ac:dyDescent="0.3">
      <c r="A2782" t="s">
        <v>2785</v>
      </c>
      <c r="B2782">
        <v>3</v>
      </c>
      <c r="C2782">
        <v>3</v>
      </c>
    </row>
    <row r="2783" spans="1:3" x14ac:dyDescent="0.3">
      <c r="A2783" t="s">
        <v>2786</v>
      </c>
      <c r="C2783">
        <v>8</v>
      </c>
    </row>
    <row r="2784" spans="1:3" x14ac:dyDescent="0.3">
      <c r="A2784" t="s">
        <v>9673</v>
      </c>
      <c r="B2784">
        <v>2</v>
      </c>
      <c r="C2784">
        <v>2</v>
      </c>
    </row>
    <row r="2785" spans="1:3" x14ac:dyDescent="0.3">
      <c r="A2785" t="s">
        <v>2787</v>
      </c>
      <c r="C2785">
        <v>20</v>
      </c>
    </row>
    <row r="2786" spans="1:3" x14ac:dyDescent="0.3">
      <c r="A2786" t="s">
        <v>2788</v>
      </c>
      <c r="C2786">
        <v>17</v>
      </c>
    </row>
    <row r="2787" spans="1:3" x14ac:dyDescent="0.3">
      <c r="A2787" t="s">
        <v>2789</v>
      </c>
      <c r="B2787">
        <v>43</v>
      </c>
      <c r="C2787">
        <v>43</v>
      </c>
    </row>
    <row r="2788" spans="1:3" x14ac:dyDescent="0.3">
      <c r="A2788" t="s">
        <v>9674</v>
      </c>
    </row>
    <row r="2789" spans="1:3" x14ac:dyDescent="0.3">
      <c r="A2789" t="s">
        <v>2790</v>
      </c>
      <c r="C2789">
        <v>1</v>
      </c>
    </row>
    <row r="2790" spans="1:3" x14ac:dyDescent="0.3">
      <c r="A2790" t="s">
        <v>9675</v>
      </c>
    </row>
    <row r="2791" spans="1:3" x14ac:dyDescent="0.3">
      <c r="A2791" t="s">
        <v>2791</v>
      </c>
      <c r="C2791">
        <v>3</v>
      </c>
    </row>
    <row r="2792" spans="1:3" x14ac:dyDescent="0.3">
      <c r="A2792" t="s">
        <v>2793</v>
      </c>
      <c r="B2792">
        <v>5</v>
      </c>
      <c r="C2792">
        <v>5</v>
      </c>
    </row>
    <row r="2793" spans="1:3" x14ac:dyDescent="0.3">
      <c r="A2793" t="s">
        <v>2794</v>
      </c>
      <c r="B2793">
        <v>4</v>
      </c>
      <c r="C2793">
        <v>4</v>
      </c>
    </row>
    <row r="2794" spans="1:3" x14ac:dyDescent="0.3">
      <c r="A2794" t="s">
        <v>9676</v>
      </c>
    </row>
    <row r="2795" spans="1:3" x14ac:dyDescent="0.3">
      <c r="A2795" t="s">
        <v>9677</v>
      </c>
      <c r="B2795">
        <v>50</v>
      </c>
      <c r="C2795">
        <v>50</v>
      </c>
    </row>
    <row r="2796" spans="1:3" x14ac:dyDescent="0.3">
      <c r="A2796" t="s">
        <v>9678</v>
      </c>
      <c r="B2796">
        <v>24</v>
      </c>
      <c r="C2796">
        <v>24</v>
      </c>
    </row>
    <row r="2797" spans="1:3" x14ac:dyDescent="0.3">
      <c r="A2797" t="s">
        <v>9679</v>
      </c>
    </row>
    <row r="2798" spans="1:3" x14ac:dyDescent="0.3">
      <c r="A2798" t="s">
        <v>2796</v>
      </c>
      <c r="B2798">
        <v>1</v>
      </c>
      <c r="C2798">
        <v>1</v>
      </c>
    </row>
    <row r="2799" spans="1:3" x14ac:dyDescent="0.3">
      <c r="A2799" t="s">
        <v>9680</v>
      </c>
    </row>
    <row r="2800" spans="1:3" x14ac:dyDescent="0.3">
      <c r="A2800" t="s">
        <v>2797</v>
      </c>
      <c r="B2800">
        <v>46</v>
      </c>
      <c r="C2800">
        <v>46</v>
      </c>
    </row>
    <row r="2801" spans="1:3" x14ac:dyDescent="0.3">
      <c r="A2801" t="s">
        <v>2798</v>
      </c>
      <c r="B2801">
        <v>28</v>
      </c>
      <c r="C2801">
        <v>28</v>
      </c>
    </row>
    <row r="2802" spans="1:3" x14ac:dyDescent="0.3">
      <c r="A2802" t="s">
        <v>9681</v>
      </c>
      <c r="B2802">
        <v>26</v>
      </c>
      <c r="C2802">
        <v>26</v>
      </c>
    </row>
    <row r="2803" spans="1:3" x14ac:dyDescent="0.3">
      <c r="A2803" t="s">
        <v>9682</v>
      </c>
      <c r="B2803">
        <v>24</v>
      </c>
      <c r="C2803">
        <v>24</v>
      </c>
    </row>
    <row r="2804" spans="1:3" x14ac:dyDescent="0.3">
      <c r="A2804" t="s">
        <v>2799</v>
      </c>
      <c r="B2804">
        <v>3</v>
      </c>
      <c r="C2804">
        <v>3</v>
      </c>
    </row>
    <row r="2805" spans="1:3" x14ac:dyDescent="0.3">
      <c r="A2805" t="s">
        <v>2800</v>
      </c>
      <c r="B2805">
        <v>4</v>
      </c>
      <c r="C2805">
        <v>4</v>
      </c>
    </row>
    <row r="2806" spans="1:3" x14ac:dyDescent="0.3">
      <c r="A2806" t="s">
        <v>2801</v>
      </c>
      <c r="B2806">
        <v>5</v>
      </c>
      <c r="C2806">
        <v>5</v>
      </c>
    </row>
    <row r="2807" spans="1:3" x14ac:dyDescent="0.3">
      <c r="A2807" t="s">
        <v>2802</v>
      </c>
    </row>
    <row r="2808" spans="1:3" x14ac:dyDescent="0.3">
      <c r="A2808" t="s">
        <v>2803</v>
      </c>
      <c r="B2808">
        <v>2</v>
      </c>
      <c r="C2808">
        <v>2</v>
      </c>
    </row>
    <row r="2809" spans="1:3" x14ac:dyDescent="0.3">
      <c r="A2809" t="s">
        <v>2804</v>
      </c>
    </row>
    <row r="2810" spans="1:3" x14ac:dyDescent="0.3">
      <c r="A2810" t="s">
        <v>2805</v>
      </c>
    </row>
    <row r="2811" spans="1:3" x14ac:dyDescent="0.3">
      <c r="A2811" t="s">
        <v>9683</v>
      </c>
    </row>
    <row r="2812" spans="1:3" x14ac:dyDescent="0.3">
      <c r="A2812" t="s">
        <v>2806</v>
      </c>
    </row>
    <row r="2813" spans="1:3" x14ac:dyDescent="0.3">
      <c r="A2813" t="s">
        <v>2807</v>
      </c>
    </row>
    <row r="2814" spans="1:3" x14ac:dyDescent="0.3">
      <c r="A2814" t="s">
        <v>2808</v>
      </c>
    </row>
    <row r="2815" spans="1:3" x14ac:dyDescent="0.3">
      <c r="A2815" t="s">
        <v>2809</v>
      </c>
    </row>
    <row r="2816" spans="1:3" x14ac:dyDescent="0.3">
      <c r="A2816" t="s">
        <v>2810</v>
      </c>
    </row>
    <row r="2817" spans="1:3" x14ac:dyDescent="0.3">
      <c r="A2817" t="s">
        <v>2811</v>
      </c>
    </row>
    <row r="2818" spans="1:3" x14ac:dyDescent="0.3">
      <c r="A2818" t="s">
        <v>2812</v>
      </c>
      <c r="B2818">
        <v>10</v>
      </c>
      <c r="C2818">
        <v>10</v>
      </c>
    </row>
    <row r="2819" spans="1:3" x14ac:dyDescent="0.3">
      <c r="A2819" t="s">
        <v>9684</v>
      </c>
      <c r="C2819">
        <v>1</v>
      </c>
    </row>
    <row r="2820" spans="1:3" x14ac:dyDescent="0.3">
      <c r="A2820" t="s">
        <v>2813</v>
      </c>
    </row>
    <row r="2821" spans="1:3" x14ac:dyDescent="0.3">
      <c r="A2821" t="s">
        <v>2815</v>
      </c>
    </row>
    <row r="2822" spans="1:3" x14ac:dyDescent="0.3">
      <c r="A2822" t="s">
        <v>2816</v>
      </c>
    </row>
    <row r="2823" spans="1:3" x14ac:dyDescent="0.3">
      <c r="A2823" t="s">
        <v>2817</v>
      </c>
      <c r="C2823">
        <v>22</v>
      </c>
    </row>
    <row r="2824" spans="1:3" x14ac:dyDescent="0.3">
      <c r="A2824" t="s">
        <v>2818</v>
      </c>
    </row>
    <row r="2825" spans="1:3" x14ac:dyDescent="0.3">
      <c r="A2825" t="s">
        <v>2819</v>
      </c>
      <c r="C2825">
        <v>1</v>
      </c>
    </row>
    <row r="2826" spans="1:3" x14ac:dyDescent="0.3">
      <c r="A2826" t="s">
        <v>2820</v>
      </c>
      <c r="C2826">
        <v>12</v>
      </c>
    </row>
    <row r="2827" spans="1:3" x14ac:dyDescent="0.3">
      <c r="A2827" t="s">
        <v>2821</v>
      </c>
      <c r="C2827">
        <v>9</v>
      </c>
    </row>
    <row r="2828" spans="1:3" x14ac:dyDescent="0.3">
      <c r="A2828" t="s">
        <v>2822</v>
      </c>
      <c r="B2828">
        <v>12</v>
      </c>
      <c r="C2828">
        <v>12</v>
      </c>
    </row>
    <row r="2829" spans="1:3" x14ac:dyDescent="0.3">
      <c r="A2829" t="s">
        <v>2823</v>
      </c>
    </row>
    <row r="2830" spans="1:3" x14ac:dyDescent="0.3">
      <c r="A2830" t="s">
        <v>2824</v>
      </c>
    </row>
    <row r="2831" spans="1:3" x14ac:dyDescent="0.3">
      <c r="A2831" t="s">
        <v>2825</v>
      </c>
      <c r="C2831">
        <v>6</v>
      </c>
    </row>
    <row r="2832" spans="1:3" x14ac:dyDescent="0.3">
      <c r="A2832" t="s">
        <v>2826</v>
      </c>
      <c r="C2832">
        <v>5</v>
      </c>
    </row>
    <row r="2833" spans="1:3" x14ac:dyDescent="0.3">
      <c r="A2833" t="s">
        <v>9685</v>
      </c>
      <c r="B2833">
        <v>8</v>
      </c>
      <c r="C2833">
        <v>8</v>
      </c>
    </row>
    <row r="2834" spans="1:3" x14ac:dyDescent="0.3">
      <c r="A2834" t="s">
        <v>9686</v>
      </c>
    </row>
    <row r="2835" spans="1:3" x14ac:dyDescent="0.3">
      <c r="A2835" t="s">
        <v>9687</v>
      </c>
    </row>
    <row r="2836" spans="1:3" x14ac:dyDescent="0.3">
      <c r="A2836" t="s">
        <v>2827</v>
      </c>
      <c r="B2836">
        <v>31</v>
      </c>
      <c r="C2836">
        <v>31</v>
      </c>
    </row>
    <row r="2837" spans="1:3" x14ac:dyDescent="0.3">
      <c r="A2837" t="s">
        <v>9688</v>
      </c>
      <c r="B2837">
        <v>51</v>
      </c>
      <c r="C2837">
        <v>51</v>
      </c>
    </row>
    <row r="2838" spans="1:3" x14ac:dyDescent="0.3">
      <c r="A2838" t="s">
        <v>2828</v>
      </c>
      <c r="B2838">
        <v>1</v>
      </c>
      <c r="C2838">
        <v>1</v>
      </c>
    </row>
    <row r="2839" spans="1:3" x14ac:dyDescent="0.3">
      <c r="A2839" t="s">
        <v>2829</v>
      </c>
      <c r="B2839">
        <v>40</v>
      </c>
      <c r="C2839">
        <v>40</v>
      </c>
    </row>
    <row r="2840" spans="1:3" x14ac:dyDescent="0.3">
      <c r="A2840" t="s">
        <v>2830</v>
      </c>
    </row>
    <row r="2841" spans="1:3" x14ac:dyDescent="0.3">
      <c r="A2841" t="s">
        <v>9689</v>
      </c>
      <c r="B2841">
        <v>55</v>
      </c>
      <c r="C2841">
        <v>55</v>
      </c>
    </row>
    <row r="2842" spans="1:3" x14ac:dyDescent="0.3">
      <c r="A2842" t="s">
        <v>2831</v>
      </c>
      <c r="C2842">
        <v>19</v>
      </c>
    </row>
    <row r="2843" spans="1:3" x14ac:dyDescent="0.3">
      <c r="A2843" t="s">
        <v>9690</v>
      </c>
      <c r="B2843">
        <v>26</v>
      </c>
      <c r="C2843">
        <v>26</v>
      </c>
    </row>
    <row r="2844" spans="1:3" x14ac:dyDescent="0.3">
      <c r="A2844" t="s">
        <v>2833</v>
      </c>
    </row>
    <row r="2845" spans="1:3" x14ac:dyDescent="0.3">
      <c r="A2845" t="s">
        <v>9691</v>
      </c>
    </row>
    <row r="2846" spans="1:3" x14ac:dyDescent="0.3">
      <c r="A2846" t="s">
        <v>8385</v>
      </c>
    </row>
    <row r="2847" spans="1:3" x14ac:dyDescent="0.3">
      <c r="A2847" t="s">
        <v>2834</v>
      </c>
    </row>
    <row r="2848" spans="1:3" x14ac:dyDescent="0.3">
      <c r="A2848" t="s">
        <v>9692</v>
      </c>
    </row>
    <row r="2849" spans="1:3" x14ac:dyDescent="0.3">
      <c r="A2849" t="s">
        <v>9693</v>
      </c>
    </row>
    <row r="2850" spans="1:3" x14ac:dyDescent="0.3">
      <c r="A2850" t="s">
        <v>9694</v>
      </c>
    </row>
    <row r="2851" spans="1:3" x14ac:dyDescent="0.3">
      <c r="A2851" t="s">
        <v>9695</v>
      </c>
    </row>
    <row r="2852" spans="1:3" x14ac:dyDescent="0.3">
      <c r="A2852" t="s">
        <v>2835</v>
      </c>
      <c r="C2852">
        <v>25</v>
      </c>
    </row>
    <row r="2853" spans="1:3" x14ac:dyDescent="0.3">
      <c r="A2853" t="s">
        <v>2836</v>
      </c>
    </row>
    <row r="2854" spans="1:3" x14ac:dyDescent="0.3">
      <c r="A2854" t="s">
        <v>2837</v>
      </c>
    </row>
    <row r="2855" spans="1:3" x14ac:dyDescent="0.3">
      <c r="A2855" t="s">
        <v>9696</v>
      </c>
    </row>
    <row r="2856" spans="1:3" x14ac:dyDescent="0.3">
      <c r="A2856" t="s">
        <v>2838</v>
      </c>
    </row>
    <row r="2857" spans="1:3" x14ac:dyDescent="0.3">
      <c r="A2857" t="s">
        <v>2839</v>
      </c>
    </row>
    <row r="2858" spans="1:3" x14ac:dyDescent="0.3">
      <c r="A2858" t="s">
        <v>2840</v>
      </c>
      <c r="B2858">
        <v>53</v>
      </c>
      <c r="C2858">
        <v>53</v>
      </c>
    </row>
    <row r="2859" spans="1:3" x14ac:dyDescent="0.3">
      <c r="A2859" t="s">
        <v>2841</v>
      </c>
      <c r="B2859">
        <v>51</v>
      </c>
      <c r="C2859">
        <v>51</v>
      </c>
    </row>
    <row r="2860" spans="1:3" x14ac:dyDescent="0.3">
      <c r="A2860" t="s">
        <v>2842</v>
      </c>
      <c r="B2860">
        <v>48</v>
      </c>
      <c r="C2860">
        <v>48</v>
      </c>
    </row>
    <row r="2861" spans="1:3" x14ac:dyDescent="0.3">
      <c r="A2861" t="s">
        <v>2843</v>
      </c>
      <c r="B2861">
        <v>47</v>
      </c>
      <c r="C2861">
        <v>47</v>
      </c>
    </row>
    <row r="2862" spans="1:3" x14ac:dyDescent="0.3">
      <c r="A2862" t="s">
        <v>2844</v>
      </c>
      <c r="B2862">
        <v>33</v>
      </c>
      <c r="C2862">
        <v>33</v>
      </c>
    </row>
    <row r="2863" spans="1:3" x14ac:dyDescent="0.3">
      <c r="A2863" t="s">
        <v>2845</v>
      </c>
      <c r="B2863">
        <v>24</v>
      </c>
      <c r="C2863">
        <v>24</v>
      </c>
    </row>
    <row r="2864" spans="1:3" x14ac:dyDescent="0.3">
      <c r="A2864" t="s">
        <v>2846</v>
      </c>
      <c r="B2864">
        <v>3</v>
      </c>
      <c r="C2864">
        <v>3</v>
      </c>
    </row>
    <row r="2865" spans="1:3" x14ac:dyDescent="0.3">
      <c r="A2865" t="s">
        <v>2847</v>
      </c>
      <c r="B2865">
        <v>36</v>
      </c>
      <c r="C2865">
        <v>36</v>
      </c>
    </row>
    <row r="2866" spans="1:3" x14ac:dyDescent="0.3">
      <c r="A2866" t="s">
        <v>2848</v>
      </c>
      <c r="B2866">
        <v>27</v>
      </c>
      <c r="C2866">
        <v>27</v>
      </c>
    </row>
    <row r="2867" spans="1:3" x14ac:dyDescent="0.3">
      <c r="A2867" t="s">
        <v>2849</v>
      </c>
      <c r="B2867">
        <v>16</v>
      </c>
      <c r="C2867">
        <v>16</v>
      </c>
    </row>
    <row r="2868" spans="1:3" x14ac:dyDescent="0.3">
      <c r="A2868" t="s">
        <v>2850</v>
      </c>
      <c r="B2868">
        <v>6</v>
      </c>
      <c r="C2868">
        <v>6</v>
      </c>
    </row>
    <row r="2869" spans="1:3" x14ac:dyDescent="0.3">
      <c r="A2869" t="s">
        <v>9697</v>
      </c>
    </row>
    <row r="2870" spans="1:3" x14ac:dyDescent="0.3">
      <c r="A2870" t="s">
        <v>9698</v>
      </c>
    </row>
    <row r="2871" spans="1:3" x14ac:dyDescent="0.3">
      <c r="A2871" t="s">
        <v>2851</v>
      </c>
    </row>
    <row r="2872" spans="1:3" x14ac:dyDescent="0.3">
      <c r="A2872" t="s">
        <v>9699</v>
      </c>
    </row>
    <row r="2873" spans="1:3" x14ac:dyDescent="0.3">
      <c r="A2873" t="s">
        <v>1286</v>
      </c>
    </row>
    <row r="2874" spans="1:3" x14ac:dyDescent="0.3">
      <c r="A2874" t="s">
        <v>9700</v>
      </c>
      <c r="B2874">
        <v>132</v>
      </c>
      <c r="C2874">
        <v>132</v>
      </c>
    </row>
    <row r="2875" spans="1:3" x14ac:dyDescent="0.3">
      <c r="A2875" t="s">
        <v>9701</v>
      </c>
      <c r="C2875">
        <v>5</v>
      </c>
    </row>
    <row r="2876" spans="1:3" x14ac:dyDescent="0.3">
      <c r="A2876" t="s">
        <v>9702</v>
      </c>
    </row>
    <row r="2877" spans="1:3" x14ac:dyDescent="0.3">
      <c r="A2877" t="s">
        <v>9703</v>
      </c>
      <c r="B2877">
        <v>4</v>
      </c>
      <c r="C2877">
        <v>4</v>
      </c>
    </row>
    <row r="2878" spans="1:3" x14ac:dyDescent="0.3">
      <c r="A2878" t="s">
        <v>9704</v>
      </c>
    </row>
    <row r="2879" spans="1:3" x14ac:dyDescent="0.3">
      <c r="A2879" t="s">
        <v>2852</v>
      </c>
    </row>
    <row r="2880" spans="1:3" x14ac:dyDescent="0.3">
      <c r="A2880" t="s">
        <v>2853</v>
      </c>
      <c r="C2880">
        <v>21</v>
      </c>
    </row>
    <row r="2881" spans="1:3" x14ac:dyDescent="0.3">
      <c r="A2881" t="s">
        <v>2854</v>
      </c>
      <c r="C2881">
        <v>21</v>
      </c>
    </row>
    <row r="2882" spans="1:3" x14ac:dyDescent="0.3">
      <c r="A2882" t="s">
        <v>9705</v>
      </c>
      <c r="B2882">
        <v>132</v>
      </c>
      <c r="C2882">
        <v>132</v>
      </c>
    </row>
    <row r="2883" spans="1:3" x14ac:dyDescent="0.3">
      <c r="A2883" t="s">
        <v>9706</v>
      </c>
      <c r="B2883">
        <v>132</v>
      </c>
      <c r="C2883">
        <v>132</v>
      </c>
    </row>
    <row r="2884" spans="1:3" x14ac:dyDescent="0.3">
      <c r="A2884" t="s">
        <v>9707</v>
      </c>
      <c r="B2884">
        <v>132</v>
      </c>
      <c r="C2884">
        <v>132</v>
      </c>
    </row>
    <row r="2885" spans="1:3" x14ac:dyDescent="0.3">
      <c r="A2885" t="s">
        <v>2855</v>
      </c>
      <c r="B2885">
        <v>5</v>
      </c>
      <c r="C2885">
        <v>5</v>
      </c>
    </row>
    <row r="2886" spans="1:3" x14ac:dyDescent="0.3">
      <c r="A2886" t="s">
        <v>9708</v>
      </c>
      <c r="B2886">
        <v>132</v>
      </c>
      <c r="C2886">
        <v>132</v>
      </c>
    </row>
    <row r="2887" spans="1:3" x14ac:dyDescent="0.3">
      <c r="A2887" t="s">
        <v>9709</v>
      </c>
      <c r="B2887">
        <v>132</v>
      </c>
      <c r="C2887">
        <v>132</v>
      </c>
    </row>
    <row r="2888" spans="1:3" x14ac:dyDescent="0.3">
      <c r="A2888" t="s">
        <v>9710</v>
      </c>
      <c r="C2888">
        <v>4</v>
      </c>
    </row>
    <row r="2889" spans="1:3" x14ac:dyDescent="0.3">
      <c r="A2889" t="s">
        <v>2856</v>
      </c>
      <c r="B2889">
        <v>96</v>
      </c>
      <c r="C2889">
        <v>96</v>
      </c>
    </row>
    <row r="2890" spans="1:3" x14ac:dyDescent="0.3">
      <c r="A2890" t="s">
        <v>2857</v>
      </c>
      <c r="B2890">
        <v>79</v>
      </c>
      <c r="C2890">
        <v>79</v>
      </c>
    </row>
    <row r="2891" spans="1:3" x14ac:dyDescent="0.3">
      <c r="A2891" t="s">
        <v>2858</v>
      </c>
      <c r="B2891">
        <v>11</v>
      </c>
      <c r="C2891">
        <v>11</v>
      </c>
    </row>
    <row r="2892" spans="1:3" x14ac:dyDescent="0.3">
      <c r="A2892" t="s">
        <v>2859</v>
      </c>
      <c r="B2892">
        <v>9</v>
      </c>
      <c r="C2892">
        <v>9</v>
      </c>
    </row>
    <row r="2893" spans="1:3" x14ac:dyDescent="0.3">
      <c r="A2893" t="s">
        <v>2860</v>
      </c>
      <c r="B2893">
        <v>8</v>
      </c>
      <c r="C2893">
        <v>8</v>
      </c>
    </row>
    <row r="2894" spans="1:3" x14ac:dyDescent="0.3">
      <c r="A2894" t="s">
        <v>2861</v>
      </c>
      <c r="B2894">
        <v>5</v>
      </c>
      <c r="C2894">
        <v>5</v>
      </c>
    </row>
    <row r="2895" spans="1:3" x14ac:dyDescent="0.3">
      <c r="A2895" t="s">
        <v>9711</v>
      </c>
    </row>
    <row r="2896" spans="1:3" x14ac:dyDescent="0.3">
      <c r="A2896" t="s">
        <v>2862</v>
      </c>
      <c r="B2896">
        <v>19</v>
      </c>
      <c r="C2896">
        <v>19</v>
      </c>
    </row>
    <row r="2897" spans="1:3" x14ac:dyDescent="0.3">
      <c r="A2897" t="s">
        <v>2863</v>
      </c>
      <c r="B2897">
        <v>9</v>
      </c>
      <c r="C2897">
        <v>9</v>
      </c>
    </row>
    <row r="2898" spans="1:3" x14ac:dyDescent="0.3">
      <c r="A2898" t="s">
        <v>2864</v>
      </c>
      <c r="B2898">
        <v>6</v>
      </c>
      <c r="C2898">
        <v>6</v>
      </c>
    </row>
    <row r="2899" spans="1:3" x14ac:dyDescent="0.3">
      <c r="A2899" t="s">
        <v>2865</v>
      </c>
    </row>
    <row r="2900" spans="1:3" x14ac:dyDescent="0.3">
      <c r="A2900" t="s">
        <v>2866</v>
      </c>
      <c r="C2900">
        <v>1</v>
      </c>
    </row>
    <row r="2901" spans="1:3" x14ac:dyDescent="0.3">
      <c r="A2901" t="s">
        <v>2867</v>
      </c>
      <c r="C2901">
        <v>26</v>
      </c>
    </row>
    <row r="2902" spans="1:3" x14ac:dyDescent="0.3">
      <c r="A2902" t="s">
        <v>9712</v>
      </c>
    </row>
    <row r="2903" spans="1:3" x14ac:dyDescent="0.3">
      <c r="A2903" t="s">
        <v>9713</v>
      </c>
    </row>
    <row r="2904" spans="1:3" x14ac:dyDescent="0.3">
      <c r="A2904" t="s">
        <v>5697</v>
      </c>
    </row>
    <row r="2905" spans="1:3" x14ac:dyDescent="0.3">
      <c r="A2905" t="s">
        <v>9714</v>
      </c>
    </row>
    <row r="2906" spans="1:3" x14ac:dyDescent="0.3">
      <c r="A2906" t="s">
        <v>2868</v>
      </c>
    </row>
    <row r="2907" spans="1:3" x14ac:dyDescent="0.3">
      <c r="A2907" t="s">
        <v>2869</v>
      </c>
    </row>
    <row r="2908" spans="1:3" x14ac:dyDescent="0.3">
      <c r="A2908" t="s">
        <v>2870</v>
      </c>
    </row>
    <row r="2909" spans="1:3" x14ac:dyDescent="0.3">
      <c r="A2909" t="s">
        <v>2871</v>
      </c>
    </row>
    <row r="2910" spans="1:3" x14ac:dyDescent="0.3">
      <c r="A2910" t="s">
        <v>2872</v>
      </c>
    </row>
    <row r="2911" spans="1:3" x14ac:dyDescent="0.3">
      <c r="A2911" t="s">
        <v>9715</v>
      </c>
      <c r="B2911">
        <v>132</v>
      </c>
      <c r="C2911">
        <v>132</v>
      </c>
    </row>
    <row r="2912" spans="1:3" x14ac:dyDescent="0.3">
      <c r="A2912" t="s">
        <v>9716</v>
      </c>
    </row>
    <row r="2913" spans="1:3" x14ac:dyDescent="0.3">
      <c r="A2913" t="s">
        <v>2873</v>
      </c>
      <c r="C2913">
        <v>27</v>
      </c>
    </row>
    <row r="2914" spans="1:3" x14ac:dyDescent="0.3">
      <c r="A2914" t="s">
        <v>2874</v>
      </c>
    </row>
    <row r="2915" spans="1:3" x14ac:dyDescent="0.3">
      <c r="A2915" t="s">
        <v>2875</v>
      </c>
      <c r="B2915">
        <v>4</v>
      </c>
      <c r="C2915">
        <v>4</v>
      </c>
    </row>
    <row r="2916" spans="1:3" x14ac:dyDescent="0.3">
      <c r="A2916" t="s">
        <v>9717</v>
      </c>
      <c r="C2916">
        <v>1</v>
      </c>
    </row>
    <row r="2917" spans="1:3" x14ac:dyDescent="0.3">
      <c r="A2917" t="s">
        <v>2876</v>
      </c>
    </row>
    <row r="2918" spans="1:3" x14ac:dyDescent="0.3">
      <c r="A2918" t="s">
        <v>9718</v>
      </c>
    </row>
    <row r="2919" spans="1:3" x14ac:dyDescent="0.3">
      <c r="A2919" t="s">
        <v>9719</v>
      </c>
    </row>
    <row r="2920" spans="1:3" x14ac:dyDescent="0.3">
      <c r="A2920" t="s">
        <v>2877</v>
      </c>
      <c r="B2920">
        <v>4</v>
      </c>
      <c r="C2920">
        <v>4</v>
      </c>
    </row>
    <row r="2921" spans="1:3" x14ac:dyDescent="0.3">
      <c r="A2921" t="s">
        <v>2878</v>
      </c>
    </row>
    <row r="2922" spans="1:3" x14ac:dyDescent="0.3">
      <c r="A2922" t="s">
        <v>9720</v>
      </c>
    </row>
    <row r="2923" spans="1:3" x14ac:dyDescent="0.3">
      <c r="A2923" t="s">
        <v>2879</v>
      </c>
      <c r="B2923">
        <v>3</v>
      </c>
      <c r="C2923">
        <v>3</v>
      </c>
    </row>
    <row r="2924" spans="1:3" x14ac:dyDescent="0.3">
      <c r="A2924" t="s">
        <v>2880</v>
      </c>
      <c r="B2924">
        <v>1</v>
      </c>
      <c r="C2924">
        <v>1</v>
      </c>
    </row>
    <row r="2925" spans="1:3" x14ac:dyDescent="0.3">
      <c r="A2925" t="s">
        <v>2881</v>
      </c>
    </row>
    <row r="2926" spans="1:3" x14ac:dyDescent="0.3">
      <c r="A2926" t="s">
        <v>2882</v>
      </c>
    </row>
    <row r="2927" spans="1:3" x14ac:dyDescent="0.3">
      <c r="A2927" t="s">
        <v>2883</v>
      </c>
    </row>
    <row r="2928" spans="1:3" x14ac:dyDescent="0.3">
      <c r="A2928" t="s">
        <v>2884</v>
      </c>
    </row>
    <row r="2929" spans="1:3" x14ac:dyDescent="0.3">
      <c r="A2929" t="s">
        <v>2885</v>
      </c>
    </row>
    <row r="2930" spans="1:3" x14ac:dyDescent="0.3">
      <c r="A2930" t="s">
        <v>2886</v>
      </c>
    </row>
    <row r="2931" spans="1:3" x14ac:dyDescent="0.3">
      <c r="A2931" t="s">
        <v>2887</v>
      </c>
    </row>
    <row r="2932" spans="1:3" x14ac:dyDescent="0.3">
      <c r="A2932" t="s">
        <v>2888</v>
      </c>
    </row>
    <row r="2933" spans="1:3" x14ac:dyDescent="0.3">
      <c r="A2933" t="s">
        <v>2889</v>
      </c>
    </row>
    <row r="2934" spans="1:3" x14ac:dyDescent="0.3">
      <c r="A2934" t="s">
        <v>2890</v>
      </c>
    </row>
    <row r="2935" spans="1:3" x14ac:dyDescent="0.3">
      <c r="A2935" t="s">
        <v>9721</v>
      </c>
    </row>
    <row r="2936" spans="1:3" x14ac:dyDescent="0.3">
      <c r="A2936" t="s">
        <v>9722</v>
      </c>
    </row>
    <row r="2937" spans="1:3" x14ac:dyDescent="0.3">
      <c r="A2937" t="s">
        <v>9723</v>
      </c>
    </row>
    <row r="2938" spans="1:3" x14ac:dyDescent="0.3">
      <c r="A2938" t="s">
        <v>9724</v>
      </c>
    </row>
    <row r="2939" spans="1:3" x14ac:dyDescent="0.3">
      <c r="A2939" t="s">
        <v>9725</v>
      </c>
    </row>
    <row r="2940" spans="1:3" x14ac:dyDescent="0.3">
      <c r="A2940" t="s">
        <v>2891</v>
      </c>
    </row>
    <row r="2941" spans="1:3" x14ac:dyDescent="0.3">
      <c r="A2941" t="s">
        <v>2892</v>
      </c>
    </row>
    <row r="2942" spans="1:3" x14ac:dyDescent="0.3">
      <c r="A2942" t="s">
        <v>2893</v>
      </c>
    </row>
    <row r="2943" spans="1:3" x14ac:dyDescent="0.3">
      <c r="A2943" t="s">
        <v>9726</v>
      </c>
      <c r="B2943">
        <v>30</v>
      </c>
      <c r="C2943">
        <v>30</v>
      </c>
    </row>
    <row r="2944" spans="1:3" x14ac:dyDescent="0.3">
      <c r="A2944" t="s">
        <v>2894</v>
      </c>
    </row>
    <row r="2945" spans="1:3" x14ac:dyDescent="0.3">
      <c r="A2945" t="s">
        <v>2895</v>
      </c>
    </row>
    <row r="2946" spans="1:3" x14ac:dyDescent="0.3">
      <c r="A2946" t="s">
        <v>2896</v>
      </c>
    </row>
    <row r="2947" spans="1:3" x14ac:dyDescent="0.3">
      <c r="A2947" t="s">
        <v>2897</v>
      </c>
    </row>
    <row r="2948" spans="1:3" x14ac:dyDescent="0.3">
      <c r="A2948" t="s">
        <v>2898</v>
      </c>
      <c r="B2948">
        <v>63</v>
      </c>
      <c r="C2948">
        <v>63</v>
      </c>
    </row>
    <row r="2949" spans="1:3" x14ac:dyDescent="0.3">
      <c r="A2949" t="s">
        <v>2899</v>
      </c>
      <c r="B2949">
        <v>53</v>
      </c>
      <c r="C2949">
        <v>53</v>
      </c>
    </row>
    <row r="2950" spans="1:3" x14ac:dyDescent="0.3">
      <c r="A2950" t="s">
        <v>2900</v>
      </c>
      <c r="B2950">
        <v>50</v>
      </c>
      <c r="C2950">
        <v>50</v>
      </c>
    </row>
    <row r="2951" spans="1:3" x14ac:dyDescent="0.3">
      <c r="A2951" t="s">
        <v>2901</v>
      </c>
      <c r="B2951">
        <v>23</v>
      </c>
      <c r="C2951">
        <v>23</v>
      </c>
    </row>
    <row r="2952" spans="1:3" x14ac:dyDescent="0.3">
      <c r="A2952" t="s">
        <v>2902</v>
      </c>
      <c r="B2952">
        <v>21</v>
      </c>
      <c r="C2952">
        <v>21</v>
      </c>
    </row>
    <row r="2953" spans="1:3" x14ac:dyDescent="0.3">
      <c r="A2953" t="s">
        <v>2903</v>
      </c>
      <c r="B2953">
        <v>15</v>
      </c>
      <c r="C2953">
        <v>15</v>
      </c>
    </row>
    <row r="2954" spans="1:3" x14ac:dyDescent="0.3">
      <c r="A2954" t="s">
        <v>2904</v>
      </c>
      <c r="B2954">
        <v>13</v>
      </c>
      <c r="C2954">
        <v>13</v>
      </c>
    </row>
    <row r="2955" spans="1:3" x14ac:dyDescent="0.3">
      <c r="A2955" t="s">
        <v>9727</v>
      </c>
    </row>
    <row r="2956" spans="1:3" x14ac:dyDescent="0.3">
      <c r="A2956" t="s">
        <v>2905</v>
      </c>
      <c r="B2956">
        <v>14</v>
      </c>
      <c r="C2956">
        <v>14</v>
      </c>
    </row>
    <row r="2957" spans="1:3" x14ac:dyDescent="0.3">
      <c r="A2957" t="s">
        <v>9728</v>
      </c>
    </row>
    <row r="2958" spans="1:3" x14ac:dyDescent="0.3">
      <c r="A2958" t="s">
        <v>9729</v>
      </c>
      <c r="B2958">
        <v>3</v>
      </c>
      <c r="C2958">
        <v>3</v>
      </c>
    </row>
    <row r="2959" spans="1:3" x14ac:dyDescent="0.3">
      <c r="A2959" t="s">
        <v>9730</v>
      </c>
      <c r="B2959">
        <v>3</v>
      </c>
      <c r="C2959">
        <v>3</v>
      </c>
    </row>
    <row r="2960" spans="1:3" x14ac:dyDescent="0.3">
      <c r="A2960" t="s">
        <v>9731</v>
      </c>
    </row>
    <row r="2961" spans="1:3" x14ac:dyDescent="0.3">
      <c r="A2961" t="s">
        <v>2906</v>
      </c>
      <c r="B2961">
        <v>4</v>
      </c>
      <c r="C2961">
        <v>4</v>
      </c>
    </row>
    <row r="2962" spans="1:3" x14ac:dyDescent="0.3">
      <c r="A2962" t="s">
        <v>2907</v>
      </c>
    </row>
    <row r="2963" spans="1:3" x14ac:dyDescent="0.3">
      <c r="A2963" t="s">
        <v>9732</v>
      </c>
    </row>
    <row r="2964" spans="1:3" x14ac:dyDescent="0.3">
      <c r="A2964" t="s">
        <v>9733</v>
      </c>
    </row>
    <row r="2965" spans="1:3" x14ac:dyDescent="0.3">
      <c r="A2965" t="s">
        <v>9734</v>
      </c>
    </row>
    <row r="2966" spans="1:3" x14ac:dyDescent="0.3">
      <c r="A2966" t="s">
        <v>2908</v>
      </c>
    </row>
    <row r="2967" spans="1:3" x14ac:dyDescent="0.3">
      <c r="A2967" t="s">
        <v>2909</v>
      </c>
      <c r="C2967">
        <v>6</v>
      </c>
    </row>
    <row r="2968" spans="1:3" x14ac:dyDescent="0.3">
      <c r="A2968" t="s">
        <v>2910</v>
      </c>
      <c r="B2968">
        <v>7</v>
      </c>
      <c r="C2968">
        <v>7</v>
      </c>
    </row>
    <row r="2969" spans="1:3" x14ac:dyDescent="0.3">
      <c r="A2969" t="s">
        <v>9735</v>
      </c>
      <c r="B2969">
        <v>27</v>
      </c>
      <c r="C2969">
        <v>27</v>
      </c>
    </row>
    <row r="2970" spans="1:3" x14ac:dyDescent="0.3">
      <c r="A2970" t="s">
        <v>2911</v>
      </c>
    </row>
    <row r="2971" spans="1:3" x14ac:dyDescent="0.3">
      <c r="A2971" t="s">
        <v>2912</v>
      </c>
    </row>
    <row r="2972" spans="1:3" x14ac:dyDescent="0.3">
      <c r="A2972" t="s">
        <v>2913</v>
      </c>
      <c r="C2972">
        <v>1</v>
      </c>
    </row>
    <row r="2973" spans="1:3" x14ac:dyDescent="0.3">
      <c r="A2973" t="s">
        <v>2914</v>
      </c>
      <c r="B2973">
        <v>7</v>
      </c>
      <c r="C2973">
        <v>7</v>
      </c>
    </row>
    <row r="2974" spans="1:3" x14ac:dyDescent="0.3">
      <c r="A2974" t="s">
        <v>2916</v>
      </c>
    </row>
    <row r="2975" spans="1:3" x14ac:dyDescent="0.3">
      <c r="A2975" t="s">
        <v>9736</v>
      </c>
    </row>
    <row r="2976" spans="1:3" x14ac:dyDescent="0.3">
      <c r="A2976" t="s">
        <v>2917</v>
      </c>
      <c r="B2976">
        <v>9</v>
      </c>
      <c r="C2976">
        <v>9</v>
      </c>
    </row>
    <row r="2977" spans="1:3" x14ac:dyDescent="0.3">
      <c r="A2977" t="s">
        <v>2918</v>
      </c>
      <c r="B2977">
        <v>80</v>
      </c>
      <c r="C2977">
        <v>80</v>
      </c>
    </row>
    <row r="2978" spans="1:3" x14ac:dyDescent="0.3">
      <c r="A2978" t="s">
        <v>2919</v>
      </c>
      <c r="B2978">
        <v>1</v>
      </c>
      <c r="C2978">
        <v>1</v>
      </c>
    </row>
    <row r="2979" spans="1:3" x14ac:dyDescent="0.3">
      <c r="A2979" t="s">
        <v>2920</v>
      </c>
      <c r="B2979">
        <v>3</v>
      </c>
      <c r="C2979">
        <v>3</v>
      </c>
    </row>
    <row r="2980" spans="1:3" x14ac:dyDescent="0.3">
      <c r="A2980" t="s">
        <v>9737</v>
      </c>
    </row>
    <row r="2981" spans="1:3" x14ac:dyDescent="0.3">
      <c r="A2981" t="s">
        <v>9738</v>
      </c>
    </row>
    <row r="2982" spans="1:3" x14ac:dyDescent="0.3">
      <c r="A2982" t="s">
        <v>2921</v>
      </c>
      <c r="B2982">
        <v>21</v>
      </c>
      <c r="C2982">
        <v>21</v>
      </c>
    </row>
    <row r="2983" spans="1:3" x14ac:dyDescent="0.3">
      <c r="A2983" t="s">
        <v>2922</v>
      </c>
      <c r="C2983">
        <v>3</v>
      </c>
    </row>
    <row r="2984" spans="1:3" x14ac:dyDescent="0.3">
      <c r="A2984" t="s">
        <v>2923</v>
      </c>
      <c r="B2984">
        <v>2</v>
      </c>
      <c r="C2984">
        <v>2</v>
      </c>
    </row>
    <row r="2985" spans="1:3" x14ac:dyDescent="0.3">
      <c r="A2985" t="s">
        <v>2924</v>
      </c>
      <c r="B2985">
        <v>1</v>
      </c>
      <c r="C2985">
        <v>1</v>
      </c>
    </row>
    <row r="2986" spans="1:3" x14ac:dyDescent="0.3">
      <c r="A2986" t="s">
        <v>2925</v>
      </c>
      <c r="B2986">
        <v>1</v>
      </c>
      <c r="C2986">
        <v>1</v>
      </c>
    </row>
    <row r="2987" spans="1:3" x14ac:dyDescent="0.3">
      <c r="A2987" t="s">
        <v>2926</v>
      </c>
    </row>
    <row r="2988" spans="1:3" x14ac:dyDescent="0.3">
      <c r="A2988" t="s">
        <v>2927</v>
      </c>
      <c r="B2988">
        <v>10</v>
      </c>
      <c r="C2988">
        <v>10</v>
      </c>
    </row>
    <row r="2989" spans="1:3" x14ac:dyDescent="0.3">
      <c r="A2989" t="s">
        <v>2928</v>
      </c>
      <c r="B2989">
        <v>34</v>
      </c>
      <c r="C2989">
        <v>34</v>
      </c>
    </row>
    <row r="2990" spans="1:3" x14ac:dyDescent="0.3">
      <c r="A2990" t="s">
        <v>2929</v>
      </c>
    </row>
    <row r="2991" spans="1:3" x14ac:dyDescent="0.3">
      <c r="A2991" t="s">
        <v>2930</v>
      </c>
      <c r="B2991">
        <v>1</v>
      </c>
      <c r="C2991">
        <v>1</v>
      </c>
    </row>
    <row r="2992" spans="1:3" x14ac:dyDescent="0.3">
      <c r="A2992" t="s">
        <v>2931</v>
      </c>
      <c r="B2992">
        <v>13</v>
      </c>
      <c r="C2992">
        <v>13</v>
      </c>
    </row>
    <row r="2993" spans="1:3" x14ac:dyDescent="0.3">
      <c r="A2993" t="s">
        <v>2932</v>
      </c>
      <c r="B2993">
        <v>11</v>
      </c>
      <c r="C2993">
        <v>11</v>
      </c>
    </row>
    <row r="2994" spans="1:3" x14ac:dyDescent="0.3">
      <c r="A2994" t="s">
        <v>2933</v>
      </c>
      <c r="B2994">
        <v>8</v>
      </c>
      <c r="C2994">
        <v>8</v>
      </c>
    </row>
    <row r="2995" spans="1:3" x14ac:dyDescent="0.3">
      <c r="A2995" t="s">
        <v>2934</v>
      </c>
      <c r="B2995">
        <v>4</v>
      </c>
      <c r="C2995">
        <v>4</v>
      </c>
    </row>
    <row r="2996" spans="1:3" x14ac:dyDescent="0.3">
      <c r="A2996" t="s">
        <v>9739</v>
      </c>
    </row>
    <row r="2997" spans="1:3" x14ac:dyDescent="0.3">
      <c r="A2997" t="s">
        <v>2935</v>
      </c>
      <c r="B2997">
        <v>32</v>
      </c>
      <c r="C2997">
        <v>32</v>
      </c>
    </row>
    <row r="2998" spans="1:3" x14ac:dyDescent="0.3">
      <c r="A2998" t="s">
        <v>2936</v>
      </c>
      <c r="B2998">
        <v>5</v>
      </c>
      <c r="C2998">
        <v>5</v>
      </c>
    </row>
    <row r="2999" spans="1:3" x14ac:dyDescent="0.3">
      <c r="A2999" t="s">
        <v>2937</v>
      </c>
      <c r="B2999">
        <v>6</v>
      </c>
      <c r="C2999">
        <v>6</v>
      </c>
    </row>
    <row r="3000" spans="1:3" x14ac:dyDescent="0.3">
      <c r="A3000" t="s">
        <v>2938</v>
      </c>
    </row>
    <row r="3001" spans="1:3" x14ac:dyDescent="0.3">
      <c r="A3001" t="s">
        <v>2939</v>
      </c>
    </row>
    <row r="3002" spans="1:3" x14ac:dyDescent="0.3">
      <c r="A3002" t="s">
        <v>2940</v>
      </c>
      <c r="B3002">
        <v>3</v>
      </c>
      <c r="C3002">
        <v>3</v>
      </c>
    </row>
    <row r="3003" spans="1:3" x14ac:dyDescent="0.3">
      <c r="A3003" t="s">
        <v>2941</v>
      </c>
      <c r="B3003">
        <v>11</v>
      </c>
      <c r="C3003">
        <v>11</v>
      </c>
    </row>
    <row r="3004" spans="1:3" x14ac:dyDescent="0.3">
      <c r="A3004" t="s">
        <v>9740</v>
      </c>
    </row>
    <row r="3005" spans="1:3" x14ac:dyDescent="0.3">
      <c r="A3005" t="s">
        <v>9741</v>
      </c>
    </row>
    <row r="3006" spans="1:3" x14ac:dyDescent="0.3">
      <c r="A3006" t="s">
        <v>2942</v>
      </c>
      <c r="B3006">
        <v>28</v>
      </c>
      <c r="C3006">
        <v>28</v>
      </c>
    </row>
    <row r="3007" spans="1:3" x14ac:dyDescent="0.3">
      <c r="A3007" t="s">
        <v>2943</v>
      </c>
      <c r="B3007">
        <v>35</v>
      </c>
      <c r="C3007">
        <v>35</v>
      </c>
    </row>
    <row r="3008" spans="1:3" x14ac:dyDescent="0.3">
      <c r="A3008" t="s">
        <v>9742</v>
      </c>
    </row>
    <row r="3009" spans="1:3" x14ac:dyDescent="0.3">
      <c r="A3009" t="s">
        <v>2944</v>
      </c>
      <c r="B3009">
        <v>5</v>
      </c>
      <c r="C3009">
        <v>5</v>
      </c>
    </row>
    <row r="3010" spans="1:3" x14ac:dyDescent="0.3">
      <c r="A3010" t="s">
        <v>2945</v>
      </c>
    </row>
    <row r="3011" spans="1:3" x14ac:dyDescent="0.3">
      <c r="A3011" t="s">
        <v>2946</v>
      </c>
    </row>
    <row r="3012" spans="1:3" x14ac:dyDescent="0.3">
      <c r="A3012" t="s">
        <v>2947</v>
      </c>
    </row>
    <row r="3013" spans="1:3" x14ac:dyDescent="0.3">
      <c r="A3013" t="s">
        <v>2949</v>
      </c>
    </row>
    <row r="3014" spans="1:3" x14ac:dyDescent="0.3">
      <c r="A3014" t="s">
        <v>2950</v>
      </c>
      <c r="B3014">
        <v>16</v>
      </c>
      <c r="C3014">
        <v>16</v>
      </c>
    </row>
    <row r="3015" spans="1:3" x14ac:dyDescent="0.3">
      <c r="A3015" t="s">
        <v>2951</v>
      </c>
      <c r="B3015">
        <v>4</v>
      </c>
      <c r="C3015">
        <v>4</v>
      </c>
    </row>
    <row r="3016" spans="1:3" x14ac:dyDescent="0.3">
      <c r="A3016" t="s">
        <v>2952</v>
      </c>
      <c r="B3016">
        <v>1</v>
      </c>
      <c r="C3016">
        <v>1</v>
      </c>
    </row>
    <row r="3017" spans="1:3" x14ac:dyDescent="0.3">
      <c r="A3017" t="s">
        <v>9743</v>
      </c>
    </row>
    <row r="3018" spans="1:3" x14ac:dyDescent="0.3">
      <c r="A3018" t="s">
        <v>9744</v>
      </c>
    </row>
    <row r="3019" spans="1:3" x14ac:dyDescent="0.3">
      <c r="A3019" t="s">
        <v>9745</v>
      </c>
    </row>
    <row r="3020" spans="1:3" x14ac:dyDescent="0.3">
      <c r="A3020" t="s">
        <v>2953</v>
      </c>
      <c r="B3020">
        <v>23</v>
      </c>
      <c r="C3020">
        <v>23</v>
      </c>
    </row>
    <row r="3021" spans="1:3" x14ac:dyDescent="0.3">
      <c r="A3021" t="s">
        <v>9746</v>
      </c>
      <c r="B3021">
        <v>19</v>
      </c>
      <c r="C3021">
        <v>19</v>
      </c>
    </row>
    <row r="3022" spans="1:3" x14ac:dyDescent="0.3">
      <c r="A3022" t="s">
        <v>9747</v>
      </c>
    </row>
    <row r="3023" spans="1:3" x14ac:dyDescent="0.3">
      <c r="A3023" t="s">
        <v>2954</v>
      </c>
      <c r="B3023">
        <v>8</v>
      </c>
      <c r="C3023">
        <v>8</v>
      </c>
    </row>
    <row r="3024" spans="1:3" x14ac:dyDescent="0.3">
      <c r="A3024" t="s">
        <v>2955</v>
      </c>
      <c r="B3024">
        <v>5</v>
      </c>
      <c r="C3024">
        <v>5</v>
      </c>
    </row>
    <row r="3025" spans="1:3" x14ac:dyDescent="0.3">
      <c r="A3025" t="s">
        <v>2956</v>
      </c>
      <c r="B3025">
        <v>2</v>
      </c>
      <c r="C3025">
        <v>2</v>
      </c>
    </row>
    <row r="3026" spans="1:3" x14ac:dyDescent="0.3">
      <c r="A3026" t="s">
        <v>9748</v>
      </c>
    </row>
    <row r="3027" spans="1:3" x14ac:dyDescent="0.3">
      <c r="A3027" t="s">
        <v>2957</v>
      </c>
      <c r="B3027">
        <v>6</v>
      </c>
      <c r="C3027">
        <v>6</v>
      </c>
    </row>
    <row r="3028" spans="1:3" x14ac:dyDescent="0.3">
      <c r="A3028" t="s">
        <v>2958</v>
      </c>
    </row>
    <row r="3029" spans="1:3" x14ac:dyDescent="0.3">
      <c r="A3029" t="s">
        <v>2959</v>
      </c>
      <c r="B3029">
        <v>44</v>
      </c>
      <c r="C3029">
        <v>44</v>
      </c>
    </row>
    <row r="3030" spans="1:3" x14ac:dyDescent="0.3">
      <c r="A3030" t="s">
        <v>2960</v>
      </c>
      <c r="B3030">
        <v>37</v>
      </c>
      <c r="C3030">
        <v>37</v>
      </c>
    </row>
    <row r="3031" spans="1:3" x14ac:dyDescent="0.3">
      <c r="A3031" t="s">
        <v>2961</v>
      </c>
      <c r="B3031">
        <v>15</v>
      </c>
      <c r="C3031">
        <v>15</v>
      </c>
    </row>
    <row r="3032" spans="1:3" x14ac:dyDescent="0.3">
      <c r="A3032" t="s">
        <v>2962</v>
      </c>
      <c r="B3032">
        <v>10</v>
      </c>
      <c r="C3032">
        <v>10</v>
      </c>
    </row>
    <row r="3033" spans="1:3" x14ac:dyDescent="0.3">
      <c r="A3033" t="s">
        <v>2963</v>
      </c>
      <c r="B3033">
        <v>4</v>
      </c>
      <c r="C3033">
        <v>4</v>
      </c>
    </row>
    <row r="3034" spans="1:3" x14ac:dyDescent="0.3">
      <c r="A3034" t="s">
        <v>9749</v>
      </c>
    </row>
    <row r="3035" spans="1:3" x14ac:dyDescent="0.3">
      <c r="A3035" t="s">
        <v>9750</v>
      </c>
    </row>
    <row r="3036" spans="1:3" x14ac:dyDescent="0.3">
      <c r="A3036" t="s">
        <v>2964</v>
      </c>
      <c r="B3036">
        <v>1</v>
      </c>
      <c r="C3036">
        <v>1</v>
      </c>
    </row>
    <row r="3037" spans="1:3" x14ac:dyDescent="0.3">
      <c r="A3037" t="s">
        <v>2965</v>
      </c>
      <c r="B3037">
        <v>10</v>
      </c>
      <c r="C3037">
        <v>10</v>
      </c>
    </row>
    <row r="3038" spans="1:3" x14ac:dyDescent="0.3">
      <c r="A3038" t="s">
        <v>2966</v>
      </c>
      <c r="C3038">
        <v>10</v>
      </c>
    </row>
    <row r="3039" spans="1:3" x14ac:dyDescent="0.3">
      <c r="A3039" t="s">
        <v>2967</v>
      </c>
      <c r="B3039">
        <v>94</v>
      </c>
      <c r="C3039">
        <v>94</v>
      </c>
    </row>
    <row r="3040" spans="1:3" x14ac:dyDescent="0.3">
      <c r="A3040" t="s">
        <v>2968</v>
      </c>
      <c r="B3040">
        <v>3</v>
      </c>
      <c r="C3040">
        <v>3</v>
      </c>
    </row>
    <row r="3041" spans="1:3" x14ac:dyDescent="0.3">
      <c r="A3041" t="s">
        <v>2969</v>
      </c>
    </row>
    <row r="3042" spans="1:3" x14ac:dyDescent="0.3">
      <c r="A3042" t="s">
        <v>2970</v>
      </c>
      <c r="B3042">
        <v>5</v>
      </c>
      <c r="C3042">
        <v>5</v>
      </c>
    </row>
    <row r="3043" spans="1:3" x14ac:dyDescent="0.3">
      <c r="A3043" t="s">
        <v>9751</v>
      </c>
    </row>
    <row r="3044" spans="1:3" x14ac:dyDescent="0.3">
      <c r="A3044" t="s">
        <v>2971</v>
      </c>
    </row>
    <row r="3045" spans="1:3" x14ac:dyDescent="0.3">
      <c r="A3045" t="s">
        <v>2972</v>
      </c>
    </row>
    <row r="3046" spans="1:3" x14ac:dyDescent="0.3">
      <c r="A3046" t="s">
        <v>2973</v>
      </c>
      <c r="B3046">
        <v>21</v>
      </c>
      <c r="C3046">
        <v>21</v>
      </c>
    </row>
    <row r="3047" spans="1:3" x14ac:dyDescent="0.3">
      <c r="A3047" t="s">
        <v>2974</v>
      </c>
      <c r="B3047">
        <v>18</v>
      </c>
      <c r="C3047">
        <v>18</v>
      </c>
    </row>
    <row r="3048" spans="1:3" x14ac:dyDescent="0.3">
      <c r="A3048" t="s">
        <v>2975</v>
      </c>
      <c r="C3048">
        <v>32</v>
      </c>
    </row>
    <row r="3049" spans="1:3" x14ac:dyDescent="0.3">
      <c r="A3049" t="s">
        <v>2976</v>
      </c>
      <c r="B3049">
        <v>23</v>
      </c>
      <c r="C3049">
        <v>23</v>
      </c>
    </row>
    <row r="3050" spans="1:3" x14ac:dyDescent="0.3">
      <c r="A3050" t="s">
        <v>9752</v>
      </c>
    </row>
    <row r="3051" spans="1:3" x14ac:dyDescent="0.3">
      <c r="A3051" t="s">
        <v>9753</v>
      </c>
    </row>
    <row r="3052" spans="1:3" x14ac:dyDescent="0.3">
      <c r="A3052" t="s">
        <v>2977</v>
      </c>
    </row>
    <row r="3053" spans="1:3" x14ac:dyDescent="0.3">
      <c r="A3053" t="s">
        <v>2978</v>
      </c>
    </row>
    <row r="3054" spans="1:3" x14ac:dyDescent="0.3">
      <c r="A3054" t="s">
        <v>2979</v>
      </c>
    </row>
    <row r="3055" spans="1:3" x14ac:dyDescent="0.3">
      <c r="A3055" t="s">
        <v>2980</v>
      </c>
    </row>
    <row r="3056" spans="1:3" x14ac:dyDescent="0.3">
      <c r="A3056" t="s">
        <v>2981</v>
      </c>
      <c r="B3056">
        <v>55</v>
      </c>
      <c r="C3056">
        <v>55</v>
      </c>
    </row>
    <row r="3057" spans="1:3" x14ac:dyDescent="0.3">
      <c r="A3057" t="s">
        <v>2982</v>
      </c>
      <c r="B3057">
        <v>52</v>
      </c>
      <c r="C3057">
        <v>52</v>
      </c>
    </row>
    <row r="3058" spans="1:3" x14ac:dyDescent="0.3">
      <c r="A3058" t="s">
        <v>2983</v>
      </c>
      <c r="B3058">
        <v>37</v>
      </c>
      <c r="C3058">
        <v>37</v>
      </c>
    </row>
    <row r="3059" spans="1:3" x14ac:dyDescent="0.3">
      <c r="A3059" t="s">
        <v>2984</v>
      </c>
    </row>
    <row r="3060" spans="1:3" x14ac:dyDescent="0.3">
      <c r="A3060" t="s">
        <v>2985</v>
      </c>
    </row>
    <row r="3061" spans="1:3" x14ac:dyDescent="0.3">
      <c r="A3061" t="s">
        <v>9754</v>
      </c>
    </row>
    <row r="3062" spans="1:3" x14ac:dyDescent="0.3">
      <c r="A3062" t="s">
        <v>9755</v>
      </c>
    </row>
    <row r="3063" spans="1:3" x14ac:dyDescent="0.3">
      <c r="A3063" t="s">
        <v>2986</v>
      </c>
      <c r="B3063">
        <v>1</v>
      </c>
      <c r="C3063">
        <v>1</v>
      </c>
    </row>
    <row r="3064" spans="1:3" x14ac:dyDescent="0.3">
      <c r="A3064" t="s">
        <v>2987</v>
      </c>
      <c r="B3064">
        <v>12</v>
      </c>
      <c r="C3064">
        <v>12</v>
      </c>
    </row>
    <row r="3065" spans="1:3" x14ac:dyDescent="0.3">
      <c r="A3065" t="s">
        <v>2988</v>
      </c>
      <c r="B3065">
        <v>11</v>
      </c>
      <c r="C3065">
        <v>11</v>
      </c>
    </row>
    <row r="3066" spans="1:3" x14ac:dyDescent="0.3">
      <c r="A3066" t="s">
        <v>2989</v>
      </c>
      <c r="B3066">
        <v>2</v>
      </c>
      <c r="C3066">
        <v>2</v>
      </c>
    </row>
    <row r="3067" spans="1:3" x14ac:dyDescent="0.3">
      <c r="A3067" t="s">
        <v>2990</v>
      </c>
    </row>
    <row r="3068" spans="1:3" x14ac:dyDescent="0.3">
      <c r="A3068" t="s">
        <v>9756</v>
      </c>
    </row>
    <row r="3069" spans="1:3" x14ac:dyDescent="0.3">
      <c r="A3069" t="s">
        <v>2991</v>
      </c>
      <c r="B3069">
        <v>3</v>
      </c>
      <c r="C3069">
        <v>3</v>
      </c>
    </row>
    <row r="3070" spans="1:3" x14ac:dyDescent="0.3">
      <c r="A3070" t="s">
        <v>2992</v>
      </c>
    </row>
    <row r="3071" spans="1:3" x14ac:dyDescent="0.3">
      <c r="A3071" t="s">
        <v>9757</v>
      </c>
    </row>
    <row r="3072" spans="1:3" x14ac:dyDescent="0.3">
      <c r="A3072" t="s">
        <v>9758</v>
      </c>
    </row>
    <row r="3073" spans="1:3" x14ac:dyDescent="0.3">
      <c r="A3073" t="s">
        <v>2993</v>
      </c>
      <c r="B3073">
        <v>4</v>
      </c>
      <c r="C3073">
        <v>4</v>
      </c>
    </row>
    <row r="3074" spans="1:3" x14ac:dyDescent="0.3">
      <c r="A3074" t="s">
        <v>2994</v>
      </c>
      <c r="B3074">
        <v>13</v>
      </c>
      <c r="C3074">
        <v>13</v>
      </c>
    </row>
    <row r="3075" spans="1:3" x14ac:dyDescent="0.3">
      <c r="A3075" t="s">
        <v>2995</v>
      </c>
    </row>
    <row r="3076" spans="1:3" x14ac:dyDescent="0.3">
      <c r="A3076" t="s">
        <v>9759</v>
      </c>
      <c r="B3076">
        <v>1</v>
      </c>
      <c r="C3076">
        <v>1</v>
      </c>
    </row>
    <row r="3077" spans="1:3" x14ac:dyDescent="0.3">
      <c r="A3077" t="s">
        <v>2996</v>
      </c>
      <c r="B3077">
        <v>3</v>
      </c>
      <c r="C3077">
        <v>3</v>
      </c>
    </row>
    <row r="3078" spans="1:3" x14ac:dyDescent="0.3">
      <c r="A3078" t="s">
        <v>2997</v>
      </c>
      <c r="B3078">
        <v>31</v>
      </c>
      <c r="C3078">
        <v>31</v>
      </c>
    </row>
    <row r="3079" spans="1:3" x14ac:dyDescent="0.3">
      <c r="A3079" t="s">
        <v>2998</v>
      </c>
      <c r="B3079">
        <v>26</v>
      </c>
      <c r="C3079">
        <v>26</v>
      </c>
    </row>
    <row r="3080" spans="1:3" x14ac:dyDescent="0.3">
      <c r="A3080" t="s">
        <v>2999</v>
      </c>
      <c r="B3080">
        <v>42</v>
      </c>
      <c r="C3080">
        <v>42</v>
      </c>
    </row>
    <row r="3081" spans="1:3" x14ac:dyDescent="0.3">
      <c r="A3081" t="s">
        <v>3000</v>
      </c>
      <c r="B3081">
        <v>25</v>
      </c>
      <c r="C3081">
        <v>25</v>
      </c>
    </row>
    <row r="3082" spans="1:3" x14ac:dyDescent="0.3">
      <c r="A3082" t="s">
        <v>3001</v>
      </c>
      <c r="B3082">
        <v>17</v>
      </c>
      <c r="C3082">
        <v>17</v>
      </c>
    </row>
    <row r="3083" spans="1:3" x14ac:dyDescent="0.3">
      <c r="A3083" t="s">
        <v>3002</v>
      </c>
      <c r="B3083">
        <v>11</v>
      </c>
      <c r="C3083">
        <v>11</v>
      </c>
    </row>
    <row r="3084" spans="1:3" x14ac:dyDescent="0.3">
      <c r="A3084" t="s">
        <v>3003</v>
      </c>
      <c r="B3084">
        <v>5</v>
      </c>
      <c r="C3084">
        <v>5</v>
      </c>
    </row>
    <row r="3085" spans="1:3" x14ac:dyDescent="0.3">
      <c r="A3085" t="s">
        <v>3004</v>
      </c>
    </row>
    <row r="3086" spans="1:3" x14ac:dyDescent="0.3">
      <c r="A3086" t="s">
        <v>3005</v>
      </c>
      <c r="B3086">
        <v>40</v>
      </c>
      <c r="C3086">
        <v>40</v>
      </c>
    </row>
    <row r="3087" spans="1:3" x14ac:dyDescent="0.3">
      <c r="A3087" t="s">
        <v>3006</v>
      </c>
      <c r="B3087">
        <v>46</v>
      </c>
      <c r="C3087">
        <v>46</v>
      </c>
    </row>
    <row r="3088" spans="1:3" x14ac:dyDescent="0.3">
      <c r="A3088" t="s">
        <v>3007</v>
      </c>
      <c r="B3088">
        <v>20</v>
      </c>
      <c r="C3088">
        <v>20</v>
      </c>
    </row>
    <row r="3089" spans="1:3" x14ac:dyDescent="0.3">
      <c r="A3089" t="s">
        <v>3008</v>
      </c>
      <c r="B3089">
        <v>7</v>
      </c>
      <c r="C3089">
        <v>7</v>
      </c>
    </row>
    <row r="3090" spans="1:3" x14ac:dyDescent="0.3">
      <c r="A3090" t="s">
        <v>3009</v>
      </c>
    </row>
    <row r="3091" spans="1:3" x14ac:dyDescent="0.3">
      <c r="A3091" t="s">
        <v>3011</v>
      </c>
      <c r="B3091">
        <v>3</v>
      </c>
      <c r="C3091">
        <v>3</v>
      </c>
    </row>
    <row r="3092" spans="1:3" x14ac:dyDescent="0.3">
      <c r="A3092" t="s">
        <v>3012</v>
      </c>
    </row>
    <row r="3093" spans="1:3" x14ac:dyDescent="0.3">
      <c r="A3093" t="s">
        <v>3013</v>
      </c>
      <c r="B3093">
        <v>7</v>
      </c>
      <c r="C3093">
        <v>7</v>
      </c>
    </row>
    <row r="3094" spans="1:3" x14ac:dyDescent="0.3">
      <c r="A3094" t="s">
        <v>3014</v>
      </c>
      <c r="B3094">
        <v>2</v>
      </c>
      <c r="C3094">
        <v>2</v>
      </c>
    </row>
    <row r="3095" spans="1:3" x14ac:dyDescent="0.3">
      <c r="A3095" t="s">
        <v>3015</v>
      </c>
      <c r="B3095">
        <v>15</v>
      </c>
      <c r="C3095">
        <v>15</v>
      </c>
    </row>
    <row r="3096" spans="1:3" x14ac:dyDescent="0.3">
      <c r="A3096" t="s">
        <v>3016</v>
      </c>
      <c r="B3096">
        <v>5</v>
      </c>
      <c r="C3096">
        <v>5</v>
      </c>
    </row>
    <row r="3097" spans="1:3" x14ac:dyDescent="0.3">
      <c r="A3097" t="s">
        <v>3017</v>
      </c>
      <c r="B3097">
        <v>8</v>
      </c>
      <c r="C3097">
        <v>8</v>
      </c>
    </row>
    <row r="3098" spans="1:3" x14ac:dyDescent="0.3">
      <c r="A3098" t="s">
        <v>3018</v>
      </c>
    </row>
    <row r="3099" spans="1:3" x14ac:dyDescent="0.3">
      <c r="A3099" t="s">
        <v>3019</v>
      </c>
    </row>
    <row r="3100" spans="1:3" x14ac:dyDescent="0.3">
      <c r="A3100" t="s">
        <v>9760</v>
      </c>
    </row>
    <row r="3101" spans="1:3" x14ac:dyDescent="0.3">
      <c r="A3101" t="s">
        <v>9761</v>
      </c>
    </row>
    <row r="3102" spans="1:3" x14ac:dyDescent="0.3">
      <c r="A3102" t="s">
        <v>3020</v>
      </c>
      <c r="B3102">
        <v>10</v>
      </c>
      <c r="C3102">
        <v>10</v>
      </c>
    </row>
    <row r="3103" spans="1:3" x14ac:dyDescent="0.3">
      <c r="A3103" t="s">
        <v>3021</v>
      </c>
    </row>
    <row r="3104" spans="1:3" x14ac:dyDescent="0.3">
      <c r="A3104" t="s">
        <v>3022</v>
      </c>
    </row>
    <row r="3105" spans="1:3" x14ac:dyDescent="0.3">
      <c r="A3105" t="s">
        <v>3023</v>
      </c>
    </row>
    <row r="3106" spans="1:3" x14ac:dyDescent="0.3">
      <c r="A3106" t="s">
        <v>3024</v>
      </c>
    </row>
    <row r="3107" spans="1:3" x14ac:dyDescent="0.3">
      <c r="A3107" t="s">
        <v>3025</v>
      </c>
    </row>
    <row r="3108" spans="1:3" x14ac:dyDescent="0.3">
      <c r="A3108" t="s">
        <v>3026</v>
      </c>
    </row>
    <row r="3109" spans="1:3" x14ac:dyDescent="0.3">
      <c r="A3109" t="s">
        <v>3027</v>
      </c>
    </row>
    <row r="3110" spans="1:3" x14ac:dyDescent="0.3">
      <c r="A3110" t="s">
        <v>3028</v>
      </c>
    </row>
    <row r="3111" spans="1:3" x14ac:dyDescent="0.3">
      <c r="A3111" t="s">
        <v>3029</v>
      </c>
    </row>
    <row r="3112" spans="1:3" x14ac:dyDescent="0.3">
      <c r="A3112" t="s">
        <v>3030</v>
      </c>
    </row>
    <row r="3113" spans="1:3" x14ac:dyDescent="0.3">
      <c r="A3113" t="s">
        <v>3031</v>
      </c>
      <c r="B3113">
        <v>16</v>
      </c>
      <c r="C3113">
        <v>16</v>
      </c>
    </row>
    <row r="3114" spans="1:3" x14ac:dyDescent="0.3">
      <c r="A3114" t="s">
        <v>3032</v>
      </c>
    </row>
    <row r="3115" spans="1:3" x14ac:dyDescent="0.3">
      <c r="A3115" t="s">
        <v>3033</v>
      </c>
    </row>
    <row r="3116" spans="1:3" x14ac:dyDescent="0.3">
      <c r="A3116" t="s">
        <v>9762</v>
      </c>
    </row>
    <row r="3117" spans="1:3" x14ac:dyDescent="0.3">
      <c r="A3117" t="s">
        <v>3034</v>
      </c>
      <c r="B3117">
        <v>3</v>
      </c>
      <c r="C3117">
        <v>3</v>
      </c>
    </row>
    <row r="3118" spans="1:3" x14ac:dyDescent="0.3">
      <c r="A3118" t="s">
        <v>3035</v>
      </c>
      <c r="B3118">
        <v>22</v>
      </c>
      <c r="C3118">
        <v>22</v>
      </c>
    </row>
    <row r="3119" spans="1:3" x14ac:dyDescent="0.3">
      <c r="A3119" t="s">
        <v>3036</v>
      </c>
      <c r="B3119">
        <v>5</v>
      </c>
      <c r="C3119">
        <v>5</v>
      </c>
    </row>
    <row r="3120" spans="1:3" x14ac:dyDescent="0.3">
      <c r="A3120" t="s">
        <v>3037</v>
      </c>
      <c r="B3120">
        <v>3</v>
      </c>
      <c r="C3120">
        <v>3</v>
      </c>
    </row>
    <row r="3121" spans="1:3" x14ac:dyDescent="0.3">
      <c r="A3121" t="s">
        <v>9763</v>
      </c>
    </row>
    <row r="3122" spans="1:3" x14ac:dyDescent="0.3">
      <c r="A3122" t="s">
        <v>3038</v>
      </c>
      <c r="B3122">
        <v>100</v>
      </c>
      <c r="C3122">
        <v>100</v>
      </c>
    </row>
    <row r="3123" spans="1:3" x14ac:dyDescent="0.3">
      <c r="A3123" t="s">
        <v>9764</v>
      </c>
    </row>
    <row r="3124" spans="1:3" x14ac:dyDescent="0.3">
      <c r="A3124" t="s">
        <v>3039</v>
      </c>
      <c r="B3124">
        <v>11</v>
      </c>
      <c r="C3124">
        <v>11</v>
      </c>
    </row>
    <row r="3125" spans="1:3" x14ac:dyDescent="0.3">
      <c r="A3125" t="s">
        <v>3040</v>
      </c>
      <c r="B3125">
        <v>2</v>
      </c>
      <c r="C3125">
        <v>2</v>
      </c>
    </row>
    <row r="3126" spans="1:3" x14ac:dyDescent="0.3">
      <c r="A3126" t="s">
        <v>3041</v>
      </c>
    </row>
    <row r="3127" spans="1:3" x14ac:dyDescent="0.3">
      <c r="A3127" t="s">
        <v>3042</v>
      </c>
      <c r="B3127">
        <v>1</v>
      </c>
      <c r="C3127">
        <v>1</v>
      </c>
    </row>
    <row r="3128" spans="1:3" x14ac:dyDescent="0.3">
      <c r="A3128" t="s">
        <v>9765</v>
      </c>
    </row>
    <row r="3129" spans="1:3" x14ac:dyDescent="0.3">
      <c r="A3129" t="s">
        <v>3043</v>
      </c>
      <c r="B3129">
        <v>7</v>
      </c>
      <c r="C3129">
        <v>7</v>
      </c>
    </row>
    <row r="3130" spans="1:3" x14ac:dyDescent="0.3">
      <c r="A3130" t="s">
        <v>3044</v>
      </c>
    </row>
    <row r="3131" spans="1:3" x14ac:dyDescent="0.3">
      <c r="A3131" t="s">
        <v>3045</v>
      </c>
    </row>
    <row r="3132" spans="1:3" x14ac:dyDescent="0.3">
      <c r="A3132" t="s">
        <v>9766</v>
      </c>
    </row>
    <row r="3133" spans="1:3" x14ac:dyDescent="0.3">
      <c r="A3133" t="s">
        <v>9767</v>
      </c>
    </row>
    <row r="3134" spans="1:3" x14ac:dyDescent="0.3">
      <c r="A3134" t="s">
        <v>9768</v>
      </c>
    </row>
    <row r="3135" spans="1:3" x14ac:dyDescent="0.3">
      <c r="A3135" t="s">
        <v>9769</v>
      </c>
    </row>
    <row r="3136" spans="1:3" x14ac:dyDescent="0.3">
      <c r="A3136" t="s">
        <v>3046</v>
      </c>
    </row>
    <row r="3137" spans="1:3" x14ac:dyDescent="0.3">
      <c r="A3137" t="s">
        <v>3047</v>
      </c>
    </row>
    <row r="3138" spans="1:3" x14ac:dyDescent="0.3">
      <c r="A3138" t="s">
        <v>3048</v>
      </c>
    </row>
    <row r="3139" spans="1:3" x14ac:dyDescent="0.3">
      <c r="A3139" t="s">
        <v>916</v>
      </c>
      <c r="C3139">
        <v>3</v>
      </c>
    </row>
    <row r="3140" spans="1:3" x14ac:dyDescent="0.3">
      <c r="A3140" t="s">
        <v>9770</v>
      </c>
    </row>
    <row r="3141" spans="1:3" x14ac:dyDescent="0.3">
      <c r="A3141" t="s">
        <v>9771</v>
      </c>
    </row>
    <row r="3142" spans="1:3" x14ac:dyDescent="0.3">
      <c r="A3142" t="s">
        <v>3049</v>
      </c>
      <c r="B3142">
        <v>1</v>
      </c>
      <c r="C3142">
        <v>1</v>
      </c>
    </row>
    <row r="3143" spans="1:3" x14ac:dyDescent="0.3">
      <c r="A3143" t="s">
        <v>9772</v>
      </c>
      <c r="B3143">
        <v>4</v>
      </c>
      <c r="C3143">
        <v>4</v>
      </c>
    </row>
    <row r="3144" spans="1:3" x14ac:dyDescent="0.3">
      <c r="A3144" t="s">
        <v>9773</v>
      </c>
      <c r="B3144">
        <v>10</v>
      </c>
      <c r="C3144">
        <v>10</v>
      </c>
    </row>
    <row r="3145" spans="1:3" x14ac:dyDescent="0.3">
      <c r="A3145" t="s">
        <v>3050</v>
      </c>
      <c r="C3145">
        <v>27</v>
      </c>
    </row>
    <row r="3146" spans="1:3" x14ac:dyDescent="0.3">
      <c r="A3146" t="s">
        <v>3051</v>
      </c>
      <c r="B3146">
        <v>9</v>
      </c>
      <c r="C3146">
        <v>9</v>
      </c>
    </row>
    <row r="3147" spans="1:3" x14ac:dyDescent="0.3">
      <c r="A3147" t="s">
        <v>3052</v>
      </c>
      <c r="B3147">
        <v>10</v>
      </c>
      <c r="C3147">
        <v>10</v>
      </c>
    </row>
    <row r="3148" spans="1:3" x14ac:dyDescent="0.3">
      <c r="A3148" t="s">
        <v>9774</v>
      </c>
    </row>
    <row r="3149" spans="1:3" x14ac:dyDescent="0.3">
      <c r="A3149" t="s">
        <v>9775</v>
      </c>
    </row>
    <row r="3150" spans="1:3" x14ac:dyDescent="0.3">
      <c r="A3150" t="s">
        <v>9776</v>
      </c>
    </row>
    <row r="3151" spans="1:3" x14ac:dyDescent="0.3">
      <c r="A3151" t="s">
        <v>9777</v>
      </c>
    </row>
    <row r="3152" spans="1:3" x14ac:dyDescent="0.3">
      <c r="A3152" t="s">
        <v>9778</v>
      </c>
    </row>
    <row r="3153" spans="1:3" x14ac:dyDescent="0.3">
      <c r="A3153" t="s">
        <v>3053</v>
      </c>
      <c r="C3153">
        <v>36</v>
      </c>
    </row>
    <row r="3154" spans="1:3" x14ac:dyDescent="0.3">
      <c r="A3154" t="s">
        <v>3054</v>
      </c>
    </row>
    <row r="3155" spans="1:3" x14ac:dyDescent="0.3">
      <c r="A3155" t="s">
        <v>9779</v>
      </c>
      <c r="B3155">
        <v>1</v>
      </c>
      <c r="C3155">
        <v>1</v>
      </c>
    </row>
    <row r="3156" spans="1:3" x14ac:dyDescent="0.3">
      <c r="A3156" t="s">
        <v>9780</v>
      </c>
      <c r="B3156">
        <v>3</v>
      </c>
      <c r="C3156">
        <v>3</v>
      </c>
    </row>
    <row r="3157" spans="1:3" x14ac:dyDescent="0.3">
      <c r="A3157" t="s">
        <v>3055</v>
      </c>
      <c r="B3157">
        <v>3</v>
      </c>
      <c r="C3157">
        <v>3</v>
      </c>
    </row>
    <row r="3158" spans="1:3" x14ac:dyDescent="0.3">
      <c r="A3158" t="s">
        <v>3056</v>
      </c>
      <c r="B3158">
        <v>34</v>
      </c>
      <c r="C3158">
        <v>34</v>
      </c>
    </row>
    <row r="3159" spans="1:3" x14ac:dyDescent="0.3">
      <c r="A3159" t="s">
        <v>3057</v>
      </c>
      <c r="B3159">
        <v>15</v>
      </c>
      <c r="C3159">
        <v>15</v>
      </c>
    </row>
    <row r="3160" spans="1:3" x14ac:dyDescent="0.3">
      <c r="A3160" t="s">
        <v>3058</v>
      </c>
      <c r="B3160">
        <v>32</v>
      </c>
      <c r="C3160">
        <v>32</v>
      </c>
    </row>
    <row r="3161" spans="1:3" x14ac:dyDescent="0.3">
      <c r="A3161" t="s">
        <v>3059</v>
      </c>
      <c r="B3161">
        <v>17</v>
      </c>
      <c r="C3161">
        <v>17</v>
      </c>
    </row>
    <row r="3162" spans="1:3" x14ac:dyDescent="0.3">
      <c r="A3162" t="s">
        <v>3060</v>
      </c>
      <c r="B3162">
        <v>30</v>
      </c>
      <c r="C3162">
        <v>30</v>
      </c>
    </row>
    <row r="3163" spans="1:3" x14ac:dyDescent="0.3">
      <c r="A3163" t="s">
        <v>3061</v>
      </c>
      <c r="B3163">
        <v>22</v>
      </c>
      <c r="C3163">
        <v>22</v>
      </c>
    </row>
    <row r="3164" spans="1:3" x14ac:dyDescent="0.3">
      <c r="A3164" t="s">
        <v>3062</v>
      </c>
      <c r="B3164">
        <v>27</v>
      </c>
      <c r="C3164">
        <v>27</v>
      </c>
    </row>
    <row r="3165" spans="1:3" x14ac:dyDescent="0.3">
      <c r="A3165" t="s">
        <v>3063</v>
      </c>
      <c r="B3165">
        <v>25</v>
      </c>
      <c r="C3165">
        <v>25</v>
      </c>
    </row>
    <row r="3166" spans="1:3" x14ac:dyDescent="0.3">
      <c r="A3166" t="s">
        <v>3064</v>
      </c>
      <c r="B3166">
        <v>5</v>
      </c>
      <c r="C3166">
        <v>5</v>
      </c>
    </row>
    <row r="3167" spans="1:3" x14ac:dyDescent="0.3">
      <c r="A3167" t="s">
        <v>3065</v>
      </c>
      <c r="B3167">
        <v>14</v>
      </c>
      <c r="C3167">
        <v>14</v>
      </c>
    </row>
    <row r="3168" spans="1:3" x14ac:dyDescent="0.3">
      <c r="A3168" t="s">
        <v>3066</v>
      </c>
      <c r="B3168">
        <v>15</v>
      </c>
      <c r="C3168">
        <v>15</v>
      </c>
    </row>
    <row r="3169" spans="1:3" x14ac:dyDescent="0.3">
      <c r="A3169" t="s">
        <v>3067</v>
      </c>
    </row>
    <row r="3170" spans="1:3" x14ac:dyDescent="0.3">
      <c r="A3170" t="s">
        <v>3068</v>
      </c>
      <c r="B3170">
        <v>8</v>
      </c>
      <c r="C3170">
        <v>8</v>
      </c>
    </row>
    <row r="3171" spans="1:3" x14ac:dyDescent="0.3">
      <c r="A3171" t="s">
        <v>3069</v>
      </c>
      <c r="B3171">
        <v>27</v>
      </c>
      <c r="C3171">
        <v>27</v>
      </c>
    </row>
    <row r="3172" spans="1:3" x14ac:dyDescent="0.3">
      <c r="A3172" t="s">
        <v>3070</v>
      </c>
    </row>
    <row r="3173" spans="1:3" x14ac:dyDescent="0.3">
      <c r="A3173" t="s">
        <v>3071</v>
      </c>
    </row>
    <row r="3174" spans="1:3" x14ac:dyDescent="0.3">
      <c r="A3174" t="s">
        <v>3072</v>
      </c>
      <c r="B3174">
        <v>10</v>
      </c>
      <c r="C3174">
        <v>10</v>
      </c>
    </row>
    <row r="3175" spans="1:3" x14ac:dyDescent="0.3">
      <c r="A3175" t="s">
        <v>3073</v>
      </c>
      <c r="B3175">
        <v>10</v>
      </c>
      <c r="C3175">
        <v>10</v>
      </c>
    </row>
    <row r="3176" spans="1:3" x14ac:dyDescent="0.3">
      <c r="A3176" t="s">
        <v>3074</v>
      </c>
    </row>
    <row r="3177" spans="1:3" x14ac:dyDescent="0.3">
      <c r="A3177" t="s">
        <v>3075</v>
      </c>
    </row>
    <row r="3178" spans="1:3" x14ac:dyDescent="0.3">
      <c r="A3178" t="s">
        <v>3076</v>
      </c>
      <c r="B3178">
        <v>1</v>
      </c>
      <c r="C3178">
        <v>1</v>
      </c>
    </row>
    <row r="3179" spans="1:3" x14ac:dyDescent="0.3">
      <c r="A3179" t="s">
        <v>3077</v>
      </c>
    </row>
    <row r="3180" spans="1:3" x14ac:dyDescent="0.3">
      <c r="A3180" t="s">
        <v>3078</v>
      </c>
    </row>
    <row r="3181" spans="1:3" x14ac:dyDescent="0.3">
      <c r="A3181" t="s">
        <v>3079</v>
      </c>
    </row>
    <row r="3182" spans="1:3" x14ac:dyDescent="0.3">
      <c r="A3182" t="s">
        <v>3080</v>
      </c>
      <c r="B3182">
        <v>35</v>
      </c>
      <c r="C3182">
        <v>35</v>
      </c>
    </row>
    <row r="3183" spans="1:3" x14ac:dyDescent="0.3">
      <c r="A3183" t="s">
        <v>3081</v>
      </c>
      <c r="B3183">
        <v>18</v>
      </c>
      <c r="C3183">
        <v>18</v>
      </c>
    </row>
    <row r="3184" spans="1:3" x14ac:dyDescent="0.3">
      <c r="A3184" t="s">
        <v>3082</v>
      </c>
      <c r="B3184">
        <v>7</v>
      </c>
      <c r="C3184">
        <v>7</v>
      </c>
    </row>
    <row r="3185" spans="1:3" x14ac:dyDescent="0.3">
      <c r="A3185" t="s">
        <v>9781</v>
      </c>
    </row>
    <row r="3186" spans="1:3" x14ac:dyDescent="0.3">
      <c r="A3186" t="s">
        <v>9782</v>
      </c>
    </row>
    <row r="3187" spans="1:3" x14ac:dyDescent="0.3">
      <c r="A3187" t="s">
        <v>9783</v>
      </c>
    </row>
    <row r="3188" spans="1:3" x14ac:dyDescent="0.3">
      <c r="A3188" t="s">
        <v>3083</v>
      </c>
    </row>
    <row r="3189" spans="1:3" x14ac:dyDescent="0.3">
      <c r="A3189" t="s">
        <v>3084</v>
      </c>
      <c r="B3189">
        <v>6</v>
      </c>
      <c r="C3189">
        <v>6</v>
      </c>
    </row>
    <row r="3190" spans="1:3" x14ac:dyDescent="0.3">
      <c r="A3190" t="s">
        <v>9784</v>
      </c>
    </row>
    <row r="3191" spans="1:3" x14ac:dyDescent="0.3">
      <c r="A3191" t="s">
        <v>3085</v>
      </c>
      <c r="B3191">
        <v>4</v>
      </c>
      <c r="C3191">
        <v>4</v>
      </c>
    </row>
    <row r="3192" spans="1:3" x14ac:dyDescent="0.3">
      <c r="A3192" t="s">
        <v>3086</v>
      </c>
    </row>
    <row r="3193" spans="1:3" x14ac:dyDescent="0.3">
      <c r="A3193" t="s">
        <v>9785</v>
      </c>
    </row>
    <row r="3194" spans="1:3" x14ac:dyDescent="0.3">
      <c r="A3194" t="s">
        <v>9786</v>
      </c>
    </row>
    <row r="3195" spans="1:3" x14ac:dyDescent="0.3">
      <c r="A3195" t="s">
        <v>3087</v>
      </c>
      <c r="B3195">
        <v>4</v>
      </c>
      <c r="C3195">
        <v>4</v>
      </c>
    </row>
    <row r="3196" spans="1:3" x14ac:dyDescent="0.3">
      <c r="A3196" t="s">
        <v>3088</v>
      </c>
    </row>
    <row r="3197" spans="1:3" x14ac:dyDescent="0.3">
      <c r="A3197" t="s">
        <v>3089</v>
      </c>
      <c r="B3197">
        <v>9</v>
      </c>
      <c r="C3197">
        <v>9</v>
      </c>
    </row>
    <row r="3198" spans="1:3" x14ac:dyDescent="0.3">
      <c r="A3198" t="s">
        <v>3090</v>
      </c>
      <c r="B3198">
        <v>8</v>
      </c>
      <c r="C3198">
        <v>8</v>
      </c>
    </row>
    <row r="3199" spans="1:3" x14ac:dyDescent="0.3">
      <c r="A3199" t="s">
        <v>3091</v>
      </c>
      <c r="B3199">
        <v>13</v>
      </c>
      <c r="C3199">
        <v>13</v>
      </c>
    </row>
    <row r="3200" spans="1:3" x14ac:dyDescent="0.3">
      <c r="A3200" t="s">
        <v>9787</v>
      </c>
    </row>
    <row r="3201" spans="1:3" x14ac:dyDescent="0.3">
      <c r="A3201" t="s">
        <v>3092</v>
      </c>
    </row>
    <row r="3202" spans="1:3" x14ac:dyDescent="0.3">
      <c r="A3202" t="s">
        <v>3093</v>
      </c>
      <c r="B3202">
        <v>7</v>
      </c>
      <c r="C3202">
        <v>7</v>
      </c>
    </row>
    <row r="3203" spans="1:3" x14ac:dyDescent="0.3">
      <c r="A3203" t="s">
        <v>9788</v>
      </c>
    </row>
    <row r="3204" spans="1:3" x14ac:dyDescent="0.3">
      <c r="A3204" t="s">
        <v>3094</v>
      </c>
    </row>
    <row r="3205" spans="1:3" x14ac:dyDescent="0.3">
      <c r="A3205" t="s">
        <v>9789</v>
      </c>
      <c r="B3205">
        <v>2</v>
      </c>
      <c r="C3205">
        <v>2</v>
      </c>
    </row>
    <row r="3206" spans="1:3" x14ac:dyDescent="0.3">
      <c r="A3206" t="s">
        <v>3095</v>
      </c>
    </row>
    <row r="3207" spans="1:3" x14ac:dyDescent="0.3">
      <c r="A3207" t="s">
        <v>3096</v>
      </c>
    </row>
    <row r="3208" spans="1:3" x14ac:dyDescent="0.3">
      <c r="A3208" t="s">
        <v>3097</v>
      </c>
      <c r="B3208">
        <v>35</v>
      </c>
      <c r="C3208">
        <v>35</v>
      </c>
    </row>
    <row r="3209" spans="1:3" x14ac:dyDescent="0.3">
      <c r="A3209" t="s">
        <v>9790</v>
      </c>
    </row>
    <row r="3210" spans="1:3" x14ac:dyDescent="0.3">
      <c r="A3210" t="s">
        <v>3098</v>
      </c>
    </row>
    <row r="3211" spans="1:3" x14ac:dyDescent="0.3">
      <c r="A3211" t="s">
        <v>3100</v>
      </c>
    </row>
    <row r="3212" spans="1:3" x14ac:dyDescent="0.3">
      <c r="A3212" t="s">
        <v>3101</v>
      </c>
    </row>
    <row r="3213" spans="1:3" x14ac:dyDescent="0.3">
      <c r="A3213" t="s">
        <v>3102</v>
      </c>
    </row>
    <row r="3214" spans="1:3" x14ac:dyDescent="0.3">
      <c r="A3214" t="s">
        <v>3103</v>
      </c>
      <c r="B3214">
        <v>3</v>
      </c>
      <c r="C3214">
        <v>3</v>
      </c>
    </row>
    <row r="3215" spans="1:3" x14ac:dyDescent="0.3">
      <c r="A3215" t="s">
        <v>3104</v>
      </c>
      <c r="B3215">
        <v>12</v>
      </c>
      <c r="C3215">
        <v>12</v>
      </c>
    </row>
    <row r="3216" spans="1:3" x14ac:dyDescent="0.3">
      <c r="A3216" t="s">
        <v>9791</v>
      </c>
    </row>
    <row r="3217" spans="1:3" x14ac:dyDescent="0.3">
      <c r="A3217" t="s">
        <v>3106</v>
      </c>
      <c r="B3217">
        <v>1</v>
      </c>
      <c r="C3217">
        <v>1</v>
      </c>
    </row>
    <row r="3218" spans="1:3" x14ac:dyDescent="0.3">
      <c r="A3218" t="s">
        <v>710</v>
      </c>
    </row>
    <row r="3219" spans="1:3" x14ac:dyDescent="0.3">
      <c r="A3219" t="s">
        <v>3107</v>
      </c>
    </row>
    <row r="3220" spans="1:3" x14ac:dyDescent="0.3">
      <c r="A3220" t="s">
        <v>9792</v>
      </c>
      <c r="B3220">
        <v>5</v>
      </c>
      <c r="C3220">
        <v>5</v>
      </c>
    </row>
    <row r="3221" spans="1:3" x14ac:dyDescent="0.3">
      <c r="A3221" t="s">
        <v>3108</v>
      </c>
      <c r="B3221">
        <v>9</v>
      </c>
      <c r="C3221">
        <v>9</v>
      </c>
    </row>
    <row r="3222" spans="1:3" x14ac:dyDescent="0.3">
      <c r="A3222" t="s">
        <v>3109</v>
      </c>
      <c r="B3222">
        <v>8</v>
      </c>
      <c r="C3222">
        <v>8</v>
      </c>
    </row>
    <row r="3223" spans="1:3" x14ac:dyDescent="0.3">
      <c r="A3223" t="s">
        <v>3110</v>
      </c>
      <c r="B3223">
        <v>5</v>
      </c>
      <c r="C3223">
        <v>5</v>
      </c>
    </row>
    <row r="3224" spans="1:3" x14ac:dyDescent="0.3">
      <c r="A3224" t="s">
        <v>9793</v>
      </c>
    </row>
    <row r="3225" spans="1:3" x14ac:dyDescent="0.3">
      <c r="A3225" t="s">
        <v>9794</v>
      </c>
    </row>
    <row r="3226" spans="1:3" x14ac:dyDescent="0.3">
      <c r="A3226" t="s">
        <v>3111</v>
      </c>
      <c r="B3226">
        <v>10</v>
      </c>
      <c r="C3226">
        <v>10</v>
      </c>
    </row>
    <row r="3227" spans="1:3" x14ac:dyDescent="0.3">
      <c r="A3227" t="s">
        <v>3112</v>
      </c>
      <c r="B3227">
        <v>12</v>
      </c>
      <c r="C3227">
        <v>12</v>
      </c>
    </row>
    <row r="3228" spans="1:3" x14ac:dyDescent="0.3">
      <c r="A3228" t="s">
        <v>3113</v>
      </c>
    </row>
    <row r="3229" spans="1:3" x14ac:dyDescent="0.3">
      <c r="A3229" t="s">
        <v>9795</v>
      </c>
      <c r="B3229">
        <v>19</v>
      </c>
      <c r="C3229">
        <v>19</v>
      </c>
    </row>
    <row r="3230" spans="1:3" x14ac:dyDescent="0.3">
      <c r="A3230" t="s">
        <v>3114</v>
      </c>
      <c r="B3230">
        <v>4</v>
      </c>
      <c r="C3230">
        <v>4</v>
      </c>
    </row>
    <row r="3231" spans="1:3" x14ac:dyDescent="0.3">
      <c r="A3231" t="s">
        <v>3115</v>
      </c>
      <c r="B3231">
        <v>8</v>
      </c>
      <c r="C3231">
        <v>8</v>
      </c>
    </row>
    <row r="3232" spans="1:3" x14ac:dyDescent="0.3">
      <c r="A3232" t="s">
        <v>3116</v>
      </c>
      <c r="B3232">
        <v>1</v>
      </c>
      <c r="C3232">
        <v>1</v>
      </c>
    </row>
    <row r="3233" spans="1:3" x14ac:dyDescent="0.3">
      <c r="A3233" t="s">
        <v>3117</v>
      </c>
      <c r="B3233">
        <v>10</v>
      </c>
      <c r="C3233">
        <v>10</v>
      </c>
    </row>
    <row r="3234" spans="1:3" x14ac:dyDescent="0.3">
      <c r="A3234" t="s">
        <v>3118</v>
      </c>
      <c r="B3234">
        <v>40</v>
      </c>
      <c r="C3234">
        <v>40</v>
      </c>
    </row>
    <row r="3235" spans="1:3" x14ac:dyDescent="0.3">
      <c r="A3235" t="s">
        <v>3119</v>
      </c>
      <c r="B3235">
        <v>12</v>
      </c>
      <c r="C3235">
        <v>12</v>
      </c>
    </row>
    <row r="3236" spans="1:3" x14ac:dyDescent="0.3">
      <c r="A3236" t="s">
        <v>3121</v>
      </c>
      <c r="B3236">
        <v>1</v>
      </c>
      <c r="C3236">
        <v>1</v>
      </c>
    </row>
    <row r="3237" spans="1:3" x14ac:dyDescent="0.3">
      <c r="A3237" t="s">
        <v>9796</v>
      </c>
      <c r="B3237">
        <v>2019</v>
      </c>
      <c r="C3237">
        <v>2019</v>
      </c>
    </row>
    <row r="3238" spans="1:3" x14ac:dyDescent="0.3">
      <c r="A3238" t="s">
        <v>3122</v>
      </c>
      <c r="B3238">
        <v>6</v>
      </c>
      <c r="C3238">
        <v>6</v>
      </c>
    </row>
    <row r="3239" spans="1:3" x14ac:dyDescent="0.3">
      <c r="A3239" t="s">
        <v>9797</v>
      </c>
      <c r="B3239">
        <v>2019</v>
      </c>
      <c r="C3239">
        <v>2019</v>
      </c>
    </row>
    <row r="3240" spans="1:3" x14ac:dyDescent="0.3">
      <c r="A3240" t="s">
        <v>3124</v>
      </c>
      <c r="B3240">
        <v>1</v>
      </c>
      <c r="C3240">
        <v>1</v>
      </c>
    </row>
    <row r="3241" spans="1:3" x14ac:dyDescent="0.3">
      <c r="A3241" t="s">
        <v>9798</v>
      </c>
      <c r="B3241">
        <v>2019</v>
      </c>
      <c r="C3241">
        <v>2019</v>
      </c>
    </row>
    <row r="3242" spans="1:3" x14ac:dyDescent="0.3">
      <c r="A3242" t="s">
        <v>9799</v>
      </c>
      <c r="B3242">
        <v>2020</v>
      </c>
      <c r="C3242">
        <v>2020</v>
      </c>
    </row>
    <row r="3243" spans="1:3" x14ac:dyDescent="0.3">
      <c r="A3243" t="s">
        <v>3125</v>
      </c>
      <c r="B3243">
        <v>3</v>
      </c>
      <c r="C3243">
        <v>3</v>
      </c>
    </row>
    <row r="3244" spans="1:3" x14ac:dyDescent="0.3">
      <c r="A3244" t="s">
        <v>459</v>
      </c>
    </row>
    <row r="3245" spans="1:3" x14ac:dyDescent="0.3">
      <c r="A3245" t="s">
        <v>3126</v>
      </c>
    </row>
    <row r="3246" spans="1:3" x14ac:dyDescent="0.3">
      <c r="A3246" t="s">
        <v>3127</v>
      </c>
    </row>
    <row r="3247" spans="1:3" x14ac:dyDescent="0.3">
      <c r="A3247" t="s">
        <v>3128</v>
      </c>
    </row>
    <row r="3248" spans="1:3" x14ac:dyDescent="0.3">
      <c r="A3248" t="s">
        <v>3129</v>
      </c>
    </row>
    <row r="3249" spans="1:3" x14ac:dyDescent="0.3">
      <c r="A3249" t="s">
        <v>3130</v>
      </c>
      <c r="B3249">
        <v>2</v>
      </c>
      <c r="C3249">
        <v>2</v>
      </c>
    </row>
    <row r="3250" spans="1:3" x14ac:dyDescent="0.3">
      <c r="A3250" t="s">
        <v>9800</v>
      </c>
      <c r="B3250">
        <v>2019</v>
      </c>
      <c r="C3250">
        <v>2019</v>
      </c>
    </row>
    <row r="3251" spans="1:3" x14ac:dyDescent="0.3">
      <c r="A3251" t="s">
        <v>3131</v>
      </c>
      <c r="B3251">
        <v>11</v>
      </c>
      <c r="C3251">
        <v>11</v>
      </c>
    </row>
    <row r="3252" spans="1:3" x14ac:dyDescent="0.3">
      <c r="A3252" t="s">
        <v>9801</v>
      </c>
      <c r="B3252">
        <v>19</v>
      </c>
      <c r="C3252">
        <v>19</v>
      </c>
    </row>
    <row r="3253" spans="1:3" x14ac:dyDescent="0.3">
      <c r="A3253" t="s">
        <v>9802</v>
      </c>
    </row>
    <row r="3254" spans="1:3" x14ac:dyDescent="0.3">
      <c r="A3254" t="s">
        <v>9803</v>
      </c>
    </row>
    <row r="3255" spans="1:3" x14ac:dyDescent="0.3">
      <c r="A3255" t="s">
        <v>9804</v>
      </c>
    </row>
    <row r="3256" spans="1:3" x14ac:dyDescent="0.3">
      <c r="A3256" t="s">
        <v>3132</v>
      </c>
    </row>
    <row r="3257" spans="1:3" x14ac:dyDescent="0.3">
      <c r="A3257" t="s">
        <v>3133</v>
      </c>
    </row>
    <row r="3258" spans="1:3" x14ac:dyDescent="0.3">
      <c r="A3258" t="s">
        <v>3134</v>
      </c>
    </row>
    <row r="3259" spans="1:3" x14ac:dyDescent="0.3">
      <c r="A3259" t="s">
        <v>3135</v>
      </c>
      <c r="B3259">
        <v>2</v>
      </c>
      <c r="C3259">
        <v>2</v>
      </c>
    </row>
    <row r="3260" spans="1:3" x14ac:dyDescent="0.3">
      <c r="A3260" t="s">
        <v>3137</v>
      </c>
    </row>
    <row r="3261" spans="1:3" x14ac:dyDescent="0.3">
      <c r="A3261" t="s">
        <v>3138</v>
      </c>
      <c r="B3261">
        <v>1</v>
      </c>
      <c r="C3261">
        <v>1</v>
      </c>
    </row>
    <row r="3262" spans="1:3" x14ac:dyDescent="0.3">
      <c r="A3262" t="s">
        <v>9805</v>
      </c>
      <c r="B3262">
        <v>19</v>
      </c>
      <c r="C3262">
        <v>19</v>
      </c>
    </row>
    <row r="3263" spans="1:3" x14ac:dyDescent="0.3">
      <c r="A3263" t="s">
        <v>9806</v>
      </c>
      <c r="B3263">
        <v>19</v>
      </c>
      <c r="C3263">
        <v>19</v>
      </c>
    </row>
    <row r="3264" spans="1:3" x14ac:dyDescent="0.3">
      <c r="A3264" t="s">
        <v>3139</v>
      </c>
    </row>
    <row r="3265" spans="1:3" x14ac:dyDescent="0.3">
      <c r="A3265" t="s">
        <v>1127</v>
      </c>
      <c r="C3265">
        <v>2</v>
      </c>
    </row>
    <row r="3266" spans="1:3" x14ac:dyDescent="0.3">
      <c r="A3266" t="s">
        <v>3140</v>
      </c>
      <c r="B3266">
        <v>8</v>
      </c>
      <c r="C3266">
        <v>8</v>
      </c>
    </row>
    <row r="3267" spans="1:3" x14ac:dyDescent="0.3">
      <c r="A3267" t="s">
        <v>9807</v>
      </c>
      <c r="B3267">
        <v>19</v>
      </c>
      <c r="C3267">
        <v>19</v>
      </c>
    </row>
    <row r="3268" spans="1:3" x14ac:dyDescent="0.3">
      <c r="A3268" t="s">
        <v>3141</v>
      </c>
      <c r="B3268">
        <v>44</v>
      </c>
      <c r="C3268">
        <v>44</v>
      </c>
    </row>
    <row r="3269" spans="1:3" x14ac:dyDescent="0.3">
      <c r="A3269" t="s">
        <v>9808</v>
      </c>
    </row>
    <row r="3270" spans="1:3" x14ac:dyDescent="0.3">
      <c r="A3270" t="s">
        <v>3142</v>
      </c>
      <c r="B3270">
        <v>21</v>
      </c>
      <c r="C3270">
        <v>21</v>
      </c>
    </row>
    <row r="3271" spans="1:3" x14ac:dyDescent="0.3">
      <c r="A3271" t="s">
        <v>3143</v>
      </c>
      <c r="B3271">
        <v>1</v>
      </c>
      <c r="C3271">
        <v>1</v>
      </c>
    </row>
    <row r="3272" spans="1:3" x14ac:dyDescent="0.3">
      <c r="A3272" t="s">
        <v>3144</v>
      </c>
      <c r="B3272">
        <v>3</v>
      </c>
      <c r="C3272">
        <v>3</v>
      </c>
    </row>
    <row r="3273" spans="1:3" x14ac:dyDescent="0.3">
      <c r="A3273" t="s">
        <v>3145</v>
      </c>
      <c r="B3273">
        <v>24</v>
      </c>
      <c r="C3273">
        <v>24</v>
      </c>
    </row>
    <row r="3274" spans="1:3" x14ac:dyDescent="0.3">
      <c r="A3274" t="s">
        <v>9809</v>
      </c>
      <c r="B3274">
        <v>19</v>
      </c>
      <c r="C3274">
        <v>19</v>
      </c>
    </row>
    <row r="3275" spans="1:3" x14ac:dyDescent="0.3">
      <c r="A3275" t="s">
        <v>9810</v>
      </c>
      <c r="B3275">
        <v>19</v>
      </c>
      <c r="C3275">
        <v>19</v>
      </c>
    </row>
    <row r="3276" spans="1:3" x14ac:dyDescent="0.3">
      <c r="A3276" t="s">
        <v>9811</v>
      </c>
      <c r="B3276">
        <v>19</v>
      </c>
      <c r="C3276">
        <v>19</v>
      </c>
    </row>
    <row r="3277" spans="1:3" x14ac:dyDescent="0.3">
      <c r="A3277" t="s">
        <v>9812</v>
      </c>
      <c r="B3277">
        <v>19</v>
      </c>
      <c r="C3277">
        <v>19</v>
      </c>
    </row>
    <row r="3278" spans="1:3" x14ac:dyDescent="0.3">
      <c r="A3278" t="s">
        <v>1083</v>
      </c>
      <c r="C3278">
        <v>1</v>
      </c>
    </row>
    <row r="3279" spans="1:3" x14ac:dyDescent="0.3">
      <c r="A3279" t="s">
        <v>3147</v>
      </c>
      <c r="B3279">
        <v>1</v>
      </c>
      <c r="C3279">
        <v>1</v>
      </c>
    </row>
    <row r="3280" spans="1:3" x14ac:dyDescent="0.3">
      <c r="A3280" t="s">
        <v>3148</v>
      </c>
      <c r="B3280">
        <v>3</v>
      </c>
      <c r="C3280">
        <v>3</v>
      </c>
    </row>
    <row r="3281" spans="1:3" x14ac:dyDescent="0.3">
      <c r="A3281" t="s">
        <v>3149</v>
      </c>
      <c r="B3281">
        <v>3</v>
      </c>
      <c r="C3281">
        <v>3</v>
      </c>
    </row>
    <row r="3282" spans="1:3" x14ac:dyDescent="0.3">
      <c r="A3282" t="s">
        <v>3150</v>
      </c>
    </row>
    <row r="3283" spans="1:3" x14ac:dyDescent="0.3">
      <c r="A3283" t="s">
        <v>9813</v>
      </c>
    </row>
    <row r="3284" spans="1:3" x14ac:dyDescent="0.3">
      <c r="A3284" t="s">
        <v>9814</v>
      </c>
      <c r="B3284">
        <v>19</v>
      </c>
      <c r="C3284">
        <v>19</v>
      </c>
    </row>
    <row r="3285" spans="1:3" x14ac:dyDescent="0.3">
      <c r="A3285" t="s">
        <v>9815</v>
      </c>
    </row>
    <row r="3286" spans="1:3" x14ac:dyDescent="0.3">
      <c r="A3286" t="s">
        <v>9816</v>
      </c>
      <c r="B3286">
        <v>7</v>
      </c>
      <c r="C3286">
        <v>7</v>
      </c>
    </row>
    <row r="3287" spans="1:3" x14ac:dyDescent="0.3">
      <c r="A3287" t="s">
        <v>3151</v>
      </c>
      <c r="B3287">
        <v>4</v>
      </c>
      <c r="C3287">
        <v>4</v>
      </c>
    </row>
    <row r="3288" spans="1:3" x14ac:dyDescent="0.3">
      <c r="A3288" t="s">
        <v>3152</v>
      </c>
      <c r="B3288">
        <v>1</v>
      </c>
      <c r="C3288">
        <v>1</v>
      </c>
    </row>
    <row r="3289" spans="1:3" x14ac:dyDescent="0.3">
      <c r="A3289" t="s">
        <v>3153</v>
      </c>
      <c r="B3289">
        <v>10</v>
      </c>
      <c r="C3289">
        <v>10</v>
      </c>
    </row>
    <row r="3290" spans="1:3" x14ac:dyDescent="0.3">
      <c r="A3290" t="s">
        <v>9817</v>
      </c>
      <c r="B3290">
        <v>19</v>
      </c>
      <c r="C3290">
        <v>19</v>
      </c>
    </row>
    <row r="3291" spans="1:3" x14ac:dyDescent="0.3">
      <c r="A3291" t="s">
        <v>3154</v>
      </c>
    </row>
    <row r="3292" spans="1:3" x14ac:dyDescent="0.3">
      <c r="A3292" t="s">
        <v>3155</v>
      </c>
    </row>
    <row r="3293" spans="1:3" x14ac:dyDescent="0.3">
      <c r="A3293" t="s">
        <v>3156</v>
      </c>
    </row>
    <row r="3294" spans="1:3" x14ac:dyDescent="0.3">
      <c r="A3294" t="s">
        <v>3157</v>
      </c>
    </row>
    <row r="3295" spans="1:3" x14ac:dyDescent="0.3">
      <c r="A3295" t="s">
        <v>9818</v>
      </c>
    </row>
    <row r="3296" spans="1:3" x14ac:dyDescent="0.3">
      <c r="A3296" t="s">
        <v>9819</v>
      </c>
    </row>
    <row r="3297" spans="1:3" x14ac:dyDescent="0.3">
      <c r="A3297" t="s">
        <v>9820</v>
      </c>
      <c r="B3297">
        <v>1</v>
      </c>
      <c r="C3297">
        <v>1</v>
      </c>
    </row>
    <row r="3298" spans="1:3" x14ac:dyDescent="0.3">
      <c r="A3298" t="s">
        <v>1327</v>
      </c>
    </row>
    <row r="3299" spans="1:3" x14ac:dyDescent="0.3">
      <c r="A3299" t="s">
        <v>3158</v>
      </c>
      <c r="B3299">
        <v>9</v>
      </c>
      <c r="C3299">
        <v>9</v>
      </c>
    </row>
    <row r="3300" spans="1:3" x14ac:dyDescent="0.3">
      <c r="A3300" t="s">
        <v>3159</v>
      </c>
      <c r="B3300">
        <v>24</v>
      </c>
      <c r="C3300">
        <v>24</v>
      </c>
    </row>
    <row r="3301" spans="1:3" x14ac:dyDescent="0.3">
      <c r="A3301" t="s">
        <v>3160</v>
      </c>
      <c r="B3301">
        <v>9</v>
      </c>
      <c r="C3301">
        <v>9</v>
      </c>
    </row>
    <row r="3302" spans="1:3" x14ac:dyDescent="0.3">
      <c r="A3302" t="s">
        <v>3161</v>
      </c>
      <c r="B3302">
        <v>5</v>
      </c>
      <c r="C3302">
        <v>5</v>
      </c>
    </row>
    <row r="3303" spans="1:3" x14ac:dyDescent="0.3">
      <c r="A3303" t="s">
        <v>3162</v>
      </c>
      <c r="B3303">
        <v>3</v>
      </c>
      <c r="C3303">
        <v>3</v>
      </c>
    </row>
    <row r="3304" spans="1:3" x14ac:dyDescent="0.3">
      <c r="A3304" t="s">
        <v>3163</v>
      </c>
      <c r="B3304">
        <v>3</v>
      </c>
      <c r="C3304">
        <v>3</v>
      </c>
    </row>
    <row r="3305" spans="1:3" x14ac:dyDescent="0.3">
      <c r="A3305" t="s">
        <v>9821</v>
      </c>
    </row>
    <row r="3306" spans="1:3" x14ac:dyDescent="0.3">
      <c r="A3306" t="s">
        <v>3164</v>
      </c>
    </row>
    <row r="3307" spans="1:3" x14ac:dyDescent="0.3">
      <c r="A3307" t="s">
        <v>3165</v>
      </c>
    </row>
    <row r="3308" spans="1:3" x14ac:dyDescent="0.3">
      <c r="A3308" t="s">
        <v>3166</v>
      </c>
    </row>
    <row r="3309" spans="1:3" x14ac:dyDescent="0.3">
      <c r="A3309" t="s">
        <v>3167</v>
      </c>
      <c r="B3309">
        <v>4</v>
      </c>
      <c r="C3309">
        <v>4</v>
      </c>
    </row>
    <row r="3310" spans="1:3" x14ac:dyDescent="0.3">
      <c r="A3310" t="s">
        <v>3168</v>
      </c>
      <c r="B3310">
        <v>26</v>
      </c>
      <c r="C3310">
        <v>26</v>
      </c>
    </row>
    <row r="3311" spans="1:3" x14ac:dyDescent="0.3">
      <c r="A3311" t="s">
        <v>3169</v>
      </c>
      <c r="B3311">
        <v>19</v>
      </c>
      <c r="C3311">
        <v>19</v>
      </c>
    </row>
    <row r="3312" spans="1:3" x14ac:dyDescent="0.3">
      <c r="A3312" t="s">
        <v>3170</v>
      </c>
      <c r="B3312">
        <v>3</v>
      </c>
      <c r="C3312">
        <v>3</v>
      </c>
    </row>
    <row r="3313" spans="1:3" x14ac:dyDescent="0.3">
      <c r="A3313" t="s">
        <v>3171</v>
      </c>
      <c r="B3313">
        <v>21</v>
      </c>
      <c r="C3313">
        <v>21</v>
      </c>
    </row>
    <row r="3314" spans="1:3" x14ac:dyDescent="0.3">
      <c r="A3314" t="s">
        <v>3172</v>
      </c>
      <c r="B3314">
        <v>12</v>
      </c>
      <c r="C3314">
        <v>12</v>
      </c>
    </row>
    <row r="3315" spans="1:3" x14ac:dyDescent="0.3">
      <c r="A3315" t="s">
        <v>3173</v>
      </c>
      <c r="B3315">
        <v>3</v>
      </c>
      <c r="C3315">
        <v>3</v>
      </c>
    </row>
    <row r="3316" spans="1:3" x14ac:dyDescent="0.3">
      <c r="A3316" t="s">
        <v>9822</v>
      </c>
      <c r="B3316">
        <v>3</v>
      </c>
      <c r="C3316">
        <v>3</v>
      </c>
    </row>
    <row r="3317" spans="1:3" x14ac:dyDescent="0.3">
      <c r="A3317" t="s">
        <v>3174</v>
      </c>
      <c r="B3317">
        <v>20</v>
      </c>
      <c r="C3317">
        <v>20</v>
      </c>
    </row>
    <row r="3318" spans="1:3" x14ac:dyDescent="0.3">
      <c r="A3318" t="s">
        <v>3175</v>
      </c>
    </row>
    <row r="3319" spans="1:3" x14ac:dyDescent="0.3">
      <c r="A3319" t="s">
        <v>3176</v>
      </c>
      <c r="C3319">
        <v>1</v>
      </c>
    </row>
    <row r="3320" spans="1:3" x14ac:dyDescent="0.3">
      <c r="A3320" t="s">
        <v>3177</v>
      </c>
      <c r="B3320">
        <v>5</v>
      </c>
      <c r="C3320">
        <v>5</v>
      </c>
    </row>
    <row r="3321" spans="1:3" x14ac:dyDescent="0.3">
      <c r="A3321" t="s">
        <v>3178</v>
      </c>
      <c r="B3321">
        <v>8</v>
      </c>
      <c r="C3321">
        <v>8</v>
      </c>
    </row>
    <row r="3322" spans="1:3" x14ac:dyDescent="0.3">
      <c r="A3322" t="s">
        <v>9823</v>
      </c>
    </row>
    <row r="3323" spans="1:3" x14ac:dyDescent="0.3">
      <c r="A3323" t="s">
        <v>9824</v>
      </c>
      <c r="B3323">
        <v>1</v>
      </c>
      <c r="C3323">
        <v>1</v>
      </c>
    </row>
    <row r="3324" spans="1:3" x14ac:dyDescent="0.3">
      <c r="A3324" t="s">
        <v>9825</v>
      </c>
      <c r="B3324">
        <v>2</v>
      </c>
      <c r="C3324">
        <v>2</v>
      </c>
    </row>
    <row r="3325" spans="1:3" x14ac:dyDescent="0.3">
      <c r="A3325" t="s">
        <v>3179</v>
      </c>
      <c r="B3325">
        <v>52</v>
      </c>
      <c r="C3325">
        <v>52</v>
      </c>
    </row>
    <row r="3326" spans="1:3" x14ac:dyDescent="0.3">
      <c r="A3326" t="s">
        <v>3180</v>
      </c>
      <c r="B3326">
        <v>47</v>
      </c>
      <c r="C3326">
        <v>47</v>
      </c>
    </row>
    <row r="3327" spans="1:3" x14ac:dyDescent="0.3">
      <c r="A3327" t="s">
        <v>3181</v>
      </c>
      <c r="B3327">
        <v>1</v>
      </c>
      <c r="C3327">
        <v>1</v>
      </c>
    </row>
    <row r="3328" spans="1:3" x14ac:dyDescent="0.3">
      <c r="A3328" t="s">
        <v>3182</v>
      </c>
    </row>
    <row r="3329" spans="1:3" x14ac:dyDescent="0.3">
      <c r="A3329" t="s">
        <v>3183</v>
      </c>
    </row>
    <row r="3330" spans="1:3" x14ac:dyDescent="0.3">
      <c r="A3330" t="s">
        <v>4723</v>
      </c>
    </row>
    <row r="3331" spans="1:3" x14ac:dyDescent="0.3">
      <c r="A3331" t="s">
        <v>9826</v>
      </c>
    </row>
    <row r="3332" spans="1:3" x14ac:dyDescent="0.3">
      <c r="A3332" t="s">
        <v>9827</v>
      </c>
    </row>
    <row r="3333" spans="1:3" x14ac:dyDescent="0.3">
      <c r="A3333" t="s">
        <v>9828</v>
      </c>
    </row>
    <row r="3334" spans="1:3" x14ac:dyDescent="0.3">
      <c r="A3334" t="s">
        <v>3184</v>
      </c>
      <c r="B3334">
        <v>7</v>
      </c>
      <c r="C3334">
        <v>7</v>
      </c>
    </row>
    <row r="3335" spans="1:3" x14ac:dyDescent="0.3">
      <c r="A3335" t="s">
        <v>3185</v>
      </c>
      <c r="B3335">
        <v>16</v>
      </c>
      <c r="C3335">
        <v>16</v>
      </c>
    </row>
    <row r="3336" spans="1:3" x14ac:dyDescent="0.3">
      <c r="A3336" t="s">
        <v>3186</v>
      </c>
      <c r="B3336">
        <v>12</v>
      </c>
      <c r="C3336">
        <v>12</v>
      </c>
    </row>
    <row r="3337" spans="1:3" x14ac:dyDescent="0.3">
      <c r="A3337" t="s">
        <v>3187</v>
      </c>
      <c r="B3337">
        <v>5</v>
      </c>
      <c r="C3337">
        <v>5</v>
      </c>
    </row>
    <row r="3338" spans="1:3" x14ac:dyDescent="0.3">
      <c r="A3338" t="s">
        <v>3188</v>
      </c>
      <c r="B3338">
        <v>4</v>
      </c>
      <c r="C3338">
        <v>4</v>
      </c>
    </row>
    <row r="3339" spans="1:3" x14ac:dyDescent="0.3">
      <c r="A3339" t="s">
        <v>9829</v>
      </c>
    </row>
    <row r="3340" spans="1:3" x14ac:dyDescent="0.3">
      <c r="A3340" t="s">
        <v>7384</v>
      </c>
    </row>
    <row r="3341" spans="1:3" x14ac:dyDescent="0.3">
      <c r="A3341" t="s">
        <v>3189</v>
      </c>
      <c r="B3341">
        <v>3</v>
      </c>
      <c r="C3341">
        <v>3</v>
      </c>
    </row>
    <row r="3342" spans="1:3" x14ac:dyDescent="0.3">
      <c r="A3342" t="s">
        <v>4912</v>
      </c>
    </row>
    <row r="3343" spans="1:3" x14ac:dyDescent="0.3">
      <c r="A3343" t="s">
        <v>9830</v>
      </c>
      <c r="B3343">
        <v>19</v>
      </c>
      <c r="C3343">
        <v>19</v>
      </c>
    </row>
    <row r="3344" spans="1:3" x14ac:dyDescent="0.3">
      <c r="A3344" t="s">
        <v>9831</v>
      </c>
      <c r="B3344">
        <v>20</v>
      </c>
      <c r="C3344">
        <v>20</v>
      </c>
    </row>
    <row r="3345" spans="1:3" x14ac:dyDescent="0.3">
      <c r="A3345" t="s">
        <v>3190</v>
      </c>
      <c r="B3345">
        <v>3</v>
      </c>
      <c r="C3345">
        <v>3</v>
      </c>
    </row>
    <row r="3346" spans="1:3" x14ac:dyDescent="0.3">
      <c r="A3346" t="s">
        <v>3191</v>
      </c>
      <c r="B3346">
        <v>11</v>
      </c>
      <c r="C3346">
        <v>11</v>
      </c>
    </row>
    <row r="3347" spans="1:3" x14ac:dyDescent="0.3">
      <c r="A3347" t="s">
        <v>3192</v>
      </c>
      <c r="B3347">
        <v>4</v>
      </c>
      <c r="C3347">
        <v>4</v>
      </c>
    </row>
    <row r="3348" spans="1:3" x14ac:dyDescent="0.3">
      <c r="A3348" t="s">
        <v>3193</v>
      </c>
      <c r="B3348">
        <v>4</v>
      </c>
      <c r="C3348">
        <v>4</v>
      </c>
    </row>
    <row r="3349" spans="1:3" x14ac:dyDescent="0.3">
      <c r="A3349" t="s">
        <v>9832</v>
      </c>
    </row>
    <row r="3350" spans="1:3" x14ac:dyDescent="0.3">
      <c r="A3350" t="s">
        <v>3194</v>
      </c>
      <c r="B3350">
        <v>22</v>
      </c>
      <c r="C3350">
        <v>22</v>
      </c>
    </row>
    <row r="3351" spans="1:3" x14ac:dyDescent="0.3">
      <c r="A3351" t="s">
        <v>1303</v>
      </c>
      <c r="C3351">
        <v>4</v>
      </c>
    </row>
    <row r="3352" spans="1:3" x14ac:dyDescent="0.3">
      <c r="A3352" t="s">
        <v>3195</v>
      </c>
    </row>
    <row r="3353" spans="1:3" x14ac:dyDescent="0.3">
      <c r="A3353" t="s">
        <v>3196</v>
      </c>
    </row>
    <row r="3354" spans="1:3" x14ac:dyDescent="0.3">
      <c r="A3354" t="s">
        <v>3197</v>
      </c>
    </row>
    <row r="3355" spans="1:3" x14ac:dyDescent="0.3">
      <c r="A3355" t="s">
        <v>3198</v>
      </c>
    </row>
    <row r="3356" spans="1:3" x14ac:dyDescent="0.3">
      <c r="A3356" t="s">
        <v>9833</v>
      </c>
      <c r="B3356">
        <v>19</v>
      </c>
      <c r="C3356">
        <v>19</v>
      </c>
    </row>
    <row r="3357" spans="1:3" x14ac:dyDescent="0.3">
      <c r="A3357" t="s">
        <v>3200</v>
      </c>
    </row>
    <row r="3358" spans="1:3" x14ac:dyDescent="0.3">
      <c r="A3358" t="s">
        <v>829</v>
      </c>
    </row>
    <row r="3359" spans="1:3" x14ac:dyDescent="0.3">
      <c r="A3359" t="s">
        <v>3201</v>
      </c>
    </row>
    <row r="3360" spans="1:3" x14ac:dyDescent="0.3">
      <c r="A3360" t="s">
        <v>3202</v>
      </c>
    </row>
    <row r="3361" spans="1:3" x14ac:dyDescent="0.3">
      <c r="A3361" t="s">
        <v>3203</v>
      </c>
    </row>
    <row r="3362" spans="1:3" x14ac:dyDescent="0.3">
      <c r="A3362" t="s">
        <v>3204</v>
      </c>
      <c r="B3362">
        <v>9</v>
      </c>
      <c r="C3362">
        <v>9</v>
      </c>
    </row>
    <row r="3363" spans="1:3" x14ac:dyDescent="0.3">
      <c r="A3363" t="s">
        <v>3205</v>
      </c>
      <c r="B3363">
        <v>4</v>
      </c>
      <c r="C3363">
        <v>4</v>
      </c>
    </row>
    <row r="3364" spans="1:3" x14ac:dyDescent="0.3">
      <c r="A3364" t="s">
        <v>3206</v>
      </c>
      <c r="B3364">
        <v>4</v>
      </c>
      <c r="C3364">
        <v>4</v>
      </c>
    </row>
    <row r="3365" spans="1:3" x14ac:dyDescent="0.3">
      <c r="A3365" t="s">
        <v>3207</v>
      </c>
      <c r="B3365">
        <v>3</v>
      </c>
      <c r="C3365">
        <v>3</v>
      </c>
    </row>
    <row r="3366" spans="1:3" x14ac:dyDescent="0.3">
      <c r="A3366" t="s">
        <v>3208</v>
      </c>
      <c r="B3366">
        <v>6</v>
      </c>
      <c r="C3366">
        <v>6</v>
      </c>
    </row>
    <row r="3367" spans="1:3" x14ac:dyDescent="0.3">
      <c r="A3367" t="s">
        <v>3209</v>
      </c>
      <c r="B3367">
        <v>3</v>
      </c>
      <c r="C3367">
        <v>3</v>
      </c>
    </row>
    <row r="3368" spans="1:3" x14ac:dyDescent="0.3">
      <c r="A3368" t="s">
        <v>3210</v>
      </c>
      <c r="B3368">
        <v>18</v>
      </c>
      <c r="C3368">
        <v>18</v>
      </c>
    </row>
    <row r="3369" spans="1:3" x14ac:dyDescent="0.3">
      <c r="A3369" t="s">
        <v>3211</v>
      </c>
      <c r="B3369">
        <v>15</v>
      </c>
      <c r="C3369">
        <v>15</v>
      </c>
    </row>
    <row r="3370" spans="1:3" x14ac:dyDescent="0.3">
      <c r="A3370" t="s">
        <v>3212</v>
      </c>
      <c r="B3370">
        <v>7</v>
      </c>
      <c r="C3370">
        <v>7</v>
      </c>
    </row>
    <row r="3371" spans="1:3" x14ac:dyDescent="0.3">
      <c r="A3371" t="s">
        <v>3213</v>
      </c>
      <c r="B3371">
        <v>6</v>
      </c>
      <c r="C3371">
        <v>6</v>
      </c>
    </row>
    <row r="3372" spans="1:3" x14ac:dyDescent="0.3">
      <c r="A3372" t="s">
        <v>3215</v>
      </c>
    </row>
    <row r="3373" spans="1:3" x14ac:dyDescent="0.3">
      <c r="A3373" t="s">
        <v>3217</v>
      </c>
    </row>
    <row r="3374" spans="1:3" x14ac:dyDescent="0.3">
      <c r="A3374" t="s">
        <v>3219</v>
      </c>
    </row>
    <row r="3375" spans="1:3" x14ac:dyDescent="0.3">
      <c r="A3375" t="s">
        <v>3220</v>
      </c>
    </row>
    <row r="3376" spans="1:3" x14ac:dyDescent="0.3">
      <c r="A3376" t="s">
        <v>3221</v>
      </c>
    </row>
    <row r="3377" spans="1:3" x14ac:dyDescent="0.3">
      <c r="A3377" t="s">
        <v>1684</v>
      </c>
    </row>
    <row r="3378" spans="1:3" x14ac:dyDescent="0.3">
      <c r="A3378" t="s">
        <v>3222</v>
      </c>
      <c r="B3378">
        <v>59</v>
      </c>
      <c r="C3378">
        <v>59</v>
      </c>
    </row>
    <row r="3379" spans="1:3" x14ac:dyDescent="0.3">
      <c r="A3379" t="s">
        <v>3223</v>
      </c>
      <c r="B3379">
        <v>56</v>
      </c>
      <c r="C3379">
        <v>56</v>
      </c>
    </row>
    <row r="3380" spans="1:3" x14ac:dyDescent="0.3">
      <c r="A3380" t="s">
        <v>3224</v>
      </c>
      <c r="B3380">
        <v>55</v>
      </c>
      <c r="C3380">
        <v>55</v>
      </c>
    </row>
    <row r="3381" spans="1:3" x14ac:dyDescent="0.3">
      <c r="A3381" t="s">
        <v>3225</v>
      </c>
      <c r="B3381">
        <v>1</v>
      </c>
      <c r="C3381">
        <v>1</v>
      </c>
    </row>
    <row r="3382" spans="1:3" x14ac:dyDescent="0.3">
      <c r="A3382" t="s">
        <v>3226</v>
      </c>
      <c r="B3382">
        <v>6</v>
      </c>
      <c r="C3382">
        <v>6</v>
      </c>
    </row>
    <row r="3383" spans="1:3" x14ac:dyDescent="0.3">
      <c r="A3383" t="s">
        <v>3227</v>
      </c>
    </row>
    <row r="3384" spans="1:3" x14ac:dyDescent="0.3">
      <c r="A3384" t="s">
        <v>3228</v>
      </c>
    </row>
    <row r="3385" spans="1:3" x14ac:dyDescent="0.3">
      <c r="A3385" t="s">
        <v>3229</v>
      </c>
    </row>
    <row r="3386" spans="1:3" x14ac:dyDescent="0.3">
      <c r="A3386" t="s">
        <v>3230</v>
      </c>
    </row>
    <row r="3387" spans="1:3" x14ac:dyDescent="0.3">
      <c r="A3387" t="s">
        <v>3231</v>
      </c>
    </row>
    <row r="3388" spans="1:3" x14ac:dyDescent="0.3">
      <c r="A3388" t="s">
        <v>9834</v>
      </c>
    </row>
    <row r="3389" spans="1:3" x14ac:dyDescent="0.3">
      <c r="A3389" t="s">
        <v>3232</v>
      </c>
    </row>
    <row r="3390" spans="1:3" x14ac:dyDescent="0.3">
      <c r="A3390" t="s">
        <v>9835</v>
      </c>
    </row>
    <row r="3391" spans="1:3" x14ac:dyDescent="0.3">
      <c r="A3391" t="s">
        <v>3233</v>
      </c>
      <c r="B3391">
        <v>9</v>
      </c>
      <c r="C3391">
        <v>9</v>
      </c>
    </row>
    <row r="3392" spans="1:3" x14ac:dyDescent="0.3">
      <c r="A3392" t="s">
        <v>3235</v>
      </c>
    </row>
    <row r="3393" spans="1:3" x14ac:dyDescent="0.3">
      <c r="A3393" t="s">
        <v>3236</v>
      </c>
      <c r="B3393">
        <v>1</v>
      </c>
      <c r="C3393">
        <v>1</v>
      </c>
    </row>
    <row r="3394" spans="1:3" x14ac:dyDescent="0.3">
      <c r="A3394" t="s">
        <v>3237</v>
      </c>
      <c r="B3394">
        <v>74</v>
      </c>
      <c r="C3394">
        <v>74</v>
      </c>
    </row>
    <row r="3395" spans="1:3" x14ac:dyDescent="0.3">
      <c r="A3395" t="s">
        <v>3238</v>
      </c>
      <c r="C3395">
        <v>13</v>
      </c>
    </row>
    <row r="3396" spans="1:3" x14ac:dyDescent="0.3">
      <c r="A3396" t="s">
        <v>3239</v>
      </c>
    </row>
    <row r="3397" spans="1:3" x14ac:dyDescent="0.3">
      <c r="A3397" t="s">
        <v>3240</v>
      </c>
    </row>
    <row r="3398" spans="1:3" x14ac:dyDescent="0.3">
      <c r="A3398" t="s">
        <v>9836</v>
      </c>
    </row>
    <row r="3399" spans="1:3" x14ac:dyDescent="0.3">
      <c r="A3399" t="s">
        <v>3241</v>
      </c>
      <c r="B3399">
        <v>4</v>
      </c>
      <c r="C3399">
        <v>4</v>
      </c>
    </row>
    <row r="3400" spans="1:3" x14ac:dyDescent="0.3">
      <c r="A3400" t="s">
        <v>920</v>
      </c>
    </row>
    <row r="3401" spans="1:3" x14ac:dyDescent="0.3">
      <c r="A3401" t="s">
        <v>3242</v>
      </c>
    </row>
    <row r="3402" spans="1:3" x14ac:dyDescent="0.3">
      <c r="A3402" t="s">
        <v>3243</v>
      </c>
    </row>
    <row r="3403" spans="1:3" x14ac:dyDescent="0.3">
      <c r="A3403" t="s">
        <v>3244</v>
      </c>
    </row>
    <row r="3404" spans="1:3" x14ac:dyDescent="0.3">
      <c r="A3404" t="s">
        <v>9837</v>
      </c>
      <c r="B3404">
        <v>2020</v>
      </c>
      <c r="C3404">
        <v>2020</v>
      </c>
    </row>
    <row r="3405" spans="1:3" x14ac:dyDescent="0.3">
      <c r="A3405" t="s">
        <v>3245</v>
      </c>
    </row>
    <row r="3406" spans="1:3" x14ac:dyDescent="0.3">
      <c r="A3406" t="s">
        <v>3246</v>
      </c>
    </row>
    <row r="3407" spans="1:3" x14ac:dyDescent="0.3">
      <c r="A3407" t="s">
        <v>3247</v>
      </c>
    </row>
    <row r="3408" spans="1:3" x14ac:dyDescent="0.3">
      <c r="A3408" t="s">
        <v>3248</v>
      </c>
    </row>
    <row r="3409" spans="1:3" x14ac:dyDescent="0.3">
      <c r="A3409" t="s">
        <v>3249</v>
      </c>
    </row>
    <row r="3410" spans="1:3" x14ac:dyDescent="0.3">
      <c r="A3410" t="s">
        <v>3250</v>
      </c>
    </row>
    <row r="3411" spans="1:3" x14ac:dyDescent="0.3">
      <c r="A3411" t="s">
        <v>3251</v>
      </c>
    </row>
    <row r="3412" spans="1:3" x14ac:dyDescent="0.3">
      <c r="A3412" t="s">
        <v>1047</v>
      </c>
      <c r="C3412">
        <v>6</v>
      </c>
    </row>
    <row r="3413" spans="1:3" x14ac:dyDescent="0.3">
      <c r="A3413" t="s">
        <v>3253</v>
      </c>
    </row>
    <row r="3414" spans="1:3" x14ac:dyDescent="0.3">
      <c r="A3414" t="s">
        <v>3254</v>
      </c>
      <c r="B3414">
        <v>5</v>
      </c>
      <c r="C3414">
        <v>5</v>
      </c>
    </row>
    <row r="3415" spans="1:3" x14ac:dyDescent="0.3">
      <c r="A3415" t="s">
        <v>3255</v>
      </c>
    </row>
    <row r="3416" spans="1:3" x14ac:dyDescent="0.3">
      <c r="A3416" t="s">
        <v>9838</v>
      </c>
      <c r="B3416">
        <v>2020</v>
      </c>
      <c r="C3416">
        <v>2020</v>
      </c>
    </row>
    <row r="3417" spans="1:3" x14ac:dyDescent="0.3">
      <c r="A3417" t="s">
        <v>3256</v>
      </c>
    </row>
    <row r="3418" spans="1:3" x14ac:dyDescent="0.3">
      <c r="A3418" t="s">
        <v>3257</v>
      </c>
      <c r="B3418">
        <v>16</v>
      </c>
      <c r="C3418">
        <v>16</v>
      </c>
    </row>
    <row r="3419" spans="1:3" x14ac:dyDescent="0.3">
      <c r="A3419" t="s">
        <v>3258</v>
      </c>
    </row>
    <row r="3420" spans="1:3" x14ac:dyDescent="0.3">
      <c r="A3420" t="s">
        <v>3259</v>
      </c>
    </row>
    <row r="3421" spans="1:3" x14ac:dyDescent="0.3">
      <c r="A3421" t="s">
        <v>3260</v>
      </c>
    </row>
    <row r="3422" spans="1:3" x14ac:dyDescent="0.3">
      <c r="A3422" t="s">
        <v>3261</v>
      </c>
    </row>
    <row r="3423" spans="1:3" x14ac:dyDescent="0.3">
      <c r="A3423" t="s">
        <v>3262</v>
      </c>
    </row>
    <row r="3424" spans="1:3" x14ac:dyDescent="0.3">
      <c r="A3424" t="s">
        <v>3263</v>
      </c>
      <c r="B3424">
        <v>6</v>
      </c>
      <c r="C3424">
        <v>6</v>
      </c>
    </row>
    <row r="3425" spans="1:3" x14ac:dyDescent="0.3">
      <c r="A3425" t="s">
        <v>9839</v>
      </c>
      <c r="B3425">
        <v>2020</v>
      </c>
      <c r="C3425">
        <v>2020</v>
      </c>
    </row>
    <row r="3426" spans="1:3" x14ac:dyDescent="0.3">
      <c r="A3426" t="s">
        <v>3264</v>
      </c>
      <c r="B3426">
        <v>5</v>
      </c>
      <c r="C3426">
        <v>5</v>
      </c>
    </row>
    <row r="3427" spans="1:3" x14ac:dyDescent="0.3">
      <c r="A3427" t="s">
        <v>3265</v>
      </c>
    </row>
    <row r="3428" spans="1:3" x14ac:dyDescent="0.3">
      <c r="A3428" t="s">
        <v>3266</v>
      </c>
    </row>
    <row r="3429" spans="1:3" x14ac:dyDescent="0.3">
      <c r="A3429" t="s">
        <v>3267</v>
      </c>
      <c r="B3429">
        <v>31</v>
      </c>
      <c r="C3429">
        <v>31</v>
      </c>
    </row>
    <row r="3430" spans="1:3" x14ac:dyDescent="0.3">
      <c r="A3430" t="s">
        <v>3268</v>
      </c>
      <c r="B3430">
        <v>1</v>
      </c>
      <c r="C3430">
        <v>1</v>
      </c>
    </row>
    <row r="3431" spans="1:3" x14ac:dyDescent="0.3">
      <c r="A3431" t="s">
        <v>3269</v>
      </c>
      <c r="B3431">
        <v>4</v>
      </c>
      <c r="C3431">
        <v>4</v>
      </c>
    </row>
    <row r="3432" spans="1:3" x14ac:dyDescent="0.3">
      <c r="A3432" t="s">
        <v>3270</v>
      </c>
      <c r="B3432">
        <v>1</v>
      </c>
      <c r="C3432">
        <v>1</v>
      </c>
    </row>
    <row r="3433" spans="1:3" x14ac:dyDescent="0.3">
      <c r="A3433" t="s">
        <v>3271</v>
      </c>
    </row>
    <row r="3434" spans="1:3" x14ac:dyDescent="0.3">
      <c r="A3434" t="s">
        <v>9840</v>
      </c>
    </row>
    <row r="3435" spans="1:3" x14ac:dyDescent="0.3">
      <c r="A3435" t="s">
        <v>3272</v>
      </c>
      <c r="B3435">
        <v>15</v>
      </c>
      <c r="C3435">
        <v>15</v>
      </c>
    </row>
    <row r="3436" spans="1:3" x14ac:dyDescent="0.3">
      <c r="A3436" t="s">
        <v>9841</v>
      </c>
      <c r="B3436">
        <v>20</v>
      </c>
      <c r="C3436">
        <v>20</v>
      </c>
    </row>
    <row r="3437" spans="1:3" x14ac:dyDescent="0.3">
      <c r="A3437" t="s">
        <v>9842</v>
      </c>
      <c r="B3437">
        <v>2020</v>
      </c>
      <c r="C3437">
        <v>2020</v>
      </c>
    </row>
    <row r="3438" spans="1:3" x14ac:dyDescent="0.3">
      <c r="A3438" t="s">
        <v>3273</v>
      </c>
    </row>
    <row r="3439" spans="1:3" x14ac:dyDescent="0.3">
      <c r="A3439" t="s">
        <v>9843</v>
      </c>
    </row>
    <row r="3440" spans="1:3" x14ac:dyDescent="0.3">
      <c r="A3440" t="s">
        <v>3274</v>
      </c>
      <c r="B3440">
        <v>41</v>
      </c>
      <c r="C3440">
        <v>41</v>
      </c>
    </row>
    <row r="3441" spans="1:3" x14ac:dyDescent="0.3">
      <c r="A3441" t="s">
        <v>3275</v>
      </c>
      <c r="B3441">
        <v>11</v>
      </c>
      <c r="C3441">
        <v>11</v>
      </c>
    </row>
    <row r="3442" spans="1:3" x14ac:dyDescent="0.3">
      <c r="A3442" t="s">
        <v>3277</v>
      </c>
      <c r="B3442">
        <v>1</v>
      </c>
      <c r="C3442">
        <v>1</v>
      </c>
    </row>
    <row r="3443" spans="1:3" x14ac:dyDescent="0.3">
      <c r="A3443" t="s">
        <v>3278</v>
      </c>
      <c r="B3443">
        <v>2</v>
      </c>
      <c r="C3443">
        <v>2</v>
      </c>
    </row>
    <row r="3444" spans="1:3" x14ac:dyDescent="0.3">
      <c r="A3444" t="s">
        <v>3279</v>
      </c>
      <c r="B3444">
        <v>1</v>
      </c>
      <c r="C3444">
        <v>1</v>
      </c>
    </row>
    <row r="3445" spans="1:3" x14ac:dyDescent="0.3">
      <c r="A3445" t="s">
        <v>3280</v>
      </c>
    </row>
    <row r="3446" spans="1:3" x14ac:dyDescent="0.3">
      <c r="A3446" t="s">
        <v>3281</v>
      </c>
      <c r="B3446">
        <v>7</v>
      </c>
      <c r="C3446">
        <v>7</v>
      </c>
    </row>
    <row r="3447" spans="1:3" x14ac:dyDescent="0.3">
      <c r="A3447" t="s">
        <v>3282</v>
      </c>
    </row>
    <row r="3448" spans="1:3" x14ac:dyDescent="0.3">
      <c r="A3448" t="s">
        <v>3283</v>
      </c>
    </row>
    <row r="3449" spans="1:3" x14ac:dyDescent="0.3">
      <c r="A3449" t="s">
        <v>3285</v>
      </c>
    </row>
    <row r="3450" spans="1:3" x14ac:dyDescent="0.3">
      <c r="A3450" t="s">
        <v>3286</v>
      </c>
      <c r="B3450">
        <v>53</v>
      </c>
      <c r="C3450">
        <v>53</v>
      </c>
    </row>
    <row r="3451" spans="1:3" x14ac:dyDescent="0.3">
      <c r="A3451" t="s">
        <v>3287</v>
      </c>
      <c r="B3451">
        <v>7</v>
      </c>
      <c r="C3451">
        <v>7</v>
      </c>
    </row>
    <row r="3452" spans="1:3" x14ac:dyDescent="0.3">
      <c r="A3452" t="s">
        <v>3288</v>
      </c>
      <c r="B3452">
        <v>5</v>
      </c>
      <c r="C3452">
        <v>5</v>
      </c>
    </row>
    <row r="3453" spans="1:3" x14ac:dyDescent="0.3">
      <c r="A3453" t="s">
        <v>9844</v>
      </c>
    </row>
    <row r="3454" spans="1:3" x14ac:dyDescent="0.3">
      <c r="A3454" t="s">
        <v>3289</v>
      </c>
    </row>
    <row r="3455" spans="1:3" x14ac:dyDescent="0.3">
      <c r="A3455" t="s">
        <v>2699</v>
      </c>
    </row>
    <row r="3456" spans="1:3" x14ac:dyDescent="0.3">
      <c r="A3456" t="s">
        <v>3291</v>
      </c>
      <c r="B3456">
        <v>14</v>
      </c>
      <c r="C3456">
        <v>14</v>
      </c>
    </row>
    <row r="3457" spans="1:3" x14ac:dyDescent="0.3">
      <c r="A3457" t="s">
        <v>3292</v>
      </c>
      <c r="B3457">
        <v>48</v>
      </c>
      <c r="C3457">
        <v>48</v>
      </c>
    </row>
    <row r="3458" spans="1:3" x14ac:dyDescent="0.3">
      <c r="A3458" t="s">
        <v>3293</v>
      </c>
      <c r="B3458">
        <v>14</v>
      </c>
      <c r="C3458">
        <v>14</v>
      </c>
    </row>
    <row r="3459" spans="1:3" x14ac:dyDescent="0.3">
      <c r="A3459" t="s">
        <v>9845</v>
      </c>
      <c r="B3459">
        <v>2020</v>
      </c>
      <c r="C3459">
        <v>2020</v>
      </c>
    </row>
    <row r="3460" spans="1:3" x14ac:dyDescent="0.3">
      <c r="A3460" t="s">
        <v>3294</v>
      </c>
      <c r="B3460">
        <v>8</v>
      </c>
      <c r="C3460">
        <v>8</v>
      </c>
    </row>
    <row r="3461" spans="1:3" x14ac:dyDescent="0.3">
      <c r="A3461" t="s">
        <v>3295</v>
      </c>
      <c r="B3461">
        <v>5</v>
      </c>
      <c r="C3461">
        <v>5</v>
      </c>
    </row>
    <row r="3462" spans="1:3" x14ac:dyDescent="0.3">
      <c r="A3462" t="s">
        <v>9846</v>
      </c>
      <c r="B3462">
        <v>2020</v>
      </c>
      <c r="C3462">
        <v>2020</v>
      </c>
    </row>
    <row r="3463" spans="1:3" x14ac:dyDescent="0.3">
      <c r="A3463" t="s">
        <v>9847</v>
      </c>
      <c r="B3463">
        <v>2020</v>
      </c>
      <c r="C3463">
        <v>2020</v>
      </c>
    </row>
    <row r="3464" spans="1:3" x14ac:dyDescent="0.3">
      <c r="A3464" t="s">
        <v>3296</v>
      </c>
      <c r="B3464">
        <v>11</v>
      </c>
      <c r="C3464">
        <v>11</v>
      </c>
    </row>
    <row r="3465" spans="1:3" x14ac:dyDescent="0.3">
      <c r="A3465" t="s">
        <v>3297</v>
      </c>
    </row>
    <row r="3466" spans="1:3" x14ac:dyDescent="0.3">
      <c r="A3466" t="s">
        <v>3298</v>
      </c>
    </row>
    <row r="3467" spans="1:3" x14ac:dyDescent="0.3">
      <c r="A3467" t="s">
        <v>3299</v>
      </c>
    </row>
    <row r="3468" spans="1:3" x14ac:dyDescent="0.3">
      <c r="A3468" t="s">
        <v>9848</v>
      </c>
    </row>
    <row r="3469" spans="1:3" x14ac:dyDescent="0.3">
      <c r="A3469" t="s">
        <v>3300</v>
      </c>
      <c r="B3469">
        <v>7</v>
      </c>
      <c r="C3469">
        <v>7</v>
      </c>
    </row>
    <row r="3470" spans="1:3" x14ac:dyDescent="0.3">
      <c r="A3470" t="s">
        <v>3301</v>
      </c>
      <c r="B3470">
        <v>46</v>
      </c>
      <c r="C3470">
        <v>46</v>
      </c>
    </row>
    <row r="3471" spans="1:3" x14ac:dyDescent="0.3">
      <c r="A3471" t="s">
        <v>3302</v>
      </c>
      <c r="B3471">
        <v>19</v>
      </c>
      <c r="C3471">
        <v>19</v>
      </c>
    </row>
    <row r="3472" spans="1:3" x14ac:dyDescent="0.3">
      <c r="A3472" t="s">
        <v>9849</v>
      </c>
      <c r="B3472">
        <v>2020</v>
      </c>
      <c r="C3472">
        <v>2020</v>
      </c>
    </row>
    <row r="3473" spans="1:3" x14ac:dyDescent="0.3">
      <c r="A3473" t="s">
        <v>3303</v>
      </c>
      <c r="B3473">
        <v>7</v>
      </c>
      <c r="C3473">
        <v>7</v>
      </c>
    </row>
    <row r="3474" spans="1:3" x14ac:dyDescent="0.3">
      <c r="A3474" t="s">
        <v>9850</v>
      </c>
    </row>
    <row r="3475" spans="1:3" x14ac:dyDescent="0.3">
      <c r="A3475" t="s">
        <v>3304</v>
      </c>
      <c r="B3475">
        <v>9</v>
      </c>
      <c r="C3475">
        <v>9</v>
      </c>
    </row>
    <row r="3476" spans="1:3" x14ac:dyDescent="0.3">
      <c r="A3476" t="s">
        <v>3305</v>
      </c>
      <c r="B3476">
        <v>1</v>
      </c>
      <c r="C3476">
        <v>1</v>
      </c>
    </row>
    <row r="3477" spans="1:3" x14ac:dyDescent="0.3">
      <c r="A3477" t="s">
        <v>9851</v>
      </c>
    </row>
    <row r="3478" spans="1:3" x14ac:dyDescent="0.3">
      <c r="A3478" t="s">
        <v>9852</v>
      </c>
      <c r="B3478">
        <v>2020</v>
      </c>
      <c r="C3478">
        <v>2020</v>
      </c>
    </row>
    <row r="3479" spans="1:3" x14ac:dyDescent="0.3">
      <c r="A3479" t="s">
        <v>3306</v>
      </c>
      <c r="B3479">
        <v>1</v>
      </c>
      <c r="C3479">
        <v>1</v>
      </c>
    </row>
    <row r="3480" spans="1:3" x14ac:dyDescent="0.3">
      <c r="A3480" t="s">
        <v>3307</v>
      </c>
    </row>
    <row r="3481" spans="1:3" x14ac:dyDescent="0.3">
      <c r="A3481" t="s">
        <v>3308</v>
      </c>
      <c r="B3481">
        <v>3</v>
      </c>
      <c r="C3481">
        <v>3</v>
      </c>
    </row>
    <row r="3482" spans="1:3" x14ac:dyDescent="0.3">
      <c r="A3482" t="s">
        <v>3309</v>
      </c>
      <c r="B3482">
        <v>15</v>
      </c>
      <c r="C3482">
        <v>15</v>
      </c>
    </row>
    <row r="3483" spans="1:3" x14ac:dyDescent="0.3">
      <c r="A3483" t="s">
        <v>3310</v>
      </c>
    </row>
    <row r="3484" spans="1:3" x14ac:dyDescent="0.3">
      <c r="A3484" t="s">
        <v>3311</v>
      </c>
    </row>
    <row r="3485" spans="1:3" x14ac:dyDescent="0.3">
      <c r="A3485" t="s">
        <v>9853</v>
      </c>
    </row>
    <row r="3486" spans="1:3" x14ac:dyDescent="0.3">
      <c r="A3486" t="s">
        <v>9854</v>
      </c>
    </row>
    <row r="3487" spans="1:3" x14ac:dyDescent="0.3">
      <c r="A3487" t="s">
        <v>3312</v>
      </c>
    </row>
    <row r="3488" spans="1:3" x14ac:dyDescent="0.3">
      <c r="A3488" t="s">
        <v>3313</v>
      </c>
      <c r="B3488">
        <v>24</v>
      </c>
      <c r="C3488">
        <v>24</v>
      </c>
    </row>
    <row r="3489" spans="1:3" x14ac:dyDescent="0.3">
      <c r="A3489" t="s">
        <v>9855</v>
      </c>
      <c r="B3489">
        <v>2020</v>
      </c>
      <c r="C3489">
        <v>2020</v>
      </c>
    </row>
    <row r="3490" spans="1:3" x14ac:dyDescent="0.3">
      <c r="A3490" t="s">
        <v>9856</v>
      </c>
      <c r="B3490">
        <v>2020</v>
      </c>
      <c r="C3490">
        <v>2020</v>
      </c>
    </row>
    <row r="3491" spans="1:3" x14ac:dyDescent="0.3">
      <c r="A3491" t="s">
        <v>9857</v>
      </c>
    </row>
    <row r="3492" spans="1:3" x14ac:dyDescent="0.3">
      <c r="A3492" t="s">
        <v>3314</v>
      </c>
    </row>
    <row r="3493" spans="1:3" x14ac:dyDescent="0.3">
      <c r="A3493" t="s">
        <v>9858</v>
      </c>
    </row>
    <row r="3494" spans="1:3" x14ac:dyDescent="0.3">
      <c r="A3494" t="s">
        <v>3315</v>
      </c>
    </row>
    <row r="3495" spans="1:3" x14ac:dyDescent="0.3">
      <c r="A3495" t="s">
        <v>9859</v>
      </c>
      <c r="B3495">
        <v>2020</v>
      </c>
      <c r="C3495">
        <v>2020</v>
      </c>
    </row>
    <row r="3496" spans="1:3" x14ac:dyDescent="0.3">
      <c r="A3496" t="s">
        <v>3316</v>
      </c>
      <c r="B3496">
        <v>5</v>
      </c>
      <c r="C3496">
        <v>5</v>
      </c>
    </row>
    <row r="3497" spans="1:3" x14ac:dyDescent="0.3">
      <c r="A3497" t="s">
        <v>3317</v>
      </c>
      <c r="B3497">
        <v>12</v>
      </c>
      <c r="C3497">
        <v>12</v>
      </c>
    </row>
    <row r="3498" spans="1:3" x14ac:dyDescent="0.3">
      <c r="A3498" t="s">
        <v>3318</v>
      </c>
      <c r="B3498">
        <v>38</v>
      </c>
      <c r="C3498">
        <v>38</v>
      </c>
    </row>
    <row r="3499" spans="1:3" x14ac:dyDescent="0.3">
      <c r="A3499" t="s">
        <v>3319</v>
      </c>
      <c r="B3499">
        <v>37</v>
      </c>
      <c r="C3499">
        <v>37</v>
      </c>
    </row>
    <row r="3500" spans="1:3" x14ac:dyDescent="0.3">
      <c r="A3500" t="s">
        <v>3320</v>
      </c>
      <c r="B3500">
        <v>29</v>
      </c>
      <c r="C3500">
        <v>29</v>
      </c>
    </row>
    <row r="3501" spans="1:3" x14ac:dyDescent="0.3">
      <c r="A3501" t="s">
        <v>3321</v>
      </c>
      <c r="B3501">
        <v>24</v>
      </c>
      <c r="C3501">
        <v>24</v>
      </c>
    </row>
    <row r="3502" spans="1:3" x14ac:dyDescent="0.3">
      <c r="A3502" t="s">
        <v>3322</v>
      </c>
      <c r="B3502">
        <v>11</v>
      </c>
      <c r="C3502">
        <v>11</v>
      </c>
    </row>
    <row r="3503" spans="1:3" x14ac:dyDescent="0.3">
      <c r="A3503" t="s">
        <v>3323</v>
      </c>
      <c r="B3503">
        <v>3</v>
      </c>
      <c r="C3503">
        <v>3</v>
      </c>
    </row>
    <row r="3504" spans="1:3" x14ac:dyDescent="0.3">
      <c r="A3504" t="s">
        <v>3324</v>
      </c>
    </row>
    <row r="3505" spans="1:3" x14ac:dyDescent="0.3">
      <c r="A3505" t="s">
        <v>3325</v>
      </c>
    </row>
    <row r="3506" spans="1:3" x14ac:dyDescent="0.3">
      <c r="A3506" t="s">
        <v>3326</v>
      </c>
    </row>
    <row r="3507" spans="1:3" x14ac:dyDescent="0.3">
      <c r="A3507" t="s">
        <v>3327</v>
      </c>
    </row>
    <row r="3508" spans="1:3" x14ac:dyDescent="0.3">
      <c r="A3508" t="s">
        <v>7368</v>
      </c>
    </row>
    <row r="3509" spans="1:3" x14ac:dyDescent="0.3">
      <c r="A3509" t="s">
        <v>3328</v>
      </c>
      <c r="B3509">
        <v>3</v>
      </c>
      <c r="C3509">
        <v>3</v>
      </c>
    </row>
    <row r="3510" spans="1:3" x14ac:dyDescent="0.3">
      <c r="A3510" t="s">
        <v>3329</v>
      </c>
      <c r="B3510">
        <v>2</v>
      </c>
      <c r="C3510">
        <v>2</v>
      </c>
    </row>
    <row r="3511" spans="1:3" x14ac:dyDescent="0.3">
      <c r="A3511" t="s">
        <v>1083</v>
      </c>
      <c r="C3511">
        <v>1</v>
      </c>
    </row>
    <row r="3512" spans="1:3" x14ac:dyDescent="0.3">
      <c r="A3512" t="s">
        <v>9860</v>
      </c>
    </row>
    <row r="3513" spans="1:3" x14ac:dyDescent="0.3">
      <c r="A3513" t="s">
        <v>3330</v>
      </c>
      <c r="B3513">
        <v>21</v>
      </c>
      <c r="C3513">
        <v>21</v>
      </c>
    </row>
    <row r="3514" spans="1:3" x14ac:dyDescent="0.3">
      <c r="A3514" t="s">
        <v>9861</v>
      </c>
    </row>
    <row r="3515" spans="1:3" x14ac:dyDescent="0.3">
      <c r="A3515" t="s">
        <v>3331</v>
      </c>
      <c r="B3515">
        <v>20</v>
      </c>
      <c r="C3515">
        <v>20</v>
      </c>
    </row>
    <row r="3516" spans="1:3" x14ac:dyDescent="0.3">
      <c r="A3516" t="s">
        <v>1047</v>
      </c>
      <c r="C3516">
        <v>6</v>
      </c>
    </row>
    <row r="3517" spans="1:3" x14ac:dyDescent="0.3">
      <c r="A3517" t="s">
        <v>3333</v>
      </c>
      <c r="B3517">
        <v>2</v>
      </c>
      <c r="C3517">
        <v>2</v>
      </c>
    </row>
    <row r="3518" spans="1:3" x14ac:dyDescent="0.3">
      <c r="A3518" t="s">
        <v>3334</v>
      </c>
      <c r="B3518">
        <v>37</v>
      </c>
      <c r="C3518">
        <v>37</v>
      </c>
    </row>
    <row r="3519" spans="1:3" x14ac:dyDescent="0.3">
      <c r="A3519" t="s">
        <v>3335</v>
      </c>
      <c r="B3519">
        <v>28</v>
      </c>
      <c r="C3519">
        <v>28</v>
      </c>
    </row>
    <row r="3520" spans="1:3" x14ac:dyDescent="0.3">
      <c r="A3520" t="s">
        <v>3336</v>
      </c>
      <c r="B3520">
        <v>5</v>
      </c>
      <c r="C3520">
        <v>5</v>
      </c>
    </row>
    <row r="3521" spans="1:3" x14ac:dyDescent="0.3">
      <c r="A3521" t="s">
        <v>3337</v>
      </c>
    </row>
    <row r="3522" spans="1:3" x14ac:dyDescent="0.3">
      <c r="A3522" t="s">
        <v>3338</v>
      </c>
      <c r="B3522">
        <v>10</v>
      </c>
      <c r="C3522">
        <v>10</v>
      </c>
    </row>
    <row r="3523" spans="1:3" x14ac:dyDescent="0.3">
      <c r="A3523" t="s">
        <v>9862</v>
      </c>
      <c r="B3523">
        <v>2</v>
      </c>
      <c r="C3523">
        <v>2</v>
      </c>
    </row>
    <row r="3524" spans="1:3" x14ac:dyDescent="0.3">
      <c r="A3524" t="s">
        <v>3339</v>
      </c>
    </row>
    <row r="3525" spans="1:3" x14ac:dyDescent="0.3">
      <c r="A3525" t="s">
        <v>3340</v>
      </c>
    </row>
    <row r="3526" spans="1:3" x14ac:dyDescent="0.3">
      <c r="A3526" t="s">
        <v>9863</v>
      </c>
      <c r="B3526">
        <v>2020</v>
      </c>
      <c r="C3526">
        <v>2020</v>
      </c>
    </row>
    <row r="3527" spans="1:3" x14ac:dyDescent="0.3">
      <c r="A3527" t="s">
        <v>9864</v>
      </c>
    </row>
    <row r="3528" spans="1:3" x14ac:dyDescent="0.3">
      <c r="A3528" t="s">
        <v>9865</v>
      </c>
    </row>
    <row r="3529" spans="1:3" x14ac:dyDescent="0.3">
      <c r="A3529" t="s">
        <v>9866</v>
      </c>
    </row>
    <row r="3530" spans="1:3" x14ac:dyDescent="0.3">
      <c r="A3530" t="s">
        <v>3341</v>
      </c>
      <c r="B3530">
        <v>9</v>
      </c>
      <c r="C3530">
        <v>9</v>
      </c>
    </row>
    <row r="3531" spans="1:3" x14ac:dyDescent="0.3">
      <c r="A3531" t="s">
        <v>9867</v>
      </c>
    </row>
    <row r="3532" spans="1:3" x14ac:dyDescent="0.3">
      <c r="A3532" t="s">
        <v>3342</v>
      </c>
    </row>
    <row r="3533" spans="1:3" x14ac:dyDescent="0.3">
      <c r="A3533" t="s">
        <v>3343</v>
      </c>
    </row>
    <row r="3534" spans="1:3" x14ac:dyDescent="0.3">
      <c r="A3534" t="s">
        <v>3344</v>
      </c>
    </row>
    <row r="3535" spans="1:3" x14ac:dyDescent="0.3">
      <c r="A3535" t="s">
        <v>3345</v>
      </c>
      <c r="B3535">
        <v>5</v>
      </c>
      <c r="C3535">
        <v>5</v>
      </c>
    </row>
    <row r="3536" spans="1:3" x14ac:dyDescent="0.3">
      <c r="A3536" t="s">
        <v>9868</v>
      </c>
      <c r="B3536">
        <v>15</v>
      </c>
      <c r="C3536">
        <v>15</v>
      </c>
    </row>
    <row r="3537" spans="1:3" x14ac:dyDescent="0.3">
      <c r="A3537" t="s">
        <v>3346</v>
      </c>
      <c r="B3537">
        <v>12</v>
      </c>
      <c r="C3537">
        <v>12</v>
      </c>
    </row>
    <row r="3538" spans="1:3" x14ac:dyDescent="0.3">
      <c r="A3538" t="s">
        <v>3347</v>
      </c>
    </row>
    <row r="3539" spans="1:3" x14ac:dyDescent="0.3">
      <c r="A3539" t="s">
        <v>3348</v>
      </c>
      <c r="B3539">
        <v>10</v>
      </c>
      <c r="C3539">
        <v>10</v>
      </c>
    </row>
    <row r="3540" spans="1:3" x14ac:dyDescent="0.3">
      <c r="A3540" t="s">
        <v>9869</v>
      </c>
    </row>
    <row r="3541" spans="1:3" x14ac:dyDescent="0.3">
      <c r="A3541" t="s">
        <v>9870</v>
      </c>
    </row>
    <row r="3542" spans="1:3" x14ac:dyDescent="0.3">
      <c r="A3542" t="s">
        <v>9871</v>
      </c>
    </row>
    <row r="3543" spans="1:3" x14ac:dyDescent="0.3">
      <c r="A3543" t="s">
        <v>3349</v>
      </c>
    </row>
    <row r="3544" spans="1:3" x14ac:dyDescent="0.3">
      <c r="A3544" t="s">
        <v>3350</v>
      </c>
      <c r="B3544">
        <v>15</v>
      </c>
      <c r="C3544">
        <v>15</v>
      </c>
    </row>
    <row r="3545" spans="1:3" x14ac:dyDescent="0.3">
      <c r="A3545" t="s">
        <v>9872</v>
      </c>
    </row>
    <row r="3546" spans="1:3" x14ac:dyDescent="0.3">
      <c r="A3546" t="s">
        <v>3351</v>
      </c>
      <c r="B3546">
        <v>13</v>
      </c>
      <c r="C3546">
        <v>13</v>
      </c>
    </row>
    <row r="3547" spans="1:3" x14ac:dyDescent="0.3">
      <c r="A3547" t="s">
        <v>9873</v>
      </c>
      <c r="B3547">
        <v>2020</v>
      </c>
      <c r="C3547">
        <v>2020</v>
      </c>
    </row>
    <row r="3548" spans="1:3" x14ac:dyDescent="0.3">
      <c r="A3548" t="s">
        <v>3352</v>
      </c>
    </row>
    <row r="3549" spans="1:3" x14ac:dyDescent="0.3">
      <c r="A3549" t="s">
        <v>3353</v>
      </c>
      <c r="B3549">
        <v>3</v>
      </c>
      <c r="C3549">
        <v>3</v>
      </c>
    </row>
    <row r="3550" spans="1:3" x14ac:dyDescent="0.3">
      <c r="A3550" t="s">
        <v>3354</v>
      </c>
      <c r="B3550">
        <v>19</v>
      </c>
      <c r="C3550">
        <v>19</v>
      </c>
    </row>
    <row r="3551" spans="1:3" x14ac:dyDescent="0.3">
      <c r="A3551" t="s">
        <v>9874</v>
      </c>
    </row>
    <row r="3552" spans="1:3" x14ac:dyDescent="0.3">
      <c r="A3552" t="s">
        <v>9875</v>
      </c>
      <c r="B3552">
        <v>2020</v>
      </c>
      <c r="C3552">
        <v>2020</v>
      </c>
    </row>
    <row r="3553" spans="1:3" x14ac:dyDescent="0.3">
      <c r="A3553" t="s">
        <v>3355</v>
      </c>
      <c r="B3553">
        <v>13</v>
      </c>
      <c r="C3553">
        <v>13</v>
      </c>
    </row>
    <row r="3554" spans="1:3" x14ac:dyDescent="0.3">
      <c r="A3554" t="s">
        <v>3356</v>
      </c>
    </row>
    <row r="3555" spans="1:3" x14ac:dyDescent="0.3">
      <c r="A3555" t="s">
        <v>3357</v>
      </c>
    </row>
    <row r="3556" spans="1:3" x14ac:dyDescent="0.3">
      <c r="A3556" t="s">
        <v>3358</v>
      </c>
    </row>
    <row r="3557" spans="1:3" x14ac:dyDescent="0.3">
      <c r="A3557" t="s">
        <v>9876</v>
      </c>
    </row>
    <row r="3558" spans="1:3" x14ac:dyDescent="0.3">
      <c r="A3558" t="s">
        <v>3359</v>
      </c>
      <c r="B3558">
        <v>3</v>
      </c>
      <c r="C3558">
        <v>3</v>
      </c>
    </row>
    <row r="3559" spans="1:3" x14ac:dyDescent="0.3">
      <c r="A3559" t="s">
        <v>3361</v>
      </c>
      <c r="C3559">
        <v>1</v>
      </c>
    </row>
    <row r="3560" spans="1:3" x14ac:dyDescent="0.3">
      <c r="A3560" t="s">
        <v>3362</v>
      </c>
    </row>
    <row r="3561" spans="1:3" x14ac:dyDescent="0.3">
      <c r="A3561" t="s">
        <v>3363</v>
      </c>
      <c r="B3561">
        <v>11</v>
      </c>
      <c r="C3561">
        <v>11</v>
      </c>
    </row>
    <row r="3562" spans="1:3" x14ac:dyDescent="0.3">
      <c r="A3562" t="s">
        <v>3364</v>
      </c>
      <c r="B3562">
        <v>31</v>
      </c>
      <c r="C3562">
        <v>31</v>
      </c>
    </row>
    <row r="3563" spans="1:3" x14ac:dyDescent="0.3">
      <c r="A3563" t="s">
        <v>3365</v>
      </c>
      <c r="B3563">
        <v>23</v>
      </c>
      <c r="C3563">
        <v>23</v>
      </c>
    </row>
    <row r="3564" spans="1:3" x14ac:dyDescent="0.3">
      <c r="A3564" t="s">
        <v>3366</v>
      </c>
      <c r="B3564">
        <v>16</v>
      </c>
      <c r="C3564">
        <v>16</v>
      </c>
    </row>
    <row r="3565" spans="1:3" x14ac:dyDescent="0.3">
      <c r="A3565" t="s">
        <v>3367</v>
      </c>
      <c r="B3565">
        <v>12</v>
      </c>
      <c r="C3565">
        <v>12</v>
      </c>
    </row>
    <row r="3566" spans="1:3" x14ac:dyDescent="0.3">
      <c r="A3566" t="s">
        <v>3368</v>
      </c>
      <c r="B3566">
        <v>10</v>
      </c>
      <c r="C3566">
        <v>10</v>
      </c>
    </row>
    <row r="3567" spans="1:3" x14ac:dyDescent="0.3">
      <c r="A3567" t="s">
        <v>3369</v>
      </c>
      <c r="B3567">
        <v>12</v>
      </c>
      <c r="C3567">
        <v>12</v>
      </c>
    </row>
    <row r="3568" spans="1:3" x14ac:dyDescent="0.3">
      <c r="A3568" t="s">
        <v>3370</v>
      </c>
      <c r="B3568">
        <v>27</v>
      </c>
      <c r="C3568">
        <v>27</v>
      </c>
    </row>
    <row r="3569" spans="1:3" x14ac:dyDescent="0.3">
      <c r="A3569" t="s">
        <v>9877</v>
      </c>
      <c r="B3569">
        <v>1</v>
      </c>
      <c r="C3569">
        <v>1</v>
      </c>
    </row>
    <row r="3570" spans="1:3" x14ac:dyDescent="0.3">
      <c r="A3570" t="s">
        <v>9878</v>
      </c>
      <c r="B3570">
        <v>1</v>
      </c>
      <c r="C3570">
        <v>1</v>
      </c>
    </row>
    <row r="3571" spans="1:3" x14ac:dyDescent="0.3">
      <c r="A3571" t="s">
        <v>3371</v>
      </c>
      <c r="B3571">
        <v>2</v>
      </c>
      <c r="C3571">
        <v>2</v>
      </c>
    </row>
    <row r="3572" spans="1:3" x14ac:dyDescent="0.3">
      <c r="A3572" t="s">
        <v>3372</v>
      </c>
      <c r="B3572">
        <v>25</v>
      </c>
      <c r="C3572">
        <v>25</v>
      </c>
    </row>
    <row r="3573" spans="1:3" x14ac:dyDescent="0.3">
      <c r="A3573" t="s">
        <v>3373</v>
      </c>
      <c r="B3573">
        <v>1</v>
      </c>
      <c r="C3573">
        <v>1</v>
      </c>
    </row>
    <row r="3574" spans="1:3" x14ac:dyDescent="0.3">
      <c r="A3574" t="s">
        <v>3374</v>
      </c>
      <c r="B3574">
        <v>2</v>
      </c>
      <c r="C3574">
        <v>2</v>
      </c>
    </row>
    <row r="3575" spans="1:3" x14ac:dyDescent="0.3">
      <c r="A3575" t="s">
        <v>3375</v>
      </c>
      <c r="B3575">
        <v>13</v>
      </c>
      <c r="C3575">
        <v>13</v>
      </c>
    </row>
    <row r="3576" spans="1:3" x14ac:dyDescent="0.3">
      <c r="A3576" t="s">
        <v>3376</v>
      </c>
      <c r="B3576">
        <v>12</v>
      </c>
      <c r="C3576">
        <v>12</v>
      </c>
    </row>
    <row r="3577" spans="1:3" x14ac:dyDescent="0.3">
      <c r="A3577" t="s">
        <v>3378</v>
      </c>
      <c r="B3577">
        <v>2</v>
      </c>
      <c r="C3577">
        <v>2</v>
      </c>
    </row>
    <row r="3578" spans="1:3" x14ac:dyDescent="0.3">
      <c r="A3578" t="s">
        <v>3379</v>
      </c>
      <c r="B3578">
        <v>1</v>
      </c>
      <c r="C3578">
        <v>1</v>
      </c>
    </row>
    <row r="3579" spans="1:3" x14ac:dyDescent="0.3">
      <c r="A3579" t="s">
        <v>3380</v>
      </c>
    </row>
    <row r="3580" spans="1:3" x14ac:dyDescent="0.3">
      <c r="A3580" t="s">
        <v>3381</v>
      </c>
      <c r="B3580">
        <v>6</v>
      </c>
      <c r="C3580">
        <v>6</v>
      </c>
    </row>
    <row r="3581" spans="1:3" x14ac:dyDescent="0.3">
      <c r="A3581" t="s">
        <v>9879</v>
      </c>
    </row>
    <row r="3582" spans="1:3" x14ac:dyDescent="0.3">
      <c r="A3582" t="s">
        <v>3382</v>
      </c>
    </row>
    <row r="3583" spans="1:3" x14ac:dyDescent="0.3">
      <c r="A3583" t="s">
        <v>9880</v>
      </c>
    </row>
    <row r="3584" spans="1:3" x14ac:dyDescent="0.3">
      <c r="A3584" t="s">
        <v>9881</v>
      </c>
    </row>
    <row r="3585" spans="1:3" x14ac:dyDescent="0.3">
      <c r="A3585" t="s">
        <v>3383</v>
      </c>
      <c r="C3585">
        <v>5</v>
      </c>
    </row>
    <row r="3586" spans="1:3" x14ac:dyDescent="0.3">
      <c r="A3586" t="s">
        <v>3384</v>
      </c>
      <c r="C3586">
        <v>1</v>
      </c>
    </row>
    <row r="3587" spans="1:3" x14ac:dyDescent="0.3">
      <c r="A3587" t="s">
        <v>3385</v>
      </c>
      <c r="C3587">
        <v>26</v>
      </c>
    </row>
    <row r="3588" spans="1:3" x14ac:dyDescent="0.3">
      <c r="A3588" t="s">
        <v>3386</v>
      </c>
      <c r="B3588">
        <v>16</v>
      </c>
      <c r="C3588">
        <v>16</v>
      </c>
    </row>
    <row r="3589" spans="1:3" x14ac:dyDescent="0.3">
      <c r="A3589" t="s">
        <v>3387</v>
      </c>
    </row>
    <row r="3590" spans="1:3" x14ac:dyDescent="0.3">
      <c r="A3590" t="s">
        <v>3388</v>
      </c>
      <c r="B3590">
        <v>10</v>
      </c>
      <c r="C3590">
        <v>10</v>
      </c>
    </row>
    <row r="3591" spans="1:3" x14ac:dyDescent="0.3">
      <c r="A3591" t="s">
        <v>1083</v>
      </c>
      <c r="C3591">
        <v>1</v>
      </c>
    </row>
    <row r="3592" spans="1:3" x14ac:dyDescent="0.3">
      <c r="A3592" t="s">
        <v>9882</v>
      </c>
      <c r="B3592">
        <v>2</v>
      </c>
      <c r="C3592">
        <v>2</v>
      </c>
    </row>
    <row r="3593" spans="1:3" x14ac:dyDescent="0.3">
      <c r="A3593" t="s">
        <v>3389</v>
      </c>
      <c r="B3593">
        <v>3</v>
      </c>
      <c r="C3593">
        <v>3</v>
      </c>
    </row>
    <row r="3594" spans="1:3" x14ac:dyDescent="0.3">
      <c r="A3594" t="s">
        <v>3390</v>
      </c>
      <c r="B3594">
        <v>1</v>
      </c>
      <c r="C3594">
        <v>1</v>
      </c>
    </row>
    <row r="3595" spans="1:3" x14ac:dyDescent="0.3">
      <c r="A3595" t="s">
        <v>3391</v>
      </c>
      <c r="B3595">
        <v>24</v>
      </c>
      <c r="C3595">
        <v>24</v>
      </c>
    </row>
    <row r="3596" spans="1:3" x14ac:dyDescent="0.3">
      <c r="A3596" t="s">
        <v>3392</v>
      </c>
      <c r="B3596">
        <v>20</v>
      </c>
      <c r="C3596">
        <v>20</v>
      </c>
    </row>
    <row r="3597" spans="1:3" x14ac:dyDescent="0.3">
      <c r="A3597" t="s">
        <v>3393</v>
      </c>
    </row>
    <row r="3598" spans="1:3" x14ac:dyDescent="0.3">
      <c r="A3598" t="s">
        <v>3394</v>
      </c>
    </row>
    <row r="3599" spans="1:3" x14ac:dyDescent="0.3">
      <c r="A3599" t="s">
        <v>3395</v>
      </c>
    </row>
    <row r="3600" spans="1:3" x14ac:dyDescent="0.3">
      <c r="A3600" t="s">
        <v>9883</v>
      </c>
    </row>
    <row r="3601" spans="1:3" x14ac:dyDescent="0.3">
      <c r="A3601" t="s">
        <v>9884</v>
      </c>
    </row>
    <row r="3602" spans="1:3" x14ac:dyDescent="0.3">
      <c r="A3602" t="s">
        <v>3396</v>
      </c>
    </row>
    <row r="3603" spans="1:3" x14ac:dyDescent="0.3">
      <c r="A3603" t="s">
        <v>3397</v>
      </c>
      <c r="B3603">
        <v>9</v>
      </c>
      <c r="C3603">
        <v>9</v>
      </c>
    </row>
    <row r="3604" spans="1:3" x14ac:dyDescent="0.3">
      <c r="A3604" t="s">
        <v>3398</v>
      </c>
    </row>
    <row r="3605" spans="1:3" x14ac:dyDescent="0.3">
      <c r="A3605" t="s">
        <v>9885</v>
      </c>
      <c r="B3605">
        <v>2021</v>
      </c>
      <c r="C3605">
        <v>2021</v>
      </c>
    </row>
    <row r="3606" spans="1:3" x14ac:dyDescent="0.3">
      <c r="A3606" t="s">
        <v>3399</v>
      </c>
    </row>
    <row r="3607" spans="1:3" x14ac:dyDescent="0.3">
      <c r="A3607" t="s">
        <v>9886</v>
      </c>
      <c r="B3607">
        <v>3</v>
      </c>
      <c r="C3607">
        <v>3</v>
      </c>
    </row>
    <row r="3608" spans="1:3" x14ac:dyDescent="0.3">
      <c r="A3608" t="s">
        <v>9887</v>
      </c>
    </row>
    <row r="3609" spans="1:3" x14ac:dyDescent="0.3">
      <c r="A3609" t="s">
        <v>3400</v>
      </c>
      <c r="B3609">
        <v>13</v>
      </c>
      <c r="C3609">
        <v>13</v>
      </c>
    </row>
    <row r="3610" spans="1:3" x14ac:dyDescent="0.3">
      <c r="A3610" t="s">
        <v>3401</v>
      </c>
      <c r="B3610">
        <v>38</v>
      </c>
      <c r="C3610">
        <v>38</v>
      </c>
    </row>
    <row r="3611" spans="1:3" x14ac:dyDescent="0.3">
      <c r="A3611" t="s">
        <v>3402</v>
      </c>
      <c r="B3611">
        <v>3</v>
      </c>
      <c r="C3611">
        <v>3</v>
      </c>
    </row>
    <row r="3612" spans="1:3" x14ac:dyDescent="0.3">
      <c r="A3612" t="s">
        <v>3403</v>
      </c>
    </row>
    <row r="3613" spans="1:3" x14ac:dyDescent="0.3">
      <c r="A3613" t="s">
        <v>3404</v>
      </c>
    </row>
    <row r="3614" spans="1:3" x14ac:dyDescent="0.3">
      <c r="A3614" t="s">
        <v>3405</v>
      </c>
      <c r="B3614">
        <v>23</v>
      </c>
      <c r="C3614">
        <v>23</v>
      </c>
    </row>
    <row r="3615" spans="1:3" x14ac:dyDescent="0.3">
      <c r="A3615" t="s">
        <v>9888</v>
      </c>
    </row>
    <row r="3616" spans="1:3" x14ac:dyDescent="0.3">
      <c r="A3616" t="s">
        <v>3406</v>
      </c>
      <c r="C3616">
        <v>1</v>
      </c>
    </row>
    <row r="3617" spans="1:3" x14ac:dyDescent="0.3">
      <c r="A3617" t="s">
        <v>3407</v>
      </c>
    </row>
    <row r="3618" spans="1:3" x14ac:dyDescent="0.3">
      <c r="A3618" t="s">
        <v>9889</v>
      </c>
    </row>
    <row r="3619" spans="1:3" x14ac:dyDescent="0.3">
      <c r="A3619" t="s">
        <v>3408</v>
      </c>
      <c r="B3619">
        <v>1</v>
      </c>
      <c r="C3619">
        <v>1</v>
      </c>
    </row>
    <row r="3620" spans="1:3" x14ac:dyDescent="0.3">
      <c r="A3620" t="s">
        <v>9890</v>
      </c>
      <c r="B3620">
        <v>1</v>
      </c>
      <c r="C3620">
        <v>1</v>
      </c>
    </row>
    <row r="3621" spans="1:3" x14ac:dyDescent="0.3">
      <c r="A3621" t="s">
        <v>9891</v>
      </c>
    </row>
    <row r="3622" spans="1:3" x14ac:dyDescent="0.3">
      <c r="A3622" t="s">
        <v>3410</v>
      </c>
      <c r="B3622">
        <v>1</v>
      </c>
      <c r="C3622">
        <v>1</v>
      </c>
    </row>
    <row r="3623" spans="1:3" x14ac:dyDescent="0.3">
      <c r="A3623" t="s">
        <v>3411</v>
      </c>
    </row>
    <row r="3624" spans="1:3" x14ac:dyDescent="0.3">
      <c r="A3624" t="s">
        <v>3412</v>
      </c>
    </row>
    <row r="3625" spans="1:3" x14ac:dyDescent="0.3">
      <c r="A3625" t="s">
        <v>3413</v>
      </c>
      <c r="B3625">
        <v>14</v>
      </c>
      <c r="C3625">
        <v>14</v>
      </c>
    </row>
    <row r="3626" spans="1:3" x14ac:dyDescent="0.3">
      <c r="A3626" t="s">
        <v>3414</v>
      </c>
      <c r="B3626">
        <v>1</v>
      </c>
      <c r="C3626">
        <v>1</v>
      </c>
    </row>
    <row r="3627" spans="1:3" x14ac:dyDescent="0.3">
      <c r="A3627" t="s">
        <v>3416</v>
      </c>
      <c r="C3627">
        <v>1</v>
      </c>
    </row>
    <row r="3628" spans="1:3" x14ac:dyDescent="0.3">
      <c r="A3628" t="s">
        <v>3417</v>
      </c>
      <c r="B3628">
        <v>17</v>
      </c>
      <c r="C3628">
        <v>17</v>
      </c>
    </row>
    <row r="3629" spans="1:3" x14ac:dyDescent="0.3">
      <c r="A3629" t="s">
        <v>9892</v>
      </c>
    </row>
    <row r="3630" spans="1:3" x14ac:dyDescent="0.3">
      <c r="A3630" t="s">
        <v>9893</v>
      </c>
    </row>
    <row r="3631" spans="1:3" x14ac:dyDescent="0.3">
      <c r="A3631" t="s">
        <v>920</v>
      </c>
    </row>
    <row r="3632" spans="1:3" x14ac:dyDescent="0.3">
      <c r="A3632" t="s">
        <v>3418</v>
      </c>
    </row>
    <row r="3633" spans="1:3" x14ac:dyDescent="0.3">
      <c r="A3633" t="s">
        <v>9894</v>
      </c>
    </row>
    <row r="3634" spans="1:3" x14ac:dyDescent="0.3">
      <c r="A3634" t="s">
        <v>9895</v>
      </c>
    </row>
    <row r="3635" spans="1:3" x14ac:dyDescent="0.3">
      <c r="A3635" t="s">
        <v>3419</v>
      </c>
      <c r="B3635">
        <v>2</v>
      </c>
      <c r="C3635">
        <v>2</v>
      </c>
    </row>
    <row r="3636" spans="1:3" x14ac:dyDescent="0.3">
      <c r="A3636" t="s">
        <v>3420</v>
      </c>
      <c r="B3636">
        <v>17</v>
      </c>
      <c r="C3636">
        <v>17</v>
      </c>
    </row>
    <row r="3637" spans="1:3" x14ac:dyDescent="0.3">
      <c r="A3637" t="s">
        <v>3421</v>
      </c>
      <c r="B3637">
        <v>11</v>
      </c>
      <c r="C3637">
        <v>11</v>
      </c>
    </row>
    <row r="3638" spans="1:3" x14ac:dyDescent="0.3">
      <c r="A3638" t="s">
        <v>3422</v>
      </c>
      <c r="B3638">
        <v>6</v>
      </c>
      <c r="C3638">
        <v>6</v>
      </c>
    </row>
    <row r="3639" spans="1:3" x14ac:dyDescent="0.3">
      <c r="A3639" t="s">
        <v>3424</v>
      </c>
      <c r="B3639">
        <v>3</v>
      </c>
      <c r="C3639">
        <v>3</v>
      </c>
    </row>
    <row r="3640" spans="1:3" x14ac:dyDescent="0.3">
      <c r="A3640" t="s">
        <v>916</v>
      </c>
      <c r="C3640">
        <v>3</v>
      </c>
    </row>
    <row r="3641" spans="1:3" x14ac:dyDescent="0.3">
      <c r="A3641" t="s">
        <v>3425</v>
      </c>
    </row>
    <row r="3642" spans="1:3" x14ac:dyDescent="0.3">
      <c r="A3642" t="s">
        <v>3426</v>
      </c>
      <c r="B3642">
        <v>6</v>
      </c>
      <c r="C3642">
        <v>6</v>
      </c>
    </row>
    <row r="3643" spans="1:3" x14ac:dyDescent="0.3">
      <c r="A3643" t="s">
        <v>3427</v>
      </c>
      <c r="B3643">
        <v>3</v>
      </c>
      <c r="C3643">
        <v>3</v>
      </c>
    </row>
    <row r="3644" spans="1:3" x14ac:dyDescent="0.3">
      <c r="A3644" t="s">
        <v>3428</v>
      </c>
      <c r="B3644">
        <v>6</v>
      </c>
      <c r="C3644">
        <v>6</v>
      </c>
    </row>
    <row r="3645" spans="1:3" x14ac:dyDescent="0.3">
      <c r="A3645" t="s">
        <v>9896</v>
      </c>
      <c r="B3645">
        <v>52</v>
      </c>
      <c r="C3645">
        <v>52</v>
      </c>
    </row>
    <row r="3646" spans="1:3" x14ac:dyDescent="0.3">
      <c r="A3646" t="s">
        <v>3429</v>
      </c>
      <c r="B3646">
        <v>27</v>
      </c>
      <c r="C3646">
        <v>27</v>
      </c>
    </row>
    <row r="3647" spans="1:3" x14ac:dyDescent="0.3">
      <c r="A3647" t="s">
        <v>9897</v>
      </c>
      <c r="B3647">
        <v>4</v>
      </c>
      <c r="C3647">
        <v>4</v>
      </c>
    </row>
    <row r="3648" spans="1:3" x14ac:dyDescent="0.3">
      <c r="A3648" t="s">
        <v>3430</v>
      </c>
      <c r="B3648">
        <v>3</v>
      </c>
      <c r="C3648">
        <v>3</v>
      </c>
    </row>
    <row r="3649" spans="1:3" x14ac:dyDescent="0.3">
      <c r="A3649" t="s">
        <v>3431</v>
      </c>
      <c r="B3649">
        <v>2</v>
      </c>
      <c r="C3649">
        <v>2</v>
      </c>
    </row>
    <row r="3650" spans="1:3" x14ac:dyDescent="0.3">
      <c r="A3650" t="s">
        <v>9898</v>
      </c>
    </row>
    <row r="3651" spans="1:3" x14ac:dyDescent="0.3">
      <c r="A3651" t="s">
        <v>3432</v>
      </c>
    </row>
    <row r="3652" spans="1:3" x14ac:dyDescent="0.3">
      <c r="A3652" t="s">
        <v>3434</v>
      </c>
    </row>
    <row r="3653" spans="1:3" x14ac:dyDescent="0.3">
      <c r="A3653" t="s">
        <v>3435</v>
      </c>
      <c r="C3653">
        <v>3</v>
      </c>
    </row>
    <row r="3654" spans="1:3" x14ac:dyDescent="0.3">
      <c r="A3654" t="s">
        <v>9899</v>
      </c>
    </row>
    <row r="3655" spans="1:3" x14ac:dyDescent="0.3">
      <c r="A3655" t="s">
        <v>3436</v>
      </c>
    </row>
    <row r="3656" spans="1:3" x14ac:dyDescent="0.3">
      <c r="A3656" t="s">
        <v>3437</v>
      </c>
      <c r="B3656">
        <v>4</v>
      </c>
      <c r="C3656">
        <v>4</v>
      </c>
    </row>
    <row r="3657" spans="1:3" x14ac:dyDescent="0.3">
      <c r="A3657" t="s">
        <v>3438</v>
      </c>
      <c r="B3657">
        <v>10</v>
      </c>
      <c r="C3657">
        <v>10</v>
      </c>
    </row>
    <row r="3658" spans="1:3" x14ac:dyDescent="0.3">
      <c r="A3658" t="s">
        <v>3439</v>
      </c>
      <c r="B3658">
        <v>3</v>
      </c>
      <c r="C3658">
        <v>3</v>
      </c>
    </row>
    <row r="3659" spans="1:3" x14ac:dyDescent="0.3">
      <c r="A3659" t="s">
        <v>3440</v>
      </c>
      <c r="B3659">
        <v>5</v>
      </c>
      <c r="C3659">
        <v>5</v>
      </c>
    </row>
    <row r="3660" spans="1:3" x14ac:dyDescent="0.3">
      <c r="A3660" t="s">
        <v>3441</v>
      </c>
      <c r="B3660">
        <v>9</v>
      </c>
      <c r="C3660">
        <v>9</v>
      </c>
    </row>
    <row r="3661" spans="1:3" x14ac:dyDescent="0.3">
      <c r="A3661" t="s">
        <v>3442</v>
      </c>
      <c r="B3661">
        <v>2</v>
      </c>
      <c r="C3661">
        <v>2</v>
      </c>
    </row>
    <row r="3662" spans="1:3" x14ac:dyDescent="0.3">
      <c r="A3662" t="s">
        <v>3443</v>
      </c>
      <c r="B3662">
        <v>1</v>
      </c>
      <c r="C3662">
        <v>1</v>
      </c>
    </row>
    <row r="3663" spans="1:3" x14ac:dyDescent="0.3">
      <c r="A3663" t="s">
        <v>3444</v>
      </c>
      <c r="B3663">
        <v>19</v>
      </c>
      <c r="C3663">
        <v>19</v>
      </c>
    </row>
    <row r="3664" spans="1:3" x14ac:dyDescent="0.3">
      <c r="A3664" t="s">
        <v>9900</v>
      </c>
    </row>
    <row r="3665" spans="1:3" x14ac:dyDescent="0.3">
      <c r="A3665" t="s">
        <v>9901</v>
      </c>
    </row>
    <row r="3666" spans="1:3" x14ac:dyDescent="0.3">
      <c r="A3666" t="s">
        <v>3445</v>
      </c>
      <c r="B3666">
        <v>19</v>
      </c>
      <c r="C3666">
        <v>19</v>
      </c>
    </row>
    <row r="3667" spans="1:3" x14ac:dyDescent="0.3">
      <c r="A3667" t="s">
        <v>3446</v>
      </c>
      <c r="B3667">
        <v>6</v>
      </c>
      <c r="C3667">
        <v>6</v>
      </c>
    </row>
    <row r="3668" spans="1:3" x14ac:dyDescent="0.3">
      <c r="A3668" t="s">
        <v>9902</v>
      </c>
    </row>
    <row r="3669" spans="1:3" x14ac:dyDescent="0.3">
      <c r="A3669" t="s">
        <v>3447</v>
      </c>
      <c r="B3669">
        <v>13</v>
      </c>
      <c r="C3669">
        <v>13</v>
      </c>
    </row>
    <row r="3670" spans="1:3" x14ac:dyDescent="0.3">
      <c r="A3670" t="s">
        <v>3448</v>
      </c>
      <c r="B3670">
        <v>7</v>
      </c>
      <c r="C3670">
        <v>7</v>
      </c>
    </row>
    <row r="3671" spans="1:3" x14ac:dyDescent="0.3">
      <c r="A3671" t="s">
        <v>3449</v>
      </c>
      <c r="B3671">
        <v>10</v>
      </c>
      <c r="C3671">
        <v>10</v>
      </c>
    </row>
    <row r="3672" spans="1:3" x14ac:dyDescent="0.3">
      <c r="A3672" t="s">
        <v>3450</v>
      </c>
      <c r="B3672">
        <v>1</v>
      </c>
      <c r="C3672">
        <v>1</v>
      </c>
    </row>
    <row r="3673" spans="1:3" x14ac:dyDescent="0.3">
      <c r="A3673" t="s">
        <v>3451</v>
      </c>
      <c r="B3673">
        <v>7</v>
      </c>
      <c r="C3673">
        <v>7</v>
      </c>
    </row>
    <row r="3674" spans="1:3" x14ac:dyDescent="0.3">
      <c r="A3674" t="s">
        <v>3452</v>
      </c>
      <c r="B3674">
        <v>2</v>
      </c>
      <c r="C3674">
        <v>2</v>
      </c>
    </row>
    <row r="3675" spans="1:3" x14ac:dyDescent="0.3">
      <c r="A3675" t="s">
        <v>3453</v>
      </c>
      <c r="B3675">
        <v>7</v>
      </c>
      <c r="C3675">
        <v>7</v>
      </c>
    </row>
    <row r="3676" spans="1:3" x14ac:dyDescent="0.3">
      <c r="A3676" t="s">
        <v>3454</v>
      </c>
      <c r="B3676">
        <v>18</v>
      </c>
      <c r="C3676">
        <v>18</v>
      </c>
    </row>
    <row r="3677" spans="1:3" x14ac:dyDescent="0.3">
      <c r="A3677" t="s">
        <v>3455</v>
      </c>
      <c r="C3677">
        <v>2</v>
      </c>
    </row>
    <row r="3678" spans="1:3" x14ac:dyDescent="0.3">
      <c r="A3678" t="s">
        <v>3456</v>
      </c>
      <c r="B3678">
        <v>17</v>
      </c>
      <c r="C3678">
        <v>17</v>
      </c>
    </row>
    <row r="3679" spans="1:3" x14ac:dyDescent="0.3">
      <c r="A3679" t="s">
        <v>3457</v>
      </c>
      <c r="B3679">
        <v>12</v>
      </c>
      <c r="C3679">
        <v>12</v>
      </c>
    </row>
    <row r="3680" spans="1:3" x14ac:dyDescent="0.3">
      <c r="A3680" t="s">
        <v>3458</v>
      </c>
    </row>
    <row r="3681" spans="1:3" x14ac:dyDescent="0.3">
      <c r="A3681" t="s">
        <v>9903</v>
      </c>
    </row>
    <row r="3682" spans="1:3" x14ac:dyDescent="0.3">
      <c r="A3682" t="s">
        <v>9904</v>
      </c>
    </row>
    <row r="3683" spans="1:3" x14ac:dyDescent="0.3">
      <c r="A3683" t="s">
        <v>9905</v>
      </c>
    </row>
    <row r="3684" spans="1:3" x14ac:dyDescent="0.3">
      <c r="A3684" t="s">
        <v>3459</v>
      </c>
      <c r="B3684">
        <v>5</v>
      </c>
      <c r="C3684">
        <v>5</v>
      </c>
    </row>
    <row r="3685" spans="1:3" x14ac:dyDescent="0.3">
      <c r="A3685" t="s">
        <v>3461</v>
      </c>
      <c r="B3685">
        <v>3</v>
      </c>
      <c r="C3685">
        <v>3</v>
      </c>
    </row>
    <row r="3686" spans="1:3" x14ac:dyDescent="0.3">
      <c r="A3686" t="s">
        <v>3462</v>
      </c>
      <c r="B3686">
        <v>1</v>
      </c>
      <c r="C3686">
        <v>1</v>
      </c>
    </row>
    <row r="3687" spans="1:3" x14ac:dyDescent="0.3">
      <c r="A3687" t="s">
        <v>3463</v>
      </c>
      <c r="B3687">
        <v>5</v>
      </c>
      <c r="C3687">
        <v>5</v>
      </c>
    </row>
    <row r="3688" spans="1:3" x14ac:dyDescent="0.3">
      <c r="A3688" t="s">
        <v>3464</v>
      </c>
      <c r="B3688">
        <v>4</v>
      </c>
      <c r="C3688">
        <v>4</v>
      </c>
    </row>
    <row r="3689" spans="1:3" x14ac:dyDescent="0.3">
      <c r="A3689" t="s">
        <v>3465</v>
      </c>
      <c r="B3689">
        <v>3</v>
      </c>
      <c r="C3689">
        <v>3</v>
      </c>
    </row>
    <row r="3690" spans="1:3" x14ac:dyDescent="0.3">
      <c r="A3690" t="s">
        <v>3466</v>
      </c>
      <c r="B3690">
        <v>4</v>
      </c>
      <c r="C3690">
        <v>4</v>
      </c>
    </row>
    <row r="3691" spans="1:3" x14ac:dyDescent="0.3">
      <c r="A3691" t="s">
        <v>3467</v>
      </c>
      <c r="B3691">
        <v>3</v>
      </c>
      <c r="C3691">
        <v>3</v>
      </c>
    </row>
    <row r="3692" spans="1:3" x14ac:dyDescent="0.3">
      <c r="A3692" t="s">
        <v>9906</v>
      </c>
    </row>
    <row r="3693" spans="1:3" x14ac:dyDescent="0.3">
      <c r="A3693" t="s">
        <v>1127</v>
      </c>
      <c r="C3693">
        <v>2</v>
      </c>
    </row>
    <row r="3694" spans="1:3" x14ac:dyDescent="0.3">
      <c r="A3694" t="s">
        <v>3468</v>
      </c>
      <c r="B3694">
        <v>1</v>
      </c>
      <c r="C3694">
        <v>1</v>
      </c>
    </row>
    <row r="3695" spans="1:3" x14ac:dyDescent="0.3">
      <c r="A3695" t="s">
        <v>3469</v>
      </c>
      <c r="B3695">
        <v>1</v>
      </c>
      <c r="C3695">
        <v>1</v>
      </c>
    </row>
    <row r="3696" spans="1:3" x14ac:dyDescent="0.3">
      <c r="A3696" t="s">
        <v>3470</v>
      </c>
      <c r="B3696">
        <v>20</v>
      </c>
      <c r="C3696">
        <v>20</v>
      </c>
    </row>
    <row r="3697" spans="1:3" x14ac:dyDescent="0.3">
      <c r="A3697" t="s">
        <v>3471</v>
      </c>
      <c r="B3697">
        <v>19</v>
      </c>
      <c r="C3697">
        <v>19</v>
      </c>
    </row>
    <row r="3698" spans="1:3" x14ac:dyDescent="0.3">
      <c r="A3698" t="s">
        <v>3472</v>
      </c>
      <c r="B3698">
        <v>21</v>
      </c>
      <c r="C3698">
        <v>21</v>
      </c>
    </row>
    <row r="3699" spans="1:3" x14ac:dyDescent="0.3">
      <c r="A3699" t="s">
        <v>3473</v>
      </c>
    </row>
    <row r="3700" spans="1:3" x14ac:dyDescent="0.3">
      <c r="A3700" t="s">
        <v>3474</v>
      </c>
      <c r="C3700">
        <v>2</v>
      </c>
    </row>
    <row r="3701" spans="1:3" x14ac:dyDescent="0.3">
      <c r="A3701" t="s">
        <v>3475</v>
      </c>
      <c r="B3701">
        <v>7</v>
      </c>
      <c r="C3701">
        <v>7</v>
      </c>
    </row>
    <row r="3702" spans="1:3" x14ac:dyDescent="0.3">
      <c r="A3702" t="s">
        <v>3476</v>
      </c>
    </row>
    <row r="3703" spans="1:3" x14ac:dyDescent="0.3">
      <c r="A3703" t="s">
        <v>3477</v>
      </c>
    </row>
    <row r="3704" spans="1:3" x14ac:dyDescent="0.3">
      <c r="A3704" t="s">
        <v>3478</v>
      </c>
      <c r="B3704">
        <v>9</v>
      </c>
      <c r="C3704">
        <v>9</v>
      </c>
    </row>
    <row r="3705" spans="1:3" x14ac:dyDescent="0.3">
      <c r="A3705" t="s">
        <v>3479</v>
      </c>
      <c r="B3705">
        <v>8</v>
      </c>
      <c r="C3705">
        <v>8</v>
      </c>
    </row>
    <row r="3706" spans="1:3" x14ac:dyDescent="0.3">
      <c r="A3706" t="s">
        <v>3480</v>
      </c>
      <c r="B3706">
        <v>6</v>
      </c>
      <c r="C3706">
        <v>6</v>
      </c>
    </row>
    <row r="3707" spans="1:3" x14ac:dyDescent="0.3">
      <c r="A3707" t="s">
        <v>9907</v>
      </c>
    </row>
    <row r="3708" spans="1:3" x14ac:dyDescent="0.3">
      <c r="A3708" t="s">
        <v>9908</v>
      </c>
    </row>
    <row r="3709" spans="1:3" x14ac:dyDescent="0.3">
      <c r="A3709" t="s">
        <v>3481</v>
      </c>
      <c r="B3709">
        <v>3</v>
      </c>
      <c r="C3709">
        <v>3</v>
      </c>
    </row>
    <row r="3710" spans="1:3" x14ac:dyDescent="0.3">
      <c r="A3710" t="s">
        <v>9909</v>
      </c>
    </row>
    <row r="3711" spans="1:3" x14ac:dyDescent="0.3">
      <c r="A3711" t="s">
        <v>9910</v>
      </c>
    </row>
    <row r="3712" spans="1:3" x14ac:dyDescent="0.3">
      <c r="A3712" t="s">
        <v>9911</v>
      </c>
    </row>
    <row r="3713" spans="1:3" x14ac:dyDescent="0.3">
      <c r="A3713" t="s">
        <v>9912</v>
      </c>
    </row>
    <row r="3714" spans="1:3" x14ac:dyDescent="0.3">
      <c r="A3714" t="s">
        <v>3482</v>
      </c>
      <c r="B3714">
        <v>18</v>
      </c>
      <c r="C3714">
        <v>18</v>
      </c>
    </row>
    <row r="3715" spans="1:3" x14ac:dyDescent="0.3">
      <c r="A3715" t="s">
        <v>3483</v>
      </c>
      <c r="B3715">
        <v>5</v>
      </c>
      <c r="C3715">
        <v>5</v>
      </c>
    </row>
    <row r="3716" spans="1:3" x14ac:dyDescent="0.3">
      <c r="A3716" t="s">
        <v>3484</v>
      </c>
    </row>
    <row r="3717" spans="1:3" x14ac:dyDescent="0.3">
      <c r="A3717" t="s">
        <v>3485</v>
      </c>
      <c r="B3717">
        <v>12</v>
      </c>
      <c r="C3717">
        <v>12</v>
      </c>
    </row>
    <row r="3718" spans="1:3" x14ac:dyDescent="0.3">
      <c r="A3718" t="s">
        <v>9913</v>
      </c>
    </row>
    <row r="3719" spans="1:3" x14ac:dyDescent="0.3">
      <c r="A3719" t="s">
        <v>3486</v>
      </c>
    </row>
    <row r="3720" spans="1:3" x14ac:dyDescent="0.3">
      <c r="A3720" t="s">
        <v>3487</v>
      </c>
      <c r="B3720">
        <v>8</v>
      </c>
      <c r="C3720">
        <v>8</v>
      </c>
    </row>
    <row r="3721" spans="1:3" x14ac:dyDescent="0.3">
      <c r="A3721" t="s">
        <v>3488</v>
      </c>
      <c r="B3721">
        <v>1</v>
      </c>
      <c r="C3721">
        <v>1</v>
      </c>
    </row>
    <row r="3722" spans="1:3" x14ac:dyDescent="0.3">
      <c r="A3722" t="s">
        <v>9914</v>
      </c>
    </row>
    <row r="3723" spans="1:3" x14ac:dyDescent="0.3">
      <c r="A3723" t="s">
        <v>3489</v>
      </c>
      <c r="B3723">
        <v>30</v>
      </c>
      <c r="C3723">
        <v>30</v>
      </c>
    </row>
    <row r="3724" spans="1:3" x14ac:dyDescent="0.3">
      <c r="A3724" t="s">
        <v>9915</v>
      </c>
    </row>
    <row r="3725" spans="1:3" x14ac:dyDescent="0.3">
      <c r="A3725" t="s">
        <v>3490</v>
      </c>
    </row>
    <row r="3726" spans="1:3" x14ac:dyDescent="0.3">
      <c r="A3726" t="s">
        <v>3491</v>
      </c>
    </row>
    <row r="3727" spans="1:3" x14ac:dyDescent="0.3">
      <c r="A3727" t="s">
        <v>9916</v>
      </c>
    </row>
    <row r="3728" spans="1:3" x14ac:dyDescent="0.3">
      <c r="A3728" t="s">
        <v>3492</v>
      </c>
      <c r="B3728">
        <v>4</v>
      </c>
      <c r="C3728">
        <v>4</v>
      </c>
    </row>
    <row r="3729" spans="1:3" x14ac:dyDescent="0.3">
      <c r="A3729" t="s">
        <v>3493</v>
      </c>
      <c r="B3729">
        <v>24</v>
      </c>
      <c r="C3729">
        <v>24</v>
      </c>
    </row>
    <row r="3730" spans="1:3" x14ac:dyDescent="0.3">
      <c r="A3730" t="s">
        <v>3494</v>
      </c>
      <c r="B3730">
        <v>13</v>
      </c>
      <c r="C3730">
        <v>13</v>
      </c>
    </row>
    <row r="3731" spans="1:3" x14ac:dyDescent="0.3">
      <c r="A3731" t="s">
        <v>3495</v>
      </c>
      <c r="B3731">
        <v>5</v>
      </c>
      <c r="C3731">
        <v>5</v>
      </c>
    </row>
    <row r="3732" spans="1:3" x14ac:dyDescent="0.3">
      <c r="A3732" t="s">
        <v>3496</v>
      </c>
      <c r="C3732">
        <v>4</v>
      </c>
    </row>
    <row r="3733" spans="1:3" x14ac:dyDescent="0.3">
      <c r="A3733" t="s">
        <v>3497</v>
      </c>
      <c r="B3733">
        <v>5</v>
      </c>
      <c r="C3733">
        <v>5</v>
      </c>
    </row>
    <row r="3734" spans="1:3" x14ac:dyDescent="0.3">
      <c r="A3734" t="s">
        <v>3498</v>
      </c>
      <c r="B3734">
        <v>5</v>
      </c>
      <c r="C3734">
        <v>5</v>
      </c>
    </row>
    <row r="3735" spans="1:3" x14ac:dyDescent="0.3">
      <c r="A3735" t="s">
        <v>3499</v>
      </c>
      <c r="C3735">
        <v>2</v>
      </c>
    </row>
    <row r="3736" spans="1:3" x14ac:dyDescent="0.3">
      <c r="A3736" t="s">
        <v>9917</v>
      </c>
    </row>
    <row r="3737" spans="1:3" x14ac:dyDescent="0.3">
      <c r="A3737" t="s">
        <v>3501</v>
      </c>
      <c r="B3737">
        <v>1</v>
      </c>
      <c r="C3737">
        <v>1</v>
      </c>
    </row>
    <row r="3738" spans="1:3" x14ac:dyDescent="0.3">
      <c r="A3738" t="s">
        <v>3502</v>
      </c>
      <c r="B3738">
        <v>16</v>
      </c>
      <c r="C3738">
        <v>16</v>
      </c>
    </row>
    <row r="3739" spans="1:3" x14ac:dyDescent="0.3">
      <c r="A3739" t="s">
        <v>9918</v>
      </c>
      <c r="B3739">
        <v>7</v>
      </c>
      <c r="C3739">
        <v>7</v>
      </c>
    </row>
    <row r="3740" spans="1:3" x14ac:dyDescent="0.3">
      <c r="A3740" t="s">
        <v>9919</v>
      </c>
    </row>
    <row r="3741" spans="1:3" x14ac:dyDescent="0.3">
      <c r="A3741" t="s">
        <v>3503</v>
      </c>
    </row>
    <row r="3742" spans="1:3" x14ac:dyDescent="0.3">
      <c r="A3742" t="s">
        <v>9920</v>
      </c>
    </row>
    <row r="3743" spans="1:3" x14ac:dyDescent="0.3">
      <c r="A3743" t="s">
        <v>3504</v>
      </c>
      <c r="B3743">
        <v>3</v>
      </c>
      <c r="C3743">
        <v>3</v>
      </c>
    </row>
    <row r="3744" spans="1:3" x14ac:dyDescent="0.3">
      <c r="A3744" t="s">
        <v>3505</v>
      </c>
      <c r="C3744">
        <v>1</v>
      </c>
    </row>
    <row r="3745" spans="1:3" x14ac:dyDescent="0.3">
      <c r="A3745" t="s">
        <v>3506</v>
      </c>
      <c r="B3745">
        <v>2</v>
      </c>
      <c r="C3745">
        <v>2</v>
      </c>
    </row>
    <row r="3746" spans="1:3" x14ac:dyDescent="0.3">
      <c r="A3746" t="s">
        <v>3507</v>
      </c>
      <c r="B3746">
        <v>2</v>
      </c>
      <c r="C3746">
        <v>2</v>
      </c>
    </row>
    <row r="3747" spans="1:3" x14ac:dyDescent="0.3">
      <c r="A3747" t="s">
        <v>3508</v>
      </c>
      <c r="B3747">
        <v>8</v>
      </c>
      <c r="C3747">
        <v>8</v>
      </c>
    </row>
    <row r="3748" spans="1:3" x14ac:dyDescent="0.3">
      <c r="A3748" t="s">
        <v>9921</v>
      </c>
      <c r="B3748">
        <v>2</v>
      </c>
      <c r="C3748">
        <v>2</v>
      </c>
    </row>
    <row r="3749" spans="1:3" x14ac:dyDescent="0.3">
      <c r="A3749" t="s">
        <v>9922</v>
      </c>
    </row>
    <row r="3750" spans="1:3" x14ac:dyDescent="0.3">
      <c r="A3750" t="s">
        <v>3509</v>
      </c>
    </row>
    <row r="3751" spans="1:3" x14ac:dyDescent="0.3">
      <c r="A3751" t="s">
        <v>3510</v>
      </c>
    </row>
    <row r="3752" spans="1:3" x14ac:dyDescent="0.3">
      <c r="A3752" t="s">
        <v>3511</v>
      </c>
    </row>
    <row r="3753" spans="1:3" x14ac:dyDescent="0.3">
      <c r="A3753" t="s">
        <v>3512</v>
      </c>
    </row>
    <row r="3754" spans="1:3" x14ac:dyDescent="0.3">
      <c r="A3754" t="s">
        <v>3514</v>
      </c>
      <c r="B3754">
        <v>1</v>
      </c>
      <c r="C3754">
        <v>1</v>
      </c>
    </row>
    <row r="3755" spans="1:3" x14ac:dyDescent="0.3">
      <c r="A3755" t="s">
        <v>3515</v>
      </c>
      <c r="B3755">
        <v>18</v>
      </c>
      <c r="C3755">
        <v>18</v>
      </c>
    </row>
    <row r="3756" spans="1:3" x14ac:dyDescent="0.3">
      <c r="A3756" t="s">
        <v>3516</v>
      </c>
    </row>
    <row r="3757" spans="1:3" x14ac:dyDescent="0.3">
      <c r="A3757" t="s">
        <v>9923</v>
      </c>
    </row>
    <row r="3758" spans="1:3" x14ac:dyDescent="0.3">
      <c r="A3758" t="s">
        <v>3517</v>
      </c>
      <c r="B3758">
        <v>27</v>
      </c>
      <c r="C3758">
        <v>27</v>
      </c>
    </row>
    <row r="3759" spans="1:3" x14ac:dyDescent="0.3">
      <c r="A3759" t="s">
        <v>3518</v>
      </c>
      <c r="C3759">
        <v>1</v>
      </c>
    </row>
    <row r="3760" spans="1:3" x14ac:dyDescent="0.3">
      <c r="A3760" t="s">
        <v>3519</v>
      </c>
    </row>
    <row r="3761" spans="1:3" x14ac:dyDescent="0.3">
      <c r="A3761" t="s">
        <v>3520</v>
      </c>
      <c r="B3761">
        <v>13</v>
      </c>
      <c r="C3761">
        <v>13</v>
      </c>
    </row>
    <row r="3762" spans="1:3" x14ac:dyDescent="0.3">
      <c r="A3762" t="s">
        <v>9924</v>
      </c>
      <c r="B3762">
        <v>9</v>
      </c>
      <c r="C3762">
        <v>9</v>
      </c>
    </row>
    <row r="3763" spans="1:3" x14ac:dyDescent="0.3">
      <c r="A3763" t="s">
        <v>9925</v>
      </c>
    </row>
    <row r="3764" spans="1:3" x14ac:dyDescent="0.3">
      <c r="A3764" t="s">
        <v>3521</v>
      </c>
    </row>
    <row r="3765" spans="1:3" x14ac:dyDescent="0.3">
      <c r="A3765" t="s">
        <v>3522</v>
      </c>
      <c r="B3765">
        <v>4</v>
      </c>
      <c r="C3765">
        <v>4</v>
      </c>
    </row>
    <row r="3766" spans="1:3" x14ac:dyDescent="0.3">
      <c r="A3766" t="s">
        <v>3523</v>
      </c>
      <c r="B3766">
        <v>27</v>
      </c>
      <c r="C3766">
        <v>27</v>
      </c>
    </row>
    <row r="3767" spans="1:3" x14ac:dyDescent="0.3">
      <c r="A3767" t="s">
        <v>3524</v>
      </c>
      <c r="B3767">
        <v>15</v>
      </c>
      <c r="C3767">
        <v>15</v>
      </c>
    </row>
    <row r="3768" spans="1:3" x14ac:dyDescent="0.3">
      <c r="A3768" t="s">
        <v>920</v>
      </c>
    </row>
    <row r="3769" spans="1:3" x14ac:dyDescent="0.3">
      <c r="A3769" t="s">
        <v>3525</v>
      </c>
      <c r="B3769">
        <v>13</v>
      </c>
      <c r="C3769">
        <v>13</v>
      </c>
    </row>
    <row r="3770" spans="1:3" x14ac:dyDescent="0.3">
      <c r="A3770" t="s">
        <v>9926</v>
      </c>
    </row>
    <row r="3771" spans="1:3" x14ac:dyDescent="0.3">
      <c r="A3771" t="s">
        <v>9927</v>
      </c>
    </row>
    <row r="3772" spans="1:3" x14ac:dyDescent="0.3">
      <c r="A3772" t="s">
        <v>3526</v>
      </c>
      <c r="B3772">
        <v>12</v>
      </c>
      <c r="C3772">
        <v>12</v>
      </c>
    </row>
    <row r="3773" spans="1:3" x14ac:dyDescent="0.3">
      <c r="A3773" t="s">
        <v>3527</v>
      </c>
    </row>
    <row r="3774" spans="1:3" x14ac:dyDescent="0.3">
      <c r="A3774" t="s">
        <v>3528</v>
      </c>
      <c r="B3774">
        <v>5</v>
      </c>
      <c r="C3774">
        <v>5</v>
      </c>
    </row>
    <row r="3775" spans="1:3" x14ac:dyDescent="0.3">
      <c r="A3775" t="s">
        <v>3529</v>
      </c>
    </row>
    <row r="3776" spans="1:3" x14ac:dyDescent="0.3">
      <c r="A3776" t="s">
        <v>9928</v>
      </c>
    </row>
    <row r="3777" spans="1:3" x14ac:dyDescent="0.3">
      <c r="A3777" t="s">
        <v>3530</v>
      </c>
    </row>
    <row r="3778" spans="1:3" x14ac:dyDescent="0.3">
      <c r="A3778" t="s">
        <v>3531</v>
      </c>
    </row>
    <row r="3779" spans="1:3" x14ac:dyDescent="0.3">
      <c r="A3779" t="s">
        <v>9929</v>
      </c>
    </row>
    <row r="3780" spans="1:3" x14ac:dyDescent="0.3">
      <c r="A3780" t="s">
        <v>3532</v>
      </c>
      <c r="B3780">
        <v>33</v>
      </c>
      <c r="C3780">
        <v>33</v>
      </c>
    </row>
    <row r="3781" spans="1:3" x14ac:dyDescent="0.3">
      <c r="A3781" t="s">
        <v>3533</v>
      </c>
      <c r="B3781">
        <v>24</v>
      </c>
      <c r="C3781">
        <v>24</v>
      </c>
    </row>
    <row r="3782" spans="1:3" x14ac:dyDescent="0.3">
      <c r="A3782" t="s">
        <v>3534</v>
      </c>
      <c r="C3782">
        <v>1</v>
      </c>
    </row>
    <row r="3783" spans="1:3" x14ac:dyDescent="0.3">
      <c r="A3783" t="s">
        <v>3535</v>
      </c>
    </row>
    <row r="3784" spans="1:3" x14ac:dyDescent="0.3">
      <c r="A3784" t="s">
        <v>3537</v>
      </c>
      <c r="B3784">
        <v>7</v>
      </c>
      <c r="C3784">
        <v>7</v>
      </c>
    </row>
    <row r="3785" spans="1:3" x14ac:dyDescent="0.3">
      <c r="A3785" t="s">
        <v>3538</v>
      </c>
      <c r="B3785">
        <v>5</v>
      </c>
      <c r="C3785">
        <v>5</v>
      </c>
    </row>
    <row r="3786" spans="1:3" x14ac:dyDescent="0.3">
      <c r="A3786" t="s">
        <v>3540</v>
      </c>
    </row>
    <row r="3787" spans="1:3" x14ac:dyDescent="0.3">
      <c r="A3787" t="s">
        <v>3541</v>
      </c>
    </row>
    <row r="3788" spans="1:3" x14ac:dyDescent="0.3">
      <c r="A3788" t="s">
        <v>3542</v>
      </c>
      <c r="B3788">
        <v>5</v>
      </c>
      <c r="C3788">
        <v>5</v>
      </c>
    </row>
    <row r="3789" spans="1:3" x14ac:dyDescent="0.3">
      <c r="A3789" t="s">
        <v>3543</v>
      </c>
      <c r="B3789">
        <v>7</v>
      </c>
      <c r="C3789">
        <v>7</v>
      </c>
    </row>
    <row r="3790" spans="1:3" x14ac:dyDescent="0.3">
      <c r="A3790" t="s">
        <v>3544</v>
      </c>
      <c r="B3790">
        <v>12</v>
      </c>
      <c r="C3790">
        <v>12</v>
      </c>
    </row>
    <row r="3791" spans="1:3" x14ac:dyDescent="0.3">
      <c r="A3791" t="s">
        <v>3545</v>
      </c>
    </row>
    <row r="3792" spans="1:3" x14ac:dyDescent="0.3">
      <c r="A3792" t="s">
        <v>3546</v>
      </c>
    </row>
    <row r="3793" spans="1:3" x14ac:dyDescent="0.3">
      <c r="A3793" t="s">
        <v>3547</v>
      </c>
    </row>
    <row r="3794" spans="1:3" x14ac:dyDescent="0.3">
      <c r="A3794" t="s">
        <v>3548</v>
      </c>
    </row>
    <row r="3795" spans="1:3" x14ac:dyDescent="0.3">
      <c r="A3795" t="s">
        <v>3550</v>
      </c>
      <c r="B3795">
        <v>1</v>
      </c>
      <c r="C3795">
        <v>1</v>
      </c>
    </row>
    <row r="3796" spans="1:3" x14ac:dyDescent="0.3">
      <c r="A3796" t="s">
        <v>9930</v>
      </c>
    </row>
    <row r="3797" spans="1:3" x14ac:dyDescent="0.3">
      <c r="A3797" t="s">
        <v>3551</v>
      </c>
      <c r="C3797">
        <v>6</v>
      </c>
    </row>
    <row r="3798" spans="1:3" x14ac:dyDescent="0.3">
      <c r="A3798" t="s">
        <v>1127</v>
      </c>
      <c r="C3798">
        <v>2</v>
      </c>
    </row>
    <row r="3799" spans="1:3" x14ac:dyDescent="0.3">
      <c r="A3799" t="s">
        <v>3552</v>
      </c>
      <c r="C3799">
        <v>2</v>
      </c>
    </row>
    <row r="3800" spans="1:3" x14ac:dyDescent="0.3">
      <c r="A3800" t="s">
        <v>3553</v>
      </c>
      <c r="B3800">
        <v>21</v>
      </c>
      <c r="C3800">
        <v>21</v>
      </c>
    </row>
    <row r="3801" spans="1:3" x14ac:dyDescent="0.3">
      <c r="A3801" t="s">
        <v>3554</v>
      </c>
    </row>
    <row r="3802" spans="1:3" x14ac:dyDescent="0.3">
      <c r="A3802" t="s">
        <v>3555</v>
      </c>
    </row>
    <row r="3803" spans="1:3" x14ac:dyDescent="0.3">
      <c r="A3803" t="s">
        <v>9931</v>
      </c>
    </row>
    <row r="3804" spans="1:3" x14ac:dyDescent="0.3">
      <c r="A3804" t="s">
        <v>9932</v>
      </c>
    </row>
    <row r="3805" spans="1:3" x14ac:dyDescent="0.3">
      <c r="A3805" t="s">
        <v>3556</v>
      </c>
      <c r="B3805">
        <v>2</v>
      </c>
      <c r="C3805">
        <v>2</v>
      </c>
    </row>
    <row r="3806" spans="1:3" x14ac:dyDescent="0.3">
      <c r="A3806" t="s">
        <v>3557</v>
      </c>
      <c r="B3806">
        <v>4</v>
      </c>
      <c r="C3806">
        <v>4</v>
      </c>
    </row>
    <row r="3807" spans="1:3" x14ac:dyDescent="0.3">
      <c r="A3807" t="s">
        <v>9933</v>
      </c>
    </row>
    <row r="3808" spans="1:3" x14ac:dyDescent="0.3">
      <c r="A3808" t="s">
        <v>9934</v>
      </c>
    </row>
    <row r="3809" spans="1:3" x14ac:dyDescent="0.3">
      <c r="A3809" t="s">
        <v>3558</v>
      </c>
      <c r="B3809">
        <v>26</v>
      </c>
      <c r="C3809">
        <v>26</v>
      </c>
    </row>
    <row r="3810" spans="1:3" x14ac:dyDescent="0.3">
      <c r="A3810" t="s">
        <v>3559</v>
      </c>
      <c r="B3810">
        <v>2</v>
      </c>
      <c r="C3810">
        <v>2</v>
      </c>
    </row>
    <row r="3811" spans="1:3" x14ac:dyDescent="0.3">
      <c r="A3811" t="s">
        <v>9935</v>
      </c>
    </row>
    <row r="3812" spans="1:3" x14ac:dyDescent="0.3">
      <c r="A3812" t="s">
        <v>9936</v>
      </c>
    </row>
    <row r="3813" spans="1:3" x14ac:dyDescent="0.3">
      <c r="A3813" t="s">
        <v>3560</v>
      </c>
      <c r="B3813">
        <v>21</v>
      </c>
      <c r="C3813">
        <v>21</v>
      </c>
    </row>
    <row r="3814" spans="1:3" x14ac:dyDescent="0.3">
      <c r="A3814" t="s">
        <v>3561</v>
      </c>
      <c r="B3814">
        <v>20</v>
      </c>
      <c r="C3814">
        <v>20</v>
      </c>
    </row>
    <row r="3815" spans="1:3" x14ac:dyDescent="0.3">
      <c r="A3815" t="s">
        <v>3562</v>
      </c>
      <c r="B3815">
        <v>19</v>
      </c>
      <c r="C3815">
        <v>19</v>
      </c>
    </row>
    <row r="3816" spans="1:3" x14ac:dyDescent="0.3">
      <c r="A3816" t="s">
        <v>3563</v>
      </c>
      <c r="B3816">
        <v>16</v>
      </c>
      <c r="C3816">
        <v>16</v>
      </c>
    </row>
    <row r="3817" spans="1:3" x14ac:dyDescent="0.3">
      <c r="A3817" t="s">
        <v>3564</v>
      </c>
      <c r="B3817">
        <v>1</v>
      </c>
      <c r="C3817">
        <v>1</v>
      </c>
    </row>
    <row r="3818" spans="1:3" x14ac:dyDescent="0.3">
      <c r="A3818" t="s">
        <v>3565</v>
      </c>
      <c r="C3818">
        <v>4</v>
      </c>
    </row>
    <row r="3819" spans="1:3" x14ac:dyDescent="0.3">
      <c r="A3819" t="s">
        <v>9937</v>
      </c>
    </row>
    <row r="3820" spans="1:3" x14ac:dyDescent="0.3">
      <c r="A3820" t="s">
        <v>3566</v>
      </c>
    </row>
    <row r="3821" spans="1:3" x14ac:dyDescent="0.3">
      <c r="A3821" t="s">
        <v>3567</v>
      </c>
      <c r="C3821">
        <v>5</v>
      </c>
    </row>
    <row r="3822" spans="1:3" x14ac:dyDescent="0.3">
      <c r="A3822" t="s">
        <v>3568</v>
      </c>
    </row>
    <row r="3823" spans="1:3" x14ac:dyDescent="0.3">
      <c r="A3823" t="s">
        <v>3569</v>
      </c>
    </row>
    <row r="3824" spans="1:3" x14ac:dyDescent="0.3">
      <c r="A3824" t="s">
        <v>3570</v>
      </c>
    </row>
    <row r="3825" spans="1:3" x14ac:dyDescent="0.3">
      <c r="A3825" t="s">
        <v>3572</v>
      </c>
    </row>
    <row r="3826" spans="1:3" x14ac:dyDescent="0.3">
      <c r="A3826" t="s">
        <v>3573</v>
      </c>
    </row>
    <row r="3827" spans="1:3" x14ac:dyDescent="0.3">
      <c r="A3827" t="s">
        <v>3574</v>
      </c>
    </row>
    <row r="3828" spans="1:3" x14ac:dyDescent="0.3">
      <c r="A3828" t="s">
        <v>3575</v>
      </c>
    </row>
    <row r="3829" spans="1:3" x14ac:dyDescent="0.3">
      <c r="A3829" t="s">
        <v>3576</v>
      </c>
      <c r="B3829">
        <v>27</v>
      </c>
      <c r="C3829">
        <v>27</v>
      </c>
    </row>
    <row r="3830" spans="1:3" x14ac:dyDescent="0.3">
      <c r="A3830" t="s">
        <v>3577</v>
      </c>
      <c r="B3830">
        <v>17</v>
      </c>
      <c r="C3830">
        <v>17</v>
      </c>
    </row>
    <row r="3831" spans="1:3" x14ac:dyDescent="0.3">
      <c r="A3831" t="s">
        <v>3578</v>
      </c>
      <c r="B3831">
        <v>2</v>
      </c>
      <c r="C3831">
        <v>2</v>
      </c>
    </row>
    <row r="3832" spans="1:3" x14ac:dyDescent="0.3">
      <c r="A3832" t="s">
        <v>3579</v>
      </c>
      <c r="B3832">
        <v>6</v>
      </c>
      <c r="C3832">
        <v>6</v>
      </c>
    </row>
    <row r="3833" spans="1:3" x14ac:dyDescent="0.3">
      <c r="A3833" t="s">
        <v>3580</v>
      </c>
      <c r="B3833">
        <v>23</v>
      </c>
      <c r="C3833">
        <v>23</v>
      </c>
    </row>
    <row r="3834" spans="1:3" x14ac:dyDescent="0.3">
      <c r="A3834" t="s">
        <v>3581</v>
      </c>
      <c r="B3834">
        <v>5</v>
      </c>
      <c r="C3834">
        <v>5</v>
      </c>
    </row>
    <row r="3835" spans="1:3" x14ac:dyDescent="0.3">
      <c r="A3835" t="s">
        <v>3582</v>
      </c>
      <c r="B3835">
        <v>8</v>
      </c>
      <c r="C3835">
        <v>8</v>
      </c>
    </row>
    <row r="3836" spans="1:3" x14ac:dyDescent="0.3">
      <c r="A3836" t="s">
        <v>9938</v>
      </c>
    </row>
    <row r="3837" spans="1:3" x14ac:dyDescent="0.3">
      <c r="A3837" t="s">
        <v>9939</v>
      </c>
    </row>
    <row r="3838" spans="1:3" x14ac:dyDescent="0.3">
      <c r="A3838" t="s">
        <v>3583</v>
      </c>
    </row>
    <row r="3839" spans="1:3" x14ac:dyDescent="0.3">
      <c r="A3839" t="s">
        <v>3584</v>
      </c>
    </row>
    <row r="3840" spans="1:3" x14ac:dyDescent="0.3">
      <c r="A3840" t="s">
        <v>3585</v>
      </c>
      <c r="B3840">
        <v>20</v>
      </c>
      <c r="C3840">
        <v>20</v>
      </c>
    </row>
    <row r="3841" spans="1:3" x14ac:dyDescent="0.3">
      <c r="A3841" t="s">
        <v>3586</v>
      </c>
      <c r="B3841">
        <v>19</v>
      </c>
      <c r="C3841">
        <v>19</v>
      </c>
    </row>
    <row r="3842" spans="1:3" x14ac:dyDescent="0.3">
      <c r="A3842" t="s">
        <v>3588</v>
      </c>
    </row>
    <row r="3843" spans="1:3" x14ac:dyDescent="0.3">
      <c r="A3843" t="s">
        <v>9940</v>
      </c>
    </row>
    <row r="3844" spans="1:3" x14ac:dyDescent="0.3">
      <c r="A3844" t="s">
        <v>3589</v>
      </c>
    </row>
    <row r="3845" spans="1:3" x14ac:dyDescent="0.3">
      <c r="A3845" t="s">
        <v>3590</v>
      </c>
      <c r="B3845">
        <v>7</v>
      </c>
      <c r="C3845">
        <v>7</v>
      </c>
    </row>
    <row r="3846" spans="1:3" x14ac:dyDescent="0.3">
      <c r="A3846" t="s">
        <v>3591</v>
      </c>
      <c r="B3846">
        <v>21</v>
      </c>
      <c r="C3846">
        <v>21</v>
      </c>
    </row>
    <row r="3847" spans="1:3" x14ac:dyDescent="0.3">
      <c r="A3847" t="s">
        <v>3592</v>
      </c>
      <c r="B3847">
        <v>19</v>
      </c>
      <c r="C3847">
        <v>19</v>
      </c>
    </row>
    <row r="3848" spans="1:3" x14ac:dyDescent="0.3">
      <c r="A3848" t="s">
        <v>3593</v>
      </c>
      <c r="B3848">
        <v>7</v>
      </c>
      <c r="C3848">
        <v>7</v>
      </c>
    </row>
    <row r="3849" spans="1:3" x14ac:dyDescent="0.3">
      <c r="A3849" t="s">
        <v>3594</v>
      </c>
      <c r="B3849">
        <v>2</v>
      </c>
      <c r="C3849">
        <v>2</v>
      </c>
    </row>
    <row r="3850" spans="1:3" x14ac:dyDescent="0.3">
      <c r="A3850" t="s">
        <v>3595</v>
      </c>
      <c r="B3850">
        <v>7</v>
      </c>
      <c r="C3850">
        <v>7</v>
      </c>
    </row>
    <row r="3851" spans="1:3" x14ac:dyDescent="0.3">
      <c r="A3851" t="s">
        <v>3596</v>
      </c>
      <c r="B3851">
        <v>28</v>
      </c>
      <c r="C3851">
        <v>28</v>
      </c>
    </row>
    <row r="3852" spans="1:3" x14ac:dyDescent="0.3">
      <c r="A3852" t="s">
        <v>4605</v>
      </c>
    </row>
    <row r="3853" spans="1:3" x14ac:dyDescent="0.3">
      <c r="A3853" t="s">
        <v>3597</v>
      </c>
      <c r="B3853">
        <v>20</v>
      </c>
      <c r="C3853">
        <v>20</v>
      </c>
    </row>
    <row r="3854" spans="1:3" x14ac:dyDescent="0.3">
      <c r="A3854" t="s">
        <v>3598</v>
      </c>
      <c r="B3854">
        <v>5</v>
      </c>
      <c r="C3854">
        <v>5</v>
      </c>
    </row>
    <row r="3855" spans="1:3" x14ac:dyDescent="0.3">
      <c r="A3855" t="s">
        <v>9941</v>
      </c>
    </row>
    <row r="3856" spans="1:3" x14ac:dyDescent="0.3">
      <c r="A3856" t="s">
        <v>9942</v>
      </c>
      <c r="B3856">
        <v>2</v>
      </c>
      <c r="C3856">
        <v>2</v>
      </c>
    </row>
    <row r="3857" spans="1:3" x14ac:dyDescent="0.3">
      <c r="A3857" t="s">
        <v>9943</v>
      </c>
    </row>
    <row r="3858" spans="1:3" x14ac:dyDescent="0.3">
      <c r="A3858" t="s">
        <v>9944</v>
      </c>
    </row>
    <row r="3859" spans="1:3" x14ac:dyDescent="0.3">
      <c r="A3859" t="s">
        <v>9945</v>
      </c>
    </row>
    <row r="3860" spans="1:3" x14ac:dyDescent="0.3">
      <c r="A3860" t="s">
        <v>3599</v>
      </c>
      <c r="C3860">
        <v>3</v>
      </c>
    </row>
    <row r="3861" spans="1:3" x14ac:dyDescent="0.3">
      <c r="A3861" t="s">
        <v>3600</v>
      </c>
      <c r="B3861">
        <v>4</v>
      </c>
      <c r="C3861">
        <v>4</v>
      </c>
    </row>
    <row r="3862" spans="1:3" x14ac:dyDescent="0.3">
      <c r="A3862" t="s">
        <v>9946</v>
      </c>
    </row>
    <row r="3863" spans="1:3" x14ac:dyDescent="0.3">
      <c r="A3863" t="s">
        <v>3601</v>
      </c>
      <c r="B3863">
        <v>11</v>
      </c>
      <c r="C3863">
        <v>11</v>
      </c>
    </row>
    <row r="3864" spans="1:3" x14ac:dyDescent="0.3">
      <c r="A3864" t="s">
        <v>3602</v>
      </c>
    </row>
    <row r="3865" spans="1:3" x14ac:dyDescent="0.3">
      <c r="A3865" t="s">
        <v>3603</v>
      </c>
      <c r="B3865">
        <v>8</v>
      </c>
      <c r="C3865">
        <v>8</v>
      </c>
    </row>
    <row r="3866" spans="1:3" x14ac:dyDescent="0.3">
      <c r="A3866" t="s">
        <v>3604</v>
      </c>
    </row>
    <row r="3867" spans="1:3" x14ac:dyDescent="0.3">
      <c r="A3867" t="s">
        <v>3605</v>
      </c>
      <c r="B3867">
        <v>12</v>
      </c>
      <c r="C3867">
        <v>12</v>
      </c>
    </row>
    <row r="3868" spans="1:3" x14ac:dyDescent="0.3">
      <c r="A3868" t="s">
        <v>9947</v>
      </c>
    </row>
    <row r="3869" spans="1:3" x14ac:dyDescent="0.3">
      <c r="A3869" t="s">
        <v>9948</v>
      </c>
    </row>
    <row r="3870" spans="1:3" x14ac:dyDescent="0.3">
      <c r="A3870" t="s">
        <v>9949</v>
      </c>
      <c r="B3870">
        <v>23</v>
      </c>
      <c r="C3870">
        <v>23</v>
      </c>
    </row>
    <row r="3871" spans="1:3" x14ac:dyDescent="0.3">
      <c r="A3871" t="s">
        <v>3607</v>
      </c>
    </row>
    <row r="3872" spans="1:3" x14ac:dyDescent="0.3">
      <c r="A3872" t="s">
        <v>2542</v>
      </c>
    </row>
    <row r="3873" spans="1:3" x14ac:dyDescent="0.3">
      <c r="A3873" t="s">
        <v>3610</v>
      </c>
    </row>
    <row r="3874" spans="1:3" x14ac:dyDescent="0.3">
      <c r="A3874" t="s">
        <v>3611</v>
      </c>
      <c r="B3874">
        <v>8</v>
      </c>
      <c r="C3874">
        <v>8</v>
      </c>
    </row>
    <row r="3875" spans="1:3" x14ac:dyDescent="0.3">
      <c r="A3875" t="s">
        <v>9950</v>
      </c>
      <c r="B3875">
        <v>4</v>
      </c>
      <c r="C3875">
        <v>4</v>
      </c>
    </row>
    <row r="3876" spans="1:3" x14ac:dyDescent="0.3">
      <c r="A3876" t="s">
        <v>3612</v>
      </c>
      <c r="C3876">
        <v>4</v>
      </c>
    </row>
    <row r="3877" spans="1:3" x14ac:dyDescent="0.3">
      <c r="A3877" t="s">
        <v>3613</v>
      </c>
      <c r="B3877">
        <v>5</v>
      </c>
      <c r="C3877">
        <v>5</v>
      </c>
    </row>
    <row r="3878" spans="1:3" x14ac:dyDescent="0.3">
      <c r="A3878" t="s">
        <v>3614</v>
      </c>
      <c r="B3878">
        <v>2</v>
      </c>
      <c r="C3878">
        <v>2</v>
      </c>
    </row>
    <row r="3879" spans="1:3" x14ac:dyDescent="0.3">
      <c r="A3879" t="s">
        <v>3615</v>
      </c>
    </row>
    <row r="3880" spans="1:3" x14ac:dyDescent="0.3">
      <c r="A3880" t="s">
        <v>3616</v>
      </c>
      <c r="B3880">
        <v>73</v>
      </c>
      <c r="C3880">
        <v>73</v>
      </c>
    </row>
    <row r="3881" spans="1:3" x14ac:dyDescent="0.3">
      <c r="A3881" t="s">
        <v>3618</v>
      </c>
    </row>
    <row r="3882" spans="1:3" x14ac:dyDescent="0.3">
      <c r="A3882" t="s">
        <v>3619</v>
      </c>
    </row>
    <row r="3883" spans="1:3" x14ac:dyDescent="0.3">
      <c r="A3883" t="s">
        <v>3620</v>
      </c>
      <c r="B3883">
        <v>15</v>
      </c>
      <c r="C3883">
        <v>15</v>
      </c>
    </row>
    <row r="3884" spans="1:3" x14ac:dyDescent="0.3">
      <c r="A3884" t="s">
        <v>3621</v>
      </c>
      <c r="B3884">
        <v>6</v>
      </c>
      <c r="C3884">
        <v>6</v>
      </c>
    </row>
    <row r="3885" spans="1:3" x14ac:dyDescent="0.3">
      <c r="A3885" t="s">
        <v>3622</v>
      </c>
      <c r="B3885">
        <v>1</v>
      </c>
      <c r="C3885">
        <v>1</v>
      </c>
    </row>
    <row r="3886" spans="1:3" x14ac:dyDescent="0.3">
      <c r="A3886" t="s">
        <v>9951</v>
      </c>
    </row>
    <row r="3887" spans="1:3" x14ac:dyDescent="0.3">
      <c r="A3887" t="s">
        <v>9952</v>
      </c>
      <c r="B3887">
        <v>2021</v>
      </c>
      <c r="C3887">
        <v>2021</v>
      </c>
    </row>
    <row r="3888" spans="1:3" x14ac:dyDescent="0.3">
      <c r="A3888" t="s">
        <v>3623</v>
      </c>
    </row>
    <row r="3889" spans="1:3" x14ac:dyDescent="0.3">
      <c r="A3889" t="s">
        <v>3625</v>
      </c>
    </row>
    <row r="3890" spans="1:3" x14ac:dyDescent="0.3">
      <c r="A3890" t="s">
        <v>3626</v>
      </c>
    </row>
    <row r="3891" spans="1:3" x14ac:dyDescent="0.3">
      <c r="A3891" t="s">
        <v>3627</v>
      </c>
      <c r="B3891">
        <v>36</v>
      </c>
      <c r="C3891">
        <v>36</v>
      </c>
    </row>
    <row r="3892" spans="1:3" x14ac:dyDescent="0.3">
      <c r="A3892" t="s">
        <v>3628</v>
      </c>
    </row>
    <row r="3893" spans="1:3" x14ac:dyDescent="0.3">
      <c r="A3893" t="s">
        <v>3630</v>
      </c>
    </row>
    <row r="3894" spans="1:3" x14ac:dyDescent="0.3">
      <c r="A3894" t="s">
        <v>3632</v>
      </c>
    </row>
    <row r="3895" spans="1:3" x14ac:dyDescent="0.3">
      <c r="A3895" t="s">
        <v>9953</v>
      </c>
    </row>
    <row r="3896" spans="1:3" x14ac:dyDescent="0.3">
      <c r="A3896" t="s">
        <v>9954</v>
      </c>
    </row>
    <row r="3897" spans="1:3" x14ac:dyDescent="0.3">
      <c r="A3897" t="s">
        <v>3633</v>
      </c>
      <c r="B3897">
        <v>8</v>
      </c>
      <c r="C3897">
        <v>8</v>
      </c>
    </row>
    <row r="3898" spans="1:3" x14ac:dyDescent="0.3">
      <c r="A3898" t="s">
        <v>3634</v>
      </c>
      <c r="B3898">
        <v>6</v>
      </c>
      <c r="C3898">
        <v>6</v>
      </c>
    </row>
    <row r="3899" spans="1:3" x14ac:dyDescent="0.3">
      <c r="A3899" t="s">
        <v>3635</v>
      </c>
      <c r="B3899">
        <v>19</v>
      </c>
      <c r="C3899">
        <v>19</v>
      </c>
    </row>
    <row r="3900" spans="1:3" x14ac:dyDescent="0.3">
      <c r="A3900" t="s">
        <v>3636</v>
      </c>
      <c r="B3900">
        <v>12</v>
      </c>
      <c r="C3900">
        <v>12</v>
      </c>
    </row>
    <row r="3901" spans="1:3" x14ac:dyDescent="0.3">
      <c r="A3901" t="s">
        <v>3637</v>
      </c>
      <c r="B3901">
        <v>2</v>
      </c>
      <c r="C3901">
        <v>2</v>
      </c>
    </row>
    <row r="3902" spans="1:3" x14ac:dyDescent="0.3">
      <c r="A3902" t="s">
        <v>3638</v>
      </c>
      <c r="B3902">
        <v>11</v>
      </c>
      <c r="C3902">
        <v>11</v>
      </c>
    </row>
    <row r="3903" spans="1:3" x14ac:dyDescent="0.3">
      <c r="A3903" t="s">
        <v>3639</v>
      </c>
      <c r="B3903">
        <v>4</v>
      </c>
      <c r="C3903">
        <v>4</v>
      </c>
    </row>
    <row r="3904" spans="1:3" x14ac:dyDescent="0.3">
      <c r="A3904" t="s">
        <v>3640</v>
      </c>
      <c r="B3904">
        <v>2</v>
      </c>
      <c r="C3904">
        <v>2</v>
      </c>
    </row>
    <row r="3905" spans="1:3" x14ac:dyDescent="0.3">
      <c r="A3905" t="s">
        <v>3641</v>
      </c>
      <c r="B3905">
        <v>1</v>
      </c>
      <c r="C3905">
        <v>1</v>
      </c>
    </row>
    <row r="3906" spans="1:3" x14ac:dyDescent="0.3">
      <c r="A3906" t="s">
        <v>3642</v>
      </c>
    </row>
    <row r="3907" spans="1:3" x14ac:dyDescent="0.3">
      <c r="A3907" t="s">
        <v>3643</v>
      </c>
    </row>
    <row r="3908" spans="1:3" x14ac:dyDescent="0.3">
      <c r="A3908" t="s">
        <v>3644</v>
      </c>
      <c r="B3908">
        <v>12</v>
      </c>
      <c r="C3908">
        <v>12</v>
      </c>
    </row>
    <row r="3909" spans="1:3" x14ac:dyDescent="0.3">
      <c r="A3909" t="s">
        <v>3645</v>
      </c>
      <c r="B3909">
        <v>2</v>
      </c>
      <c r="C3909">
        <v>2</v>
      </c>
    </row>
    <row r="3910" spans="1:3" x14ac:dyDescent="0.3">
      <c r="A3910" t="s">
        <v>3646</v>
      </c>
      <c r="B3910">
        <v>1</v>
      </c>
      <c r="C3910">
        <v>1</v>
      </c>
    </row>
    <row r="3911" spans="1:3" x14ac:dyDescent="0.3">
      <c r="A3911" t="s">
        <v>3647</v>
      </c>
      <c r="B3911">
        <v>4</v>
      </c>
      <c r="C3911">
        <v>4</v>
      </c>
    </row>
    <row r="3912" spans="1:3" x14ac:dyDescent="0.3">
      <c r="A3912" t="s">
        <v>3648</v>
      </c>
      <c r="B3912">
        <v>4988</v>
      </c>
      <c r="C3912">
        <v>4988</v>
      </c>
    </row>
    <row r="3913" spans="1:3" x14ac:dyDescent="0.3">
      <c r="A3913" t="s">
        <v>3649</v>
      </c>
    </row>
    <row r="3914" spans="1:3" x14ac:dyDescent="0.3">
      <c r="A3914" t="s">
        <v>2557</v>
      </c>
    </row>
    <row r="3915" spans="1:3" x14ac:dyDescent="0.3">
      <c r="A3915" t="s">
        <v>3650</v>
      </c>
      <c r="B3915">
        <v>2020</v>
      </c>
      <c r="C3915">
        <v>2020</v>
      </c>
    </row>
    <row r="3916" spans="1:3" x14ac:dyDescent="0.3">
      <c r="A3916" t="s">
        <v>3651</v>
      </c>
      <c r="B3916">
        <v>1</v>
      </c>
      <c r="C3916">
        <v>1</v>
      </c>
    </row>
    <row r="3917" spans="1:3" x14ac:dyDescent="0.3">
      <c r="A3917" t="s">
        <v>3652</v>
      </c>
      <c r="B3917">
        <v>3</v>
      </c>
      <c r="C3917">
        <v>3</v>
      </c>
    </row>
    <row r="3918" spans="1:3" x14ac:dyDescent="0.3">
      <c r="A3918" t="s">
        <v>3653</v>
      </c>
      <c r="B3918">
        <v>28</v>
      </c>
      <c r="C3918">
        <v>28</v>
      </c>
    </row>
    <row r="3919" spans="1:3" x14ac:dyDescent="0.3">
      <c r="A3919" t="s">
        <v>3654</v>
      </c>
      <c r="B3919">
        <v>6</v>
      </c>
      <c r="C3919">
        <v>6</v>
      </c>
    </row>
    <row r="3920" spans="1:3" x14ac:dyDescent="0.3">
      <c r="A3920" t="s">
        <v>3655</v>
      </c>
      <c r="B3920">
        <v>3</v>
      </c>
      <c r="C3920">
        <v>3</v>
      </c>
    </row>
    <row r="3921" spans="1:3" x14ac:dyDescent="0.3">
      <c r="A3921" t="s">
        <v>3656</v>
      </c>
    </row>
    <row r="3922" spans="1:3" x14ac:dyDescent="0.3">
      <c r="A3922" t="s">
        <v>9955</v>
      </c>
    </row>
    <row r="3923" spans="1:3" x14ac:dyDescent="0.3">
      <c r="A3923" t="s">
        <v>3657</v>
      </c>
      <c r="B3923">
        <v>19</v>
      </c>
      <c r="C3923">
        <v>19</v>
      </c>
    </row>
    <row r="3924" spans="1:3" x14ac:dyDescent="0.3">
      <c r="A3924" t="s">
        <v>3658</v>
      </c>
      <c r="B3924">
        <v>32</v>
      </c>
      <c r="C3924">
        <v>32</v>
      </c>
    </row>
    <row r="3925" spans="1:3" x14ac:dyDescent="0.3">
      <c r="A3925" t="s">
        <v>3659</v>
      </c>
      <c r="B3925">
        <v>4</v>
      </c>
      <c r="C3925">
        <v>4</v>
      </c>
    </row>
    <row r="3926" spans="1:3" x14ac:dyDescent="0.3">
      <c r="A3926" t="s">
        <v>3660</v>
      </c>
      <c r="B3926">
        <v>15</v>
      </c>
      <c r="C3926">
        <v>15</v>
      </c>
    </row>
    <row r="3927" spans="1:3" x14ac:dyDescent="0.3">
      <c r="A3927" t="s">
        <v>3661</v>
      </c>
      <c r="B3927">
        <v>12</v>
      </c>
      <c r="C3927">
        <v>12</v>
      </c>
    </row>
    <row r="3928" spans="1:3" x14ac:dyDescent="0.3">
      <c r="A3928" t="s">
        <v>3662</v>
      </c>
      <c r="B3928">
        <v>10</v>
      </c>
      <c r="C3928">
        <v>10</v>
      </c>
    </row>
    <row r="3929" spans="1:3" x14ac:dyDescent="0.3">
      <c r="A3929" t="s">
        <v>3663</v>
      </c>
      <c r="B3929">
        <v>25</v>
      </c>
      <c r="C3929">
        <v>25</v>
      </c>
    </row>
    <row r="3930" spans="1:3" x14ac:dyDescent="0.3">
      <c r="A3930" t="s">
        <v>3664</v>
      </c>
      <c r="B3930">
        <v>20</v>
      </c>
      <c r="C3930">
        <v>20</v>
      </c>
    </row>
    <row r="3931" spans="1:3" x14ac:dyDescent="0.3">
      <c r="A3931" t="s">
        <v>3665</v>
      </c>
      <c r="B3931">
        <v>19</v>
      </c>
      <c r="C3931">
        <v>19</v>
      </c>
    </row>
    <row r="3932" spans="1:3" x14ac:dyDescent="0.3">
      <c r="A3932" t="s">
        <v>3666</v>
      </c>
      <c r="B3932">
        <v>13</v>
      </c>
      <c r="C3932">
        <v>13</v>
      </c>
    </row>
    <row r="3933" spans="1:3" x14ac:dyDescent="0.3">
      <c r="A3933" t="s">
        <v>9956</v>
      </c>
    </row>
    <row r="3934" spans="1:3" x14ac:dyDescent="0.3">
      <c r="A3934" t="s">
        <v>3667</v>
      </c>
    </row>
    <row r="3935" spans="1:3" x14ac:dyDescent="0.3">
      <c r="A3935" t="s">
        <v>3668</v>
      </c>
    </row>
    <row r="3936" spans="1:3" x14ac:dyDescent="0.3">
      <c r="A3936" t="s">
        <v>9957</v>
      </c>
    </row>
    <row r="3937" spans="1:3" x14ac:dyDescent="0.3">
      <c r="A3937" t="s">
        <v>3670</v>
      </c>
      <c r="B3937">
        <v>1</v>
      </c>
      <c r="C3937">
        <v>1</v>
      </c>
    </row>
    <row r="3938" spans="1:3" x14ac:dyDescent="0.3">
      <c r="A3938" t="s">
        <v>3671</v>
      </c>
      <c r="B3938">
        <v>35</v>
      </c>
      <c r="C3938">
        <v>35</v>
      </c>
    </row>
    <row r="3939" spans="1:3" x14ac:dyDescent="0.3">
      <c r="A3939" t="s">
        <v>3672</v>
      </c>
      <c r="B3939">
        <v>10</v>
      </c>
      <c r="C3939">
        <v>10</v>
      </c>
    </row>
    <row r="3940" spans="1:3" x14ac:dyDescent="0.3">
      <c r="A3940" t="s">
        <v>3673</v>
      </c>
      <c r="B3940">
        <v>10</v>
      </c>
      <c r="C3940">
        <v>10</v>
      </c>
    </row>
    <row r="3941" spans="1:3" x14ac:dyDescent="0.3">
      <c r="A3941" t="s">
        <v>3674</v>
      </c>
      <c r="B3941">
        <v>13</v>
      </c>
      <c r="C3941">
        <v>13</v>
      </c>
    </row>
    <row r="3942" spans="1:3" x14ac:dyDescent="0.3">
      <c r="A3942" t="s">
        <v>3675</v>
      </c>
      <c r="B3942">
        <v>4</v>
      </c>
      <c r="C3942">
        <v>4</v>
      </c>
    </row>
    <row r="3943" spans="1:3" x14ac:dyDescent="0.3">
      <c r="A3943" t="s">
        <v>9958</v>
      </c>
    </row>
    <row r="3944" spans="1:3" x14ac:dyDescent="0.3">
      <c r="A3944" t="s">
        <v>9959</v>
      </c>
    </row>
    <row r="3945" spans="1:3" x14ac:dyDescent="0.3">
      <c r="A3945" t="s">
        <v>3676</v>
      </c>
      <c r="B3945">
        <v>5</v>
      </c>
      <c r="C3945">
        <v>5</v>
      </c>
    </row>
    <row r="3946" spans="1:3" x14ac:dyDescent="0.3">
      <c r="A3946" t="s">
        <v>9960</v>
      </c>
      <c r="B3946">
        <v>2021</v>
      </c>
      <c r="C3946">
        <v>2021</v>
      </c>
    </row>
    <row r="3947" spans="1:3" x14ac:dyDescent="0.3">
      <c r="A3947" t="s">
        <v>9961</v>
      </c>
    </row>
    <row r="3948" spans="1:3" x14ac:dyDescent="0.3">
      <c r="A3948" t="s">
        <v>9962</v>
      </c>
      <c r="B3948">
        <v>2021</v>
      </c>
      <c r="C3948">
        <v>2021</v>
      </c>
    </row>
    <row r="3949" spans="1:3" x14ac:dyDescent="0.3">
      <c r="A3949" t="s">
        <v>9963</v>
      </c>
    </row>
    <row r="3950" spans="1:3" x14ac:dyDescent="0.3">
      <c r="A3950" t="s">
        <v>3678</v>
      </c>
    </row>
    <row r="3951" spans="1:3" x14ac:dyDescent="0.3">
      <c r="A3951" t="s">
        <v>3679</v>
      </c>
    </row>
    <row r="3952" spans="1:3" x14ac:dyDescent="0.3">
      <c r="A3952" t="s">
        <v>3033</v>
      </c>
    </row>
    <row r="3953" spans="1:3" x14ac:dyDescent="0.3">
      <c r="A3953" t="s">
        <v>3680</v>
      </c>
    </row>
    <row r="3954" spans="1:3" x14ac:dyDescent="0.3">
      <c r="A3954" t="s">
        <v>3681</v>
      </c>
    </row>
    <row r="3955" spans="1:3" x14ac:dyDescent="0.3">
      <c r="A3955" t="s">
        <v>3682</v>
      </c>
      <c r="B3955">
        <v>22</v>
      </c>
      <c r="C3955">
        <v>22</v>
      </c>
    </row>
    <row r="3956" spans="1:3" x14ac:dyDescent="0.3">
      <c r="A3956" t="s">
        <v>3683</v>
      </c>
      <c r="C3956">
        <v>15</v>
      </c>
    </row>
    <row r="3957" spans="1:3" x14ac:dyDescent="0.3">
      <c r="A3957" t="s">
        <v>3626</v>
      </c>
    </row>
    <row r="3958" spans="1:3" x14ac:dyDescent="0.3">
      <c r="A3958" t="s">
        <v>3686</v>
      </c>
    </row>
    <row r="3959" spans="1:3" x14ac:dyDescent="0.3">
      <c r="A3959" t="s">
        <v>3687</v>
      </c>
    </row>
    <row r="3960" spans="1:3" x14ac:dyDescent="0.3">
      <c r="A3960" t="s">
        <v>3688</v>
      </c>
      <c r="B3960">
        <v>15</v>
      </c>
      <c r="C3960">
        <v>15</v>
      </c>
    </row>
    <row r="3961" spans="1:3" x14ac:dyDescent="0.3">
      <c r="A3961" t="s">
        <v>3689</v>
      </c>
      <c r="B3961">
        <v>9</v>
      </c>
      <c r="C3961">
        <v>9</v>
      </c>
    </row>
    <row r="3962" spans="1:3" x14ac:dyDescent="0.3">
      <c r="A3962" t="s">
        <v>3691</v>
      </c>
      <c r="B3962">
        <v>1</v>
      </c>
      <c r="C3962">
        <v>1</v>
      </c>
    </row>
    <row r="3963" spans="1:3" x14ac:dyDescent="0.3">
      <c r="A3963" t="s">
        <v>3692</v>
      </c>
      <c r="B3963">
        <v>8</v>
      </c>
      <c r="C3963">
        <v>8</v>
      </c>
    </row>
    <row r="3964" spans="1:3" x14ac:dyDescent="0.3">
      <c r="A3964" t="s">
        <v>9964</v>
      </c>
    </row>
    <row r="3965" spans="1:3" x14ac:dyDescent="0.3">
      <c r="A3965" t="s">
        <v>3694</v>
      </c>
    </row>
    <row r="3966" spans="1:3" x14ac:dyDescent="0.3">
      <c r="A3966" t="s">
        <v>3695</v>
      </c>
      <c r="B3966">
        <v>19</v>
      </c>
      <c r="C3966">
        <v>19</v>
      </c>
    </row>
    <row r="3967" spans="1:3" x14ac:dyDescent="0.3">
      <c r="A3967" t="s">
        <v>3696</v>
      </c>
      <c r="B3967">
        <v>10</v>
      </c>
      <c r="C3967">
        <v>10</v>
      </c>
    </row>
    <row r="3968" spans="1:3" x14ac:dyDescent="0.3">
      <c r="A3968" t="s">
        <v>3697</v>
      </c>
      <c r="B3968">
        <v>7</v>
      </c>
      <c r="C3968">
        <v>7</v>
      </c>
    </row>
    <row r="3969" spans="1:3" x14ac:dyDescent="0.3">
      <c r="A3969" t="s">
        <v>3698</v>
      </c>
      <c r="B3969">
        <v>4</v>
      </c>
      <c r="C3969">
        <v>4</v>
      </c>
    </row>
    <row r="3970" spans="1:3" x14ac:dyDescent="0.3">
      <c r="A3970" t="s">
        <v>3699</v>
      </c>
      <c r="B3970">
        <v>2</v>
      </c>
      <c r="C3970">
        <v>2</v>
      </c>
    </row>
    <row r="3971" spans="1:3" x14ac:dyDescent="0.3">
      <c r="A3971" t="s">
        <v>3700</v>
      </c>
      <c r="B3971">
        <v>5</v>
      </c>
      <c r="C3971">
        <v>5</v>
      </c>
    </row>
    <row r="3972" spans="1:3" x14ac:dyDescent="0.3">
      <c r="A3972" t="s">
        <v>3701</v>
      </c>
    </row>
    <row r="3973" spans="1:3" x14ac:dyDescent="0.3">
      <c r="A3973" t="s">
        <v>3702</v>
      </c>
      <c r="B3973">
        <v>22</v>
      </c>
      <c r="C3973">
        <v>22</v>
      </c>
    </row>
    <row r="3974" spans="1:3" x14ac:dyDescent="0.3">
      <c r="A3974" t="s">
        <v>3703</v>
      </c>
      <c r="B3974">
        <v>6</v>
      </c>
      <c r="C3974">
        <v>6</v>
      </c>
    </row>
    <row r="3975" spans="1:3" x14ac:dyDescent="0.3">
      <c r="A3975" t="s">
        <v>3704</v>
      </c>
      <c r="B3975">
        <v>17</v>
      </c>
      <c r="C3975">
        <v>17</v>
      </c>
    </row>
    <row r="3976" spans="1:3" x14ac:dyDescent="0.3">
      <c r="A3976" t="s">
        <v>3705</v>
      </c>
      <c r="B3976">
        <v>17</v>
      </c>
      <c r="C3976">
        <v>17</v>
      </c>
    </row>
    <row r="3977" spans="1:3" x14ac:dyDescent="0.3">
      <c r="A3977" t="s">
        <v>9965</v>
      </c>
      <c r="B3977">
        <v>2</v>
      </c>
      <c r="C3977">
        <v>2</v>
      </c>
    </row>
    <row r="3978" spans="1:3" x14ac:dyDescent="0.3">
      <c r="A3978" t="s">
        <v>3706</v>
      </c>
      <c r="B3978">
        <v>2</v>
      </c>
      <c r="C3978">
        <v>2</v>
      </c>
    </row>
    <row r="3979" spans="1:3" x14ac:dyDescent="0.3">
      <c r="A3979" t="s">
        <v>3707</v>
      </c>
      <c r="C3979">
        <v>17</v>
      </c>
    </row>
    <row r="3980" spans="1:3" x14ac:dyDescent="0.3">
      <c r="A3980" t="s">
        <v>3708</v>
      </c>
      <c r="B3980">
        <v>25</v>
      </c>
      <c r="C3980">
        <v>25</v>
      </c>
    </row>
    <row r="3981" spans="1:3" x14ac:dyDescent="0.3">
      <c r="A3981" t="s">
        <v>3709</v>
      </c>
      <c r="B3981">
        <v>8</v>
      </c>
      <c r="C3981">
        <v>8</v>
      </c>
    </row>
    <row r="3982" spans="1:3" x14ac:dyDescent="0.3">
      <c r="A3982" t="s">
        <v>3710</v>
      </c>
      <c r="B3982">
        <v>6</v>
      </c>
      <c r="C3982">
        <v>6</v>
      </c>
    </row>
    <row r="3983" spans="1:3" x14ac:dyDescent="0.3">
      <c r="A3983" t="s">
        <v>9966</v>
      </c>
    </row>
    <row r="3984" spans="1:3" x14ac:dyDescent="0.3">
      <c r="A3984" t="s">
        <v>9967</v>
      </c>
    </row>
    <row r="3985" spans="1:3" x14ac:dyDescent="0.3">
      <c r="A3985" t="s">
        <v>9968</v>
      </c>
    </row>
    <row r="3986" spans="1:3" x14ac:dyDescent="0.3">
      <c r="A3986" t="s">
        <v>9969</v>
      </c>
    </row>
    <row r="3987" spans="1:3" x14ac:dyDescent="0.3">
      <c r="A3987" t="s">
        <v>3711</v>
      </c>
      <c r="B3987">
        <v>7</v>
      </c>
      <c r="C3987">
        <v>7</v>
      </c>
    </row>
    <row r="3988" spans="1:3" x14ac:dyDescent="0.3">
      <c r="A3988" t="s">
        <v>9970</v>
      </c>
    </row>
    <row r="3989" spans="1:3" x14ac:dyDescent="0.3">
      <c r="A3989" t="s">
        <v>9971</v>
      </c>
    </row>
    <row r="3990" spans="1:3" x14ac:dyDescent="0.3">
      <c r="A3990" t="s">
        <v>9972</v>
      </c>
    </row>
    <row r="3991" spans="1:3" x14ac:dyDescent="0.3">
      <c r="A3991" t="s">
        <v>3712</v>
      </c>
      <c r="B3991">
        <v>13</v>
      </c>
      <c r="C3991">
        <v>13</v>
      </c>
    </row>
    <row r="3992" spans="1:3" x14ac:dyDescent="0.3">
      <c r="A3992" t="s">
        <v>3713</v>
      </c>
      <c r="B3992">
        <v>18</v>
      </c>
      <c r="C3992">
        <v>18</v>
      </c>
    </row>
    <row r="3993" spans="1:3" x14ac:dyDescent="0.3">
      <c r="A3993" t="s">
        <v>3714</v>
      </c>
      <c r="B3993">
        <v>11</v>
      </c>
      <c r="C3993">
        <v>11</v>
      </c>
    </row>
    <row r="3994" spans="1:3" x14ac:dyDescent="0.3">
      <c r="A3994" t="s">
        <v>3715</v>
      </c>
      <c r="B3994">
        <v>10</v>
      </c>
      <c r="C3994">
        <v>10</v>
      </c>
    </row>
    <row r="3995" spans="1:3" x14ac:dyDescent="0.3">
      <c r="A3995" t="s">
        <v>3716</v>
      </c>
      <c r="C3995">
        <v>8</v>
      </c>
    </row>
    <row r="3996" spans="1:3" x14ac:dyDescent="0.3">
      <c r="A3996" t="s">
        <v>3717</v>
      </c>
    </row>
    <row r="3997" spans="1:3" x14ac:dyDescent="0.3">
      <c r="A3997" t="s">
        <v>3718</v>
      </c>
      <c r="B3997">
        <v>1</v>
      </c>
      <c r="C3997">
        <v>1</v>
      </c>
    </row>
    <row r="3998" spans="1:3" x14ac:dyDescent="0.3">
      <c r="A3998" t="s">
        <v>3719</v>
      </c>
      <c r="B3998">
        <v>1</v>
      </c>
      <c r="C3998">
        <v>1</v>
      </c>
    </row>
    <row r="3999" spans="1:3" x14ac:dyDescent="0.3">
      <c r="A3999" t="s">
        <v>3720</v>
      </c>
      <c r="B3999">
        <v>14</v>
      </c>
      <c r="C3999">
        <v>14</v>
      </c>
    </row>
    <row r="4000" spans="1:3" x14ac:dyDescent="0.3">
      <c r="A4000" t="s">
        <v>3721</v>
      </c>
      <c r="B4000">
        <v>15</v>
      </c>
      <c r="C4000">
        <v>15</v>
      </c>
    </row>
    <row r="4001" spans="1:3" x14ac:dyDescent="0.3">
      <c r="A4001" t="s">
        <v>3722</v>
      </c>
      <c r="B4001">
        <v>13</v>
      </c>
      <c r="C4001">
        <v>13</v>
      </c>
    </row>
    <row r="4002" spans="1:3" x14ac:dyDescent="0.3">
      <c r="A4002" t="s">
        <v>3723</v>
      </c>
      <c r="C4002">
        <v>3</v>
      </c>
    </row>
    <row r="4003" spans="1:3" x14ac:dyDescent="0.3">
      <c r="A4003" t="s">
        <v>3724</v>
      </c>
      <c r="B4003">
        <v>2</v>
      </c>
      <c r="C4003">
        <v>2</v>
      </c>
    </row>
    <row r="4004" spans="1:3" x14ac:dyDescent="0.3">
      <c r="A4004" t="s">
        <v>9973</v>
      </c>
      <c r="B4004">
        <v>5</v>
      </c>
      <c r="C4004">
        <v>5</v>
      </c>
    </row>
    <row r="4005" spans="1:3" x14ac:dyDescent="0.3">
      <c r="A4005" t="s">
        <v>3725</v>
      </c>
      <c r="B4005">
        <v>3</v>
      </c>
      <c r="C4005">
        <v>3</v>
      </c>
    </row>
    <row r="4006" spans="1:3" x14ac:dyDescent="0.3">
      <c r="A4006" t="s">
        <v>3726</v>
      </c>
      <c r="B4006">
        <v>5</v>
      </c>
      <c r="C4006">
        <v>5</v>
      </c>
    </row>
    <row r="4007" spans="1:3" x14ac:dyDescent="0.3">
      <c r="A4007" t="s">
        <v>3727</v>
      </c>
      <c r="C4007">
        <v>1</v>
      </c>
    </row>
    <row r="4008" spans="1:3" x14ac:dyDescent="0.3">
      <c r="A4008" t="s">
        <v>3728</v>
      </c>
      <c r="B4008">
        <v>4</v>
      </c>
      <c r="C4008">
        <v>4</v>
      </c>
    </row>
    <row r="4009" spans="1:3" x14ac:dyDescent="0.3">
      <c r="A4009" t="s">
        <v>3729</v>
      </c>
      <c r="B4009">
        <v>4</v>
      </c>
      <c r="C4009">
        <v>4</v>
      </c>
    </row>
    <row r="4010" spans="1:3" x14ac:dyDescent="0.3">
      <c r="A4010" t="s">
        <v>3730</v>
      </c>
      <c r="B4010">
        <v>6</v>
      </c>
      <c r="C4010">
        <v>6</v>
      </c>
    </row>
    <row r="4011" spans="1:3" x14ac:dyDescent="0.3">
      <c r="A4011" t="s">
        <v>3731</v>
      </c>
      <c r="B4011">
        <v>5</v>
      </c>
      <c r="C4011">
        <v>5</v>
      </c>
    </row>
    <row r="4012" spans="1:3" x14ac:dyDescent="0.3">
      <c r="A4012" t="s">
        <v>3732</v>
      </c>
      <c r="B4012">
        <v>2</v>
      </c>
      <c r="C4012">
        <v>2</v>
      </c>
    </row>
    <row r="4013" spans="1:3" x14ac:dyDescent="0.3">
      <c r="A4013" t="s">
        <v>3733</v>
      </c>
      <c r="B4013">
        <v>2</v>
      </c>
      <c r="C4013">
        <v>2</v>
      </c>
    </row>
    <row r="4014" spans="1:3" x14ac:dyDescent="0.3">
      <c r="A4014" t="s">
        <v>3734</v>
      </c>
      <c r="B4014">
        <v>6</v>
      </c>
      <c r="C4014">
        <v>6</v>
      </c>
    </row>
    <row r="4015" spans="1:3" x14ac:dyDescent="0.3">
      <c r="A4015" t="s">
        <v>3735</v>
      </c>
      <c r="B4015">
        <v>28</v>
      </c>
      <c r="C4015">
        <v>28</v>
      </c>
    </row>
    <row r="4016" spans="1:3" x14ac:dyDescent="0.3">
      <c r="A4016" t="s">
        <v>3736</v>
      </c>
      <c r="C4016">
        <v>4</v>
      </c>
    </row>
    <row r="4017" spans="1:3" x14ac:dyDescent="0.3">
      <c r="A4017" t="s">
        <v>3737</v>
      </c>
      <c r="B4017">
        <v>10</v>
      </c>
      <c r="C4017">
        <v>10</v>
      </c>
    </row>
    <row r="4018" spans="1:3" x14ac:dyDescent="0.3">
      <c r="A4018" t="s">
        <v>3738</v>
      </c>
      <c r="B4018">
        <v>1</v>
      </c>
      <c r="C4018">
        <v>1</v>
      </c>
    </row>
    <row r="4019" spans="1:3" x14ac:dyDescent="0.3">
      <c r="A4019" t="s">
        <v>3739</v>
      </c>
      <c r="B4019">
        <v>17</v>
      </c>
      <c r="C4019">
        <v>17</v>
      </c>
    </row>
    <row r="4020" spans="1:3" x14ac:dyDescent="0.3">
      <c r="A4020" t="s">
        <v>9974</v>
      </c>
    </row>
    <row r="4021" spans="1:3" x14ac:dyDescent="0.3">
      <c r="A4021" t="s">
        <v>9975</v>
      </c>
    </row>
    <row r="4022" spans="1:3" x14ac:dyDescent="0.3">
      <c r="A4022" t="s">
        <v>3740</v>
      </c>
      <c r="C4022">
        <v>2</v>
      </c>
    </row>
    <row r="4023" spans="1:3" x14ac:dyDescent="0.3">
      <c r="A4023" t="s">
        <v>9976</v>
      </c>
    </row>
    <row r="4024" spans="1:3" x14ac:dyDescent="0.3">
      <c r="A4024" t="s">
        <v>3741</v>
      </c>
      <c r="B4024">
        <v>21</v>
      </c>
      <c r="C4024">
        <v>21</v>
      </c>
    </row>
    <row r="4025" spans="1:3" x14ac:dyDescent="0.3">
      <c r="A4025" t="s">
        <v>9977</v>
      </c>
    </row>
    <row r="4026" spans="1:3" x14ac:dyDescent="0.3">
      <c r="A4026" t="s">
        <v>3742</v>
      </c>
      <c r="B4026">
        <v>10</v>
      </c>
      <c r="C4026">
        <v>10</v>
      </c>
    </row>
    <row r="4027" spans="1:3" x14ac:dyDescent="0.3">
      <c r="A4027" t="s">
        <v>3743</v>
      </c>
      <c r="B4027">
        <v>4</v>
      </c>
      <c r="C4027">
        <v>4</v>
      </c>
    </row>
    <row r="4028" spans="1:3" x14ac:dyDescent="0.3">
      <c r="A4028" t="s">
        <v>3744</v>
      </c>
      <c r="B4028">
        <v>1</v>
      </c>
      <c r="C4028">
        <v>1</v>
      </c>
    </row>
    <row r="4029" spans="1:3" x14ac:dyDescent="0.3">
      <c r="A4029" t="s">
        <v>3746</v>
      </c>
      <c r="B4029">
        <v>1</v>
      </c>
      <c r="C4029">
        <v>1</v>
      </c>
    </row>
    <row r="4030" spans="1:3" x14ac:dyDescent="0.3">
      <c r="A4030" t="s">
        <v>3747</v>
      </c>
      <c r="B4030">
        <v>2</v>
      </c>
      <c r="C4030">
        <v>2</v>
      </c>
    </row>
    <row r="4031" spans="1:3" x14ac:dyDescent="0.3">
      <c r="A4031" t="s">
        <v>3748</v>
      </c>
      <c r="B4031">
        <v>3</v>
      </c>
      <c r="C4031">
        <v>3</v>
      </c>
    </row>
    <row r="4032" spans="1:3" x14ac:dyDescent="0.3">
      <c r="A4032" t="s">
        <v>3749</v>
      </c>
      <c r="C4032">
        <v>4</v>
      </c>
    </row>
    <row r="4033" spans="1:3" x14ac:dyDescent="0.3">
      <c r="A4033" t="s">
        <v>9978</v>
      </c>
    </row>
    <row r="4034" spans="1:3" x14ac:dyDescent="0.3">
      <c r="A4034" t="s">
        <v>9979</v>
      </c>
    </row>
    <row r="4035" spans="1:3" x14ac:dyDescent="0.3">
      <c r="A4035" t="s">
        <v>3750</v>
      </c>
      <c r="B4035">
        <v>9</v>
      </c>
      <c r="C4035">
        <v>9</v>
      </c>
    </row>
    <row r="4036" spans="1:3" x14ac:dyDescent="0.3">
      <c r="A4036" t="s">
        <v>3751</v>
      </c>
    </row>
    <row r="4037" spans="1:3" x14ac:dyDescent="0.3">
      <c r="A4037" t="s">
        <v>3752</v>
      </c>
      <c r="B4037">
        <v>12</v>
      </c>
      <c r="C4037">
        <v>12</v>
      </c>
    </row>
    <row r="4038" spans="1:3" x14ac:dyDescent="0.3">
      <c r="A4038" t="s">
        <v>9980</v>
      </c>
    </row>
    <row r="4039" spans="1:3" x14ac:dyDescent="0.3">
      <c r="A4039" t="s">
        <v>3754</v>
      </c>
      <c r="B4039">
        <v>1</v>
      </c>
      <c r="C4039">
        <v>1</v>
      </c>
    </row>
    <row r="4040" spans="1:3" x14ac:dyDescent="0.3">
      <c r="A4040" t="s">
        <v>3755</v>
      </c>
      <c r="B4040">
        <v>36</v>
      </c>
      <c r="C4040">
        <v>36</v>
      </c>
    </row>
    <row r="4041" spans="1:3" x14ac:dyDescent="0.3">
      <c r="A4041" t="s">
        <v>9981</v>
      </c>
    </row>
    <row r="4042" spans="1:3" x14ac:dyDescent="0.3">
      <c r="A4042" t="s">
        <v>3756</v>
      </c>
      <c r="B4042">
        <v>10</v>
      </c>
      <c r="C4042">
        <v>10</v>
      </c>
    </row>
    <row r="4043" spans="1:3" x14ac:dyDescent="0.3">
      <c r="A4043" t="s">
        <v>3757</v>
      </c>
      <c r="B4043">
        <v>22</v>
      </c>
      <c r="C4043">
        <v>22</v>
      </c>
    </row>
    <row r="4044" spans="1:3" x14ac:dyDescent="0.3">
      <c r="A4044" t="s">
        <v>3758</v>
      </c>
      <c r="B4044">
        <v>10</v>
      </c>
      <c r="C4044">
        <v>10</v>
      </c>
    </row>
    <row r="4045" spans="1:3" x14ac:dyDescent="0.3">
      <c r="A4045" t="s">
        <v>3759</v>
      </c>
      <c r="B4045">
        <v>14</v>
      </c>
      <c r="C4045">
        <v>14</v>
      </c>
    </row>
    <row r="4046" spans="1:3" x14ac:dyDescent="0.3">
      <c r="A4046" t="s">
        <v>9982</v>
      </c>
    </row>
    <row r="4047" spans="1:3" x14ac:dyDescent="0.3">
      <c r="A4047" t="s">
        <v>3760</v>
      </c>
      <c r="C4047">
        <v>11</v>
      </c>
    </row>
    <row r="4048" spans="1:3" x14ac:dyDescent="0.3">
      <c r="A4048" t="s">
        <v>3761</v>
      </c>
      <c r="B4048">
        <v>4</v>
      </c>
      <c r="C4048">
        <v>4</v>
      </c>
    </row>
    <row r="4049" spans="1:3" x14ac:dyDescent="0.3">
      <c r="A4049" t="s">
        <v>3762</v>
      </c>
      <c r="B4049">
        <v>2</v>
      </c>
      <c r="C4049">
        <v>2</v>
      </c>
    </row>
    <row r="4050" spans="1:3" x14ac:dyDescent="0.3">
      <c r="A4050" t="s">
        <v>3763</v>
      </c>
      <c r="B4050">
        <v>9</v>
      </c>
      <c r="C4050">
        <v>9</v>
      </c>
    </row>
    <row r="4051" spans="1:3" x14ac:dyDescent="0.3">
      <c r="A4051" t="s">
        <v>3764</v>
      </c>
      <c r="B4051">
        <v>3</v>
      </c>
      <c r="C4051">
        <v>3</v>
      </c>
    </row>
    <row r="4052" spans="1:3" x14ac:dyDescent="0.3">
      <c r="A4052" t="s">
        <v>9983</v>
      </c>
    </row>
    <row r="4053" spans="1:3" x14ac:dyDescent="0.3">
      <c r="A4053" t="s">
        <v>3765</v>
      </c>
      <c r="B4053">
        <v>2</v>
      </c>
      <c r="C4053">
        <v>2</v>
      </c>
    </row>
    <row r="4054" spans="1:3" x14ac:dyDescent="0.3">
      <c r="A4054" t="s">
        <v>3766</v>
      </c>
      <c r="C4054">
        <v>6</v>
      </c>
    </row>
    <row r="4055" spans="1:3" x14ac:dyDescent="0.3">
      <c r="A4055" t="s">
        <v>3768</v>
      </c>
      <c r="B4055">
        <v>1</v>
      </c>
      <c r="C4055">
        <v>1</v>
      </c>
    </row>
    <row r="4056" spans="1:3" x14ac:dyDescent="0.3">
      <c r="A4056" t="s">
        <v>3769</v>
      </c>
      <c r="B4056">
        <v>29</v>
      </c>
      <c r="C4056">
        <v>29</v>
      </c>
    </row>
    <row r="4057" spans="1:3" x14ac:dyDescent="0.3">
      <c r="A4057" t="s">
        <v>3770</v>
      </c>
      <c r="B4057">
        <v>33</v>
      </c>
      <c r="C4057">
        <v>33</v>
      </c>
    </row>
    <row r="4058" spans="1:3" x14ac:dyDescent="0.3">
      <c r="A4058" t="s">
        <v>3771</v>
      </c>
      <c r="B4058">
        <v>32</v>
      </c>
      <c r="C4058">
        <v>32</v>
      </c>
    </row>
    <row r="4059" spans="1:3" x14ac:dyDescent="0.3">
      <c r="A4059" t="s">
        <v>9984</v>
      </c>
    </row>
    <row r="4060" spans="1:3" x14ac:dyDescent="0.3">
      <c r="A4060" t="s">
        <v>3772</v>
      </c>
      <c r="B4060">
        <v>2</v>
      </c>
      <c r="C4060">
        <v>2</v>
      </c>
    </row>
    <row r="4061" spans="1:3" x14ac:dyDescent="0.3">
      <c r="A4061" t="s">
        <v>9985</v>
      </c>
      <c r="B4061">
        <v>1</v>
      </c>
      <c r="C4061">
        <v>1</v>
      </c>
    </row>
    <row r="4062" spans="1:3" x14ac:dyDescent="0.3">
      <c r="A4062" t="s">
        <v>9986</v>
      </c>
      <c r="B4062">
        <v>2022</v>
      </c>
      <c r="C4062">
        <v>2022</v>
      </c>
    </row>
    <row r="4063" spans="1:3" x14ac:dyDescent="0.3">
      <c r="A4063" t="s">
        <v>9987</v>
      </c>
    </row>
    <row r="4064" spans="1:3" x14ac:dyDescent="0.3">
      <c r="A4064" t="s">
        <v>3773</v>
      </c>
      <c r="B4064">
        <v>5</v>
      </c>
      <c r="C4064">
        <v>5</v>
      </c>
    </row>
    <row r="4065" spans="1:3" x14ac:dyDescent="0.3">
      <c r="A4065" t="s">
        <v>3774</v>
      </c>
      <c r="B4065">
        <v>2</v>
      </c>
      <c r="C4065">
        <v>2</v>
      </c>
    </row>
    <row r="4066" spans="1:3" x14ac:dyDescent="0.3">
      <c r="A4066" t="s">
        <v>3775</v>
      </c>
      <c r="B4066">
        <v>41</v>
      </c>
      <c r="C4066">
        <v>41</v>
      </c>
    </row>
    <row r="4067" spans="1:3" x14ac:dyDescent="0.3">
      <c r="A4067" t="s">
        <v>3776</v>
      </c>
      <c r="B4067">
        <v>24</v>
      </c>
      <c r="C4067">
        <v>24</v>
      </c>
    </row>
    <row r="4068" spans="1:3" x14ac:dyDescent="0.3">
      <c r="A4068" t="s">
        <v>3777</v>
      </c>
      <c r="B4068">
        <v>15</v>
      </c>
      <c r="C4068">
        <v>15</v>
      </c>
    </row>
    <row r="4069" spans="1:3" x14ac:dyDescent="0.3">
      <c r="A4069" t="s">
        <v>3778</v>
      </c>
      <c r="B4069">
        <v>4</v>
      </c>
      <c r="C4069">
        <v>4</v>
      </c>
    </row>
    <row r="4070" spans="1:3" x14ac:dyDescent="0.3">
      <c r="A4070" t="s">
        <v>3779</v>
      </c>
      <c r="B4070">
        <v>2</v>
      </c>
      <c r="C4070">
        <v>2</v>
      </c>
    </row>
    <row r="4071" spans="1:3" x14ac:dyDescent="0.3">
      <c r="A4071" t="s">
        <v>3780</v>
      </c>
      <c r="B4071">
        <v>7</v>
      </c>
      <c r="C4071">
        <v>7</v>
      </c>
    </row>
    <row r="4072" spans="1:3" x14ac:dyDescent="0.3">
      <c r="A4072" t="s">
        <v>3781</v>
      </c>
    </row>
    <row r="4073" spans="1:3" x14ac:dyDescent="0.3">
      <c r="A4073" t="s">
        <v>9988</v>
      </c>
    </row>
    <row r="4074" spans="1:3" x14ac:dyDescent="0.3">
      <c r="A4074" t="s">
        <v>3782</v>
      </c>
      <c r="B4074">
        <v>32</v>
      </c>
      <c r="C4074">
        <v>32</v>
      </c>
    </row>
    <row r="4075" spans="1:3" x14ac:dyDescent="0.3">
      <c r="A4075" t="s">
        <v>3783</v>
      </c>
      <c r="B4075">
        <v>3</v>
      </c>
      <c r="C4075">
        <v>3</v>
      </c>
    </row>
    <row r="4076" spans="1:3" x14ac:dyDescent="0.3">
      <c r="A4076" t="s">
        <v>3784</v>
      </c>
      <c r="B4076">
        <v>14</v>
      </c>
      <c r="C4076">
        <v>14</v>
      </c>
    </row>
    <row r="4077" spans="1:3" x14ac:dyDescent="0.3">
      <c r="A4077" t="s">
        <v>9989</v>
      </c>
    </row>
    <row r="4078" spans="1:3" x14ac:dyDescent="0.3">
      <c r="A4078" t="s">
        <v>3785</v>
      </c>
      <c r="C4078">
        <v>3</v>
      </c>
    </row>
    <row r="4079" spans="1:3" x14ac:dyDescent="0.3">
      <c r="A4079" t="s">
        <v>9990</v>
      </c>
      <c r="B4079">
        <v>1</v>
      </c>
      <c r="C4079">
        <v>1</v>
      </c>
    </row>
    <row r="4080" spans="1:3" x14ac:dyDescent="0.3">
      <c r="A4080" t="s">
        <v>3786</v>
      </c>
      <c r="B4080">
        <v>34</v>
      </c>
      <c r="C4080">
        <v>34</v>
      </c>
    </row>
    <row r="4081" spans="1:3" x14ac:dyDescent="0.3">
      <c r="A4081" t="s">
        <v>3787</v>
      </c>
      <c r="B4081">
        <v>8</v>
      </c>
      <c r="C4081">
        <v>8</v>
      </c>
    </row>
    <row r="4082" spans="1:3" x14ac:dyDescent="0.3">
      <c r="A4082" t="s">
        <v>2635</v>
      </c>
      <c r="B4082">
        <v>6</v>
      </c>
      <c r="C4082">
        <v>6</v>
      </c>
    </row>
    <row r="4083" spans="1:3" x14ac:dyDescent="0.3">
      <c r="A4083" t="s">
        <v>3788</v>
      </c>
      <c r="B4083">
        <v>3</v>
      </c>
      <c r="C4083">
        <v>3</v>
      </c>
    </row>
    <row r="4084" spans="1:3" x14ac:dyDescent="0.3">
      <c r="A4084" t="s">
        <v>9991</v>
      </c>
    </row>
    <row r="4085" spans="1:3" x14ac:dyDescent="0.3">
      <c r="A4085" t="s">
        <v>9992</v>
      </c>
    </row>
    <row r="4086" spans="1:3" x14ac:dyDescent="0.3">
      <c r="A4086" t="s">
        <v>3789</v>
      </c>
      <c r="B4086">
        <v>6</v>
      </c>
      <c r="C4086">
        <v>6</v>
      </c>
    </row>
    <row r="4087" spans="1:3" x14ac:dyDescent="0.3">
      <c r="A4087" t="s">
        <v>3790</v>
      </c>
      <c r="B4087">
        <v>12</v>
      </c>
      <c r="C4087">
        <v>12</v>
      </c>
    </row>
    <row r="4088" spans="1:3" x14ac:dyDescent="0.3">
      <c r="A4088" t="s">
        <v>3791</v>
      </c>
      <c r="B4088">
        <v>18</v>
      </c>
      <c r="C4088">
        <v>18</v>
      </c>
    </row>
    <row r="4089" spans="1:3" x14ac:dyDescent="0.3">
      <c r="A4089" t="s">
        <v>3792</v>
      </c>
      <c r="B4089">
        <v>14</v>
      </c>
      <c r="C4089">
        <v>14</v>
      </c>
    </row>
    <row r="4090" spans="1:3" x14ac:dyDescent="0.3">
      <c r="A4090" t="s">
        <v>3793</v>
      </c>
      <c r="B4090">
        <v>5</v>
      </c>
      <c r="C4090">
        <v>5</v>
      </c>
    </row>
    <row r="4091" spans="1:3" x14ac:dyDescent="0.3">
      <c r="A4091" t="s">
        <v>3794</v>
      </c>
      <c r="B4091">
        <v>1</v>
      </c>
      <c r="C4091">
        <v>1</v>
      </c>
    </row>
    <row r="4092" spans="1:3" x14ac:dyDescent="0.3">
      <c r="A4092" t="s">
        <v>9993</v>
      </c>
    </row>
    <row r="4093" spans="1:3" x14ac:dyDescent="0.3">
      <c r="A4093" t="s">
        <v>9994</v>
      </c>
    </row>
    <row r="4094" spans="1:3" x14ac:dyDescent="0.3">
      <c r="A4094" t="s">
        <v>3795</v>
      </c>
      <c r="B4094">
        <v>15</v>
      </c>
      <c r="C4094">
        <v>15</v>
      </c>
    </row>
    <row r="4095" spans="1:3" x14ac:dyDescent="0.3">
      <c r="A4095" t="s">
        <v>3796</v>
      </c>
      <c r="B4095">
        <v>13</v>
      </c>
      <c r="C4095">
        <v>13</v>
      </c>
    </row>
    <row r="4096" spans="1:3" x14ac:dyDescent="0.3">
      <c r="A4096" t="s">
        <v>3797</v>
      </c>
      <c r="B4096">
        <v>4</v>
      </c>
      <c r="C4096">
        <v>4</v>
      </c>
    </row>
    <row r="4097" spans="1:3" x14ac:dyDescent="0.3">
      <c r="A4097" t="s">
        <v>3798</v>
      </c>
      <c r="B4097">
        <v>2</v>
      </c>
      <c r="C4097">
        <v>2</v>
      </c>
    </row>
    <row r="4098" spans="1:3" x14ac:dyDescent="0.3">
      <c r="A4098" t="s">
        <v>3799</v>
      </c>
      <c r="B4098">
        <v>2</v>
      </c>
      <c r="C4098">
        <v>2</v>
      </c>
    </row>
    <row r="4099" spans="1:3" x14ac:dyDescent="0.3">
      <c r="A4099" t="s">
        <v>3800</v>
      </c>
      <c r="B4099">
        <v>35</v>
      </c>
      <c r="C4099">
        <v>35</v>
      </c>
    </row>
    <row r="4100" spans="1:3" x14ac:dyDescent="0.3">
      <c r="A4100" t="s">
        <v>593</v>
      </c>
    </row>
    <row r="4101" spans="1:3" x14ac:dyDescent="0.3">
      <c r="A4101" t="s">
        <v>3801</v>
      </c>
      <c r="B4101">
        <v>9</v>
      </c>
      <c r="C4101">
        <v>9</v>
      </c>
    </row>
    <row r="4102" spans="1:3" x14ac:dyDescent="0.3">
      <c r="A4102" t="s">
        <v>3802</v>
      </c>
      <c r="B4102">
        <v>7</v>
      </c>
      <c r="C4102">
        <v>7</v>
      </c>
    </row>
    <row r="4103" spans="1:3" x14ac:dyDescent="0.3">
      <c r="A4103" t="s">
        <v>3803</v>
      </c>
      <c r="B4103">
        <v>20</v>
      </c>
      <c r="C4103">
        <v>20</v>
      </c>
    </row>
    <row r="4104" spans="1:3" x14ac:dyDescent="0.3">
      <c r="A4104" t="s">
        <v>3805</v>
      </c>
      <c r="B4104">
        <v>1</v>
      </c>
      <c r="C4104">
        <v>1</v>
      </c>
    </row>
    <row r="4105" spans="1:3" x14ac:dyDescent="0.3">
      <c r="A4105" t="s">
        <v>3806</v>
      </c>
      <c r="B4105">
        <v>1</v>
      </c>
      <c r="C4105">
        <v>1</v>
      </c>
    </row>
    <row r="4106" spans="1:3" x14ac:dyDescent="0.3">
      <c r="A4106" t="s">
        <v>3807</v>
      </c>
      <c r="B4106">
        <v>34</v>
      </c>
      <c r="C4106">
        <v>34</v>
      </c>
    </row>
    <row r="4107" spans="1:3" x14ac:dyDescent="0.3">
      <c r="A4107" t="s">
        <v>3808</v>
      </c>
      <c r="B4107">
        <v>10</v>
      </c>
      <c r="C4107">
        <v>10</v>
      </c>
    </row>
    <row r="4108" spans="1:3" x14ac:dyDescent="0.3">
      <c r="A4108" t="s">
        <v>3809</v>
      </c>
      <c r="B4108">
        <v>13</v>
      </c>
      <c r="C4108">
        <v>13</v>
      </c>
    </row>
    <row r="4109" spans="1:3" x14ac:dyDescent="0.3">
      <c r="A4109" t="s">
        <v>3810</v>
      </c>
      <c r="B4109">
        <v>3</v>
      </c>
      <c r="C4109">
        <v>3</v>
      </c>
    </row>
    <row r="4110" spans="1:3" x14ac:dyDescent="0.3">
      <c r="A4110" t="s">
        <v>3811</v>
      </c>
      <c r="B4110">
        <v>20</v>
      </c>
      <c r="C4110">
        <v>20</v>
      </c>
    </row>
    <row r="4111" spans="1:3" x14ac:dyDescent="0.3">
      <c r="A4111" t="s">
        <v>3812</v>
      </c>
      <c r="B4111">
        <v>6</v>
      </c>
      <c r="C4111">
        <v>6</v>
      </c>
    </row>
    <row r="4112" spans="1:3" x14ac:dyDescent="0.3">
      <c r="A4112" t="s">
        <v>3813</v>
      </c>
      <c r="B4112">
        <v>4</v>
      </c>
      <c r="C4112">
        <v>4</v>
      </c>
    </row>
    <row r="4113" spans="1:3" x14ac:dyDescent="0.3">
      <c r="A4113" t="s">
        <v>3814</v>
      </c>
      <c r="B4113">
        <v>20</v>
      </c>
      <c r="C4113">
        <v>20</v>
      </c>
    </row>
    <row r="4114" spans="1:3" x14ac:dyDescent="0.3">
      <c r="A4114" t="s">
        <v>9995</v>
      </c>
    </row>
    <row r="4115" spans="1:3" x14ac:dyDescent="0.3">
      <c r="A4115" t="s">
        <v>9996</v>
      </c>
    </row>
    <row r="4116" spans="1:3" x14ac:dyDescent="0.3">
      <c r="A4116" t="s">
        <v>3815</v>
      </c>
      <c r="B4116">
        <v>1</v>
      </c>
      <c r="C4116">
        <v>1</v>
      </c>
    </row>
    <row r="4117" spans="1:3" x14ac:dyDescent="0.3">
      <c r="A4117" t="s">
        <v>3816</v>
      </c>
    </row>
    <row r="4118" spans="1:3" x14ac:dyDescent="0.3">
      <c r="A4118" t="s">
        <v>3817</v>
      </c>
      <c r="C4118">
        <v>8</v>
      </c>
    </row>
    <row r="4119" spans="1:3" x14ac:dyDescent="0.3">
      <c r="A4119" t="s">
        <v>3818</v>
      </c>
      <c r="B4119">
        <v>2</v>
      </c>
      <c r="C4119">
        <v>2</v>
      </c>
    </row>
    <row r="4120" spans="1:3" x14ac:dyDescent="0.3">
      <c r="A4120" t="s">
        <v>3819</v>
      </c>
      <c r="B4120">
        <v>17</v>
      </c>
      <c r="C4120">
        <v>17</v>
      </c>
    </row>
    <row r="4121" spans="1:3" x14ac:dyDescent="0.3">
      <c r="A4121" t="s">
        <v>3820</v>
      </c>
      <c r="B4121">
        <v>13</v>
      </c>
      <c r="C4121">
        <v>13</v>
      </c>
    </row>
    <row r="4122" spans="1:3" x14ac:dyDescent="0.3">
      <c r="A4122" t="s">
        <v>3821</v>
      </c>
      <c r="B4122">
        <v>1</v>
      </c>
      <c r="C4122">
        <v>1</v>
      </c>
    </row>
    <row r="4123" spans="1:3" x14ac:dyDescent="0.3">
      <c r="A4123" t="s">
        <v>3822</v>
      </c>
      <c r="B4123">
        <v>4</v>
      </c>
      <c r="C4123">
        <v>4</v>
      </c>
    </row>
    <row r="4124" spans="1:3" x14ac:dyDescent="0.3">
      <c r="A4124" t="s">
        <v>3823</v>
      </c>
      <c r="B4124">
        <v>13</v>
      </c>
      <c r="C4124">
        <v>13</v>
      </c>
    </row>
    <row r="4125" spans="1:3" x14ac:dyDescent="0.3">
      <c r="A4125" t="s">
        <v>3824</v>
      </c>
      <c r="C4125">
        <v>4</v>
      </c>
    </row>
    <row r="4126" spans="1:3" x14ac:dyDescent="0.3">
      <c r="A4126" t="s">
        <v>3825</v>
      </c>
    </row>
    <row r="4127" spans="1:3" x14ac:dyDescent="0.3">
      <c r="A4127" t="s">
        <v>3826</v>
      </c>
      <c r="B4127">
        <v>7</v>
      </c>
      <c r="C4127">
        <v>7</v>
      </c>
    </row>
    <row r="4128" spans="1:3" x14ac:dyDescent="0.3">
      <c r="A4128" t="s">
        <v>9997</v>
      </c>
    </row>
    <row r="4129" spans="1:3" x14ac:dyDescent="0.3">
      <c r="A4129" t="s">
        <v>9998</v>
      </c>
    </row>
    <row r="4130" spans="1:3" x14ac:dyDescent="0.3">
      <c r="A4130" t="s">
        <v>3827</v>
      </c>
      <c r="B4130">
        <v>3</v>
      </c>
      <c r="C4130">
        <v>3</v>
      </c>
    </row>
    <row r="4131" spans="1:3" x14ac:dyDescent="0.3">
      <c r="A4131" t="s">
        <v>3828</v>
      </c>
      <c r="B4131">
        <v>4</v>
      </c>
      <c r="C4131">
        <v>4</v>
      </c>
    </row>
    <row r="4132" spans="1:3" x14ac:dyDescent="0.3">
      <c r="A4132" t="s">
        <v>3829</v>
      </c>
      <c r="B4132">
        <v>1</v>
      </c>
      <c r="C4132">
        <v>1</v>
      </c>
    </row>
    <row r="4133" spans="1:3" x14ac:dyDescent="0.3">
      <c r="A4133" t="s">
        <v>3830</v>
      </c>
      <c r="B4133">
        <v>16</v>
      </c>
      <c r="C4133">
        <v>16</v>
      </c>
    </row>
    <row r="4134" spans="1:3" x14ac:dyDescent="0.3">
      <c r="A4134" t="s">
        <v>9999</v>
      </c>
    </row>
    <row r="4135" spans="1:3" x14ac:dyDescent="0.3">
      <c r="A4135" t="s">
        <v>3831</v>
      </c>
      <c r="B4135">
        <v>8</v>
      </c>
      <c r="C4135">
        <v>8</v>
      </c>
    </row>
    <row r="4136" spans="1:3" x14ac:dyDescent="0.3">
      <c r="A4136" t="s">
        <v>3832</v>
      </c>
      <c r="B4136">
        <v>8</v>
      </c>
      <c r="C4136">
        <v>8</v>
      </c>
    </row>
    <row r="4137" spans="1:3" x14ac:dyDescent="0.3">
      <c r="A4137" t="s">
        <v>3833</v>
      </c>
      <c r="B4137">
        <v>2</v>
      </c>
      <c r="C4137">
        <v>2</v>
      </c>
    </row>
    <row r="4138" spans="1:3" x14ac:dyDescent="0.3">
      <c r="A4138" t="s">
        <v>3834</v>
      </c>
      <c r="B4138">
        <v>11</v>
      </c>
      <c r="C4138">
        <v>11</v>
      </c>
    </row>
    <row r="4139" spans="1:3" x14ac:dyDescent="0.3">
      <c r="A4139" t="s">
        <v>3835</v>
      </c>
      <c r="B4139">
        <v>4</v>
      </c>
      <c r="C4139">
        <v>4</v>
      </c>
    </row>
    <row r="4140" spans="1:3" x14ac:dyDescent="0.3">
      <c r="A4140" t="s">
        <v>3836</v>
      </c>
      <c r="B4140">
        <v>12</v>
      </c>
      <c r="C4140">
        <v>12</v>
      </c>
    </row>
    <row r="4141" spans="1:3" x14ac:dyDescent="0.3">
      <c r="A4141" t="s">
        <v>3837</v>
      </c>
      <c r="B4141">
        <v>1</v>
      </c>
      <c r="C4141">
        <v>1</v>
      </c>
    </row>
    <row r="4142" spans="1:3" x14ac:dyDescent="0.3">
      <c r="A4142" t="s">
        <v>3839</v>
      </c>
      <c r="B4142">
        <v>4</v>
      </c>
      <c r="C4142">
        <v>4</v>
      </c>
    </row>
    <row r="4143" spans="1:3" x14ac:dyDescent="0.3">
      <c r="A4143" t="s">
        <v>3840</v>
      </c>
      <c r="B4143">
        <v>7</v>
      </c>
      <c r="C4143">
        <v>7</v>
      </c>
    </row>
    <row r="4144" spans="1:3" x14ac:dyDescent="0.3">
      <c r="A4144" t="s">
        <v>3841</v>
      </c>
      <c r="B4144">
        <v>4</v>
      </c>
      <c r="C4144">
        <v>4</v>
      </c>
    </row>
    <row r="4145" spans="1:3" x14ac:dyDescent="0.3">
      <c r="A4145" t="s">
        <v>3842</v>
      </c>
      <c r="B4145">
        <v>23</v>
      </c>
      <c r="C4145">
        <v>23</v>
      </c>
    </row>
    <row r="4146" spans="1:3" x14ac:dyDescent="0.3">
      <c r="A4146" t="s">
        <v>3843</v>
      </c>
      <c r="B4146">
        <v>2</v>
      </c>
      <c r="C4146">
        <v>2</v>
      </c>
    </row>
    <row r="4147" spans="1:3" x14ac:dyDescent="0.3">
      <c r="A4147" t="s">
        <v>3844</v>
      </c>
      <c r="B4147">
        <v>5</v>
      </c>
      <c r="C4147">
        <v>5</v>
      </c>
    </row>
    <row r="4148" spans="1:3" x14ac:dyDescent="0.3">
      <c r="A4148" t="s">
        <v>3845</v>
      </c>
      <c r="B4148">
        <v>22</v>
      </c>
      <c r="C4148">
        <v>22</v>
      </c>
    </row>
    <row r="4149" spans="1:3" x14ac:dyDescent="0.3">
      <c r="A4149" t="s">
        <v>3846</v>
      </c>
      <c r="B4149">
        <v>9</v>
      </c>
      <c r="C4149">
        <v>9</v>
      </c>
    </row>
    <row r="4150" spans="1:3" x14ac:dyDescent="0.3">
      <c r="A4150" t="s">
        <v>3847</v>
      </c>
      <c r="B4150">
        <v>5</v>
      </c>
      <c r="C4150">
        <v>5</v>
      </c>
    </row>
    <row r="4151" spans="1:3" x14ac:dyDescent="0.3">
      <c r="A4151" t="s">
        <v>3848</v>
      </c>
      <c r="B4151">
        <v>4</v>
      </c>
      <c r="C4151">
        <v>4</v>
      </c>
    </row>
    <row r="4152" spans="1:3" x14ac:dyDescent="0.3">
      <c r="A4152" t="s">
        <v>3849</v>
      </c>
      <c r="B4152">
        <v>6</v>
      </c>
      <c r="C4152">
        <v>6</v>
      </c>
    </row>
    <row r="4153" spans="1:3" x14ac:dyDescent="0.3">
      <c r="A4153" t="s">
        <v>3850</v>
      </c>
      <c r="B4153">
        <v>13</v>
      </c>
      <c r="C4153">
        <v>13</v>
      </c>
    </row>
    <row r="4154" spans="1:3" x14ac:dyDescent="0.3">
      <c r="A4154" t="s">
        <v>3851</v>
      </c>
      <c r="B4154">
        <v>31</v>
      </c>
      <c r="C4154">
        <v>31</v>
      </c>
    </row>
    <row r="4155" spans="1:3" x14ac:dyDescent="0.3">
      <c r="A4155" t="s">
        <v>3852</v>
      </c>
      <c r="B4155">
        <v>1</v>
      </c>
      <c r="C4155">
        <v>1</v>
      </c>
    </row>
    <row r="4156" spans="1:3" x14ac:dyDescent="0.3">
      <c r="A4156" t="s">
        <v>3853</v>
      </c>
      <c r="B4156">
        <v>32</v>
      </c>
      <c r="C4156">
        <v>32</v>
      </c>
    </row>
    <row r="4157" spans="1:3" x14ac:dyDescent="0.3">
      <c r="A4157" t="s">
        <v>3854</v>
      </c>
      <c r="B4157">
        <v>18</v>
      </c>
      <c r="C4157">
        <v>18</v>
      </c>
    </row>
    <row r="4158" spans="1:3" x14ac:dyDescent="0.3">
      <c r="A4158" t="s">
        <v>3855</v>
      </c>
      <c r="B4158">
        <v>12</v>
      </c>
      <c r="C4158">
        <v>12</v>
      </c>
    </row>
    <row r="4159" spans="1:3" x14ac:dyDescent="0.3">
      <c r="A4159" t="s">
        <v>10000</v>
      </c>
    </row>
    <row r="4160" spans="1:3" x14ac:dyDescent="0.3">
      <c r="A4160" t="s">
        <v>3856</v>
      </c>
      <c r="B4160">
        <v>1</v>
      </c>
      <c r="C4160">
        <v>1</v>
      </c>
    </row>
    <row r="4161" spans="1:3" x14ac:dyDescent="0.3">
      <c r="A4161" t="s">
        <v>10001</v>
      </c>
      <c r="B4161">
        <v>1</v>
      </c>
      <c r="C4161">
        <v>1</v>
      </c>
    </row>
    <row r="4162" spans="1:3" x14ac:dyDescent="0.3">
      <c r="A4162" t="s">
        <v>10002</v>
      </c>
      <c r="B4162">
        <v>4</v>
      </c>
      <c r="C4162">
        <v>4</v>
      </c>
    </row>
    <row r="4163" spans="1:3" x14ac:dyDescent="0.3">
      <c r="A4163" t="s">
        <v>3857</v>
      </c>
      <c r="B4163">
        <v>9</v>
      </c>
      <c r="C4163">
        <v>9</v>
      </c>
    </row>
    <row r="4164" spans="1:3" x14ac:dyDescent="0.3">
      <c r="A4164" t="s">
        <v>10003</v>
      </c>
    </row>
    <row r="4165" spans="1:3" x14ac:dyDescent="0.3">
      <c r="A4165" t="s">
        <v>3859</v>
      </c>
      <c r="B4165">
        <v>2</v>
      </c>
      <c r="C4165">
        <v>2</v>
      </c>
    </row>
    <row r="4166" spans="1:3" x14ac:dyDescent="0.3">
      <c r="A4166" t="s">
        <v>10004</v>
      </c>
    </row>
    <row r="4167" spans="1:3" x14ac:dyDescent="0.3">
      <c r="A4167" t="s">
        <v>3860</v>
      </c>
      <c r="B4167">
        <v>2</v>
      </c>
      <c r="C4167">
        <v>2</v>
      </c>
    </row>
    <row r="4168" spans="1:3" x14ac:dyDescent="0.3">
      <c r="A4168" t="s">
        <v>3861</v>
      </c>
      <c r="B4168">
        <v>13</v>
      </c>
      <c r="C4168">
        <v>13</v>
      </c>
    </row>
    <row r="4169" spans="1:3" x14ac:dyDescent="0.3">
      <c r="A4169" t="s">
        <v>3862</v>
      </c>
      <c r="B4169">
        <v>5</v>
      </c>
      <c r="C4169">
        <v>5</v>
      </c>
    </row>
    <row r="4170" spans="1:3" x14ac:dyDescent="0.3">
      <c r="A4170" t="s">
        <v>3863</v>
      </c>
      <c r="B4170">
        <v>2</v>
      </c>
      <c r="C4170">
        <v>2</v>
      </c>
    </row>
    <row r="4171" spans="1:3" x14ac:dyDescent="0.3">
      <c r="A4171" t="s">
        <v>3864</v>
      </c>
      <c r="B4171">
        <v>27</v>
      </c>
      <c r="C4171">
        <v>27</v>
      </c>
    </row>
    <row r="4172" spans="1:3" x14ac:dyDescent="0.3">
      <c r="A4172" t="s">
        <v>3865</v>
      </c>
      <c r="B4172">
        <v>6</v>
      </c>
      <c r="C4172">
        <v>6</v>
      </c>
    </row>
    <row r="4173" spans="1:3" x14ac:dyDescent="0.3">
      <c r="A4173" t="s">
        <v>3866</v>
      </c>
      <c r="B4173">
        <v>47</v>
      </c>
      <c r="C4173">
        <v>47</v>
      </c>
    </row>
    <row r="4174" spans="1:3" x14ac:dyDescent="0.3">
      <c r="A4174" t="s">
        <v>3867</v>
      </c>
      <c r="B4174">
        <v>1</v>
      </c>
      <c r="C4174">
        <v>1</v>
      </c>
    </row>
    <row r="4175" spans="1:3" x14ac:dyDescent="0.3">
      <c r="A4175" t="s">
        <v>3869</v>
      </c>
      <c r="B4175">
        <v>1</v>
      </c>
      <c r="C4175">
        <v>1</v>
      </c>
    </row>
    <row r="4176" spans="1:3" x14ac:dyDescent="0.3">
      <c r="A4176" t="s">
        <v>3870</v>
      </c>
      <c r="B4176">
        <v>5</v>
      </c>
      <c r="C4176">
        <v>5</v>
      </c>
    </row>
    <row r="4177" spans="1:3" x14ac:dyDescent="0.3">
      <c r="A4177" t="s">
        <v>3871</v>
      </c>
      <c r="B4177">
        <v>3</v>
      </c>
      <c r="C4177">
        <v>3</v>
      </c>
    </row>
    <row r="4178" spans="1:3" x14ac:dyDescent="0.3">
      <c r="A4178" t="s">
        <v>3872</v>
      </c>
      <c r="B4178">
        <v>2</v>
      </c>
      <c r="C4178">
        <v>2</v>
      </c>
    </row>
    <row r="4179" spans="1:3" x14ac:dyDescent="0.3">
      <c r="A4179" t="s">
        <v>3873</v>
      </c>
      <c r="B4179">
        <v>10</v>
      </c>
      <c r="C4179">
        <v>10</v>
      </c>
    </row>
    <row r="4180" spans="1:3" x14ac:dyDescent="0.3">
      <c r="A4180" t="s">
        <v>3874</v>
      </c>
      <c r="B4180">
        <v>4</v>
      </c>
      <c r="C4180">
        <v>4</v>
      </c>
    </row>
    <row r="4181" spans="1:3" x14ac:dyDescent="0.3">
      <c r="A4181" t="s">
        <v>3875</v>
      </c>
      <c r="B4181">
        <v>7</v>
      </c>
      <c r="C4181">
        <v>7</v>
      </c>
    </row>
    <row r="4182" spans="1:3" x14ac:dyDescent="0.3">
      <c r="A4182" t="s">
        <v>3876</v>
      </c>
      <c r="B4182">
        <v>2</v>
      </c>
      <c r="C4182">
        <v>2</v>
      </c>
    </row>
    <row r="4183" spans="1:3" x14ac:dyDescent="0.3">
      <c r="A4183" t="s">
        <v>3877</v>
      </c>
      <c r="B4183">
        <v>6</v>
      </c>
      <c r="C4183">
        <v>6</v>
      </c>
    </row>
    <row r="4184" spans="1:3" x14ac:dyDescent="0.3">
      <c r="A4184" t="s">
        <v>3878</v>
      </c>
    </row>
    <row r="4185" spans="1:3" x14ac:dyDescent="0.3">
      <c r="A4185" t="s">
        <v>3879</v>
      </c>
      <c r="B4185">
        <v>11</v>
      </c>
      <c r="C4185">
        <v>11</v>
      </c>
    </row>
    <row r="4186" spans="1:3" x14ac:dyDescent="0.3">
      <c r="A4186" t="s">
        <v>3880</v>
      </c>
      <c r="B4186">
        <v>7</v>
      </c>
      <c r="C4186">
        <v>7</v>
      </c>
    </row>
    <row r="4187" spans="1:3" x14ac:dyDescent="0.3">
      <c r="A4187" t="s">
        <v>3881</v>
      </c>
      <c r="B4187">
        <v>9</v>
      </c>
      <c r="C4187">
        <v>9</v>
      </c>
    </row>
    <row r="4188" spans="1:3" x14ac:dyDescent="0.3">
      <c r="A4188" t="s">
        <v>3882</v>
      </c>
      <c r="B4188">
        <v>2</v>
      </c>
      <c r="C4188">
        <v>2</v>
      </c>
    </row>
    <row r="4189" spans="1:3" x14ac:dyDescent="0.3">
      <c r="A4189" t="s">
        <v>3883</v>
      </c>
      <c r="B4189">
        <v>2</v>
      </c>
      <c r="C4189">
        <v>2</v>
      </c>
    </row>
    <row r="4190" spans="1:3" x14ac:dyDescent="0.3">
      <c r="A4190" t="s">
        <v>3885</v>
      </c>
      <c r="B4190">
        <v>1</v>
      </c>
      <c r="C4190">
        <v>1</v>
      </c>
    </row>
    <row r="4191" spans="1:3" x14ac:dyDescent="0.3">
      <c r="A4191" t="s">
        <v>3886</v>
      </c>
      <c r="B4191">
        <v>8</v>
      </c>
      <c r="C4191">
        <v>8</v>
      </c>
    </row>
    <row r="4192" spans="1:3" x14ac:dyDescent="0.3">
      <c r="A4192" t="s">
        <v>3887</v>
      </c>
      <c r="B4192">
        <v>19</v>
      </c>
      <c r="C4192">
        <v>19</v>
      </c>
    </row>
    <row r="4193" spans="1:3" x14ac:dyDescent="0.3">
      <c r="A4193" t="s">
        <v>3888</v>
      </c>
      <c r="B4193">
        <v>22</v>
      </c>
      <c r="C4193">
        <v>22</v>
      </c>
    </row>
    <row r="4194" spans="1:3" x14ac:dyDescent="0.3">
      <c r="A4194" t="s">
        <v>3889</v>
      </c>
      <c r="B4194">
        <v>5</v>
      </c>
      <c r="C4194">
        <v>5</v>
      </c>
    </row>
    <row r="4195" spans="1:3" x14ac:dyDescent="0.3">
      <c r="A4195" t="s">
        <v>3890</v>
      </c>
      <c r="B4195">
        <v>24</v>
      </c>
      <c r="C4195">
        <v>24</v>
      </c>
    </row>
    <row r="4196" spans="1:3" x14ac:dyDescent="0.3">
      <c r="A4196" t="s">
        <v>3892</v>
      </c>
      <c r="B4196">
        <v>1</v>
      </c>
      <c r="C4196">
        <v>1</v>
      </c>
    </row>
    <row r="4197" spans="1:3" x14ac:dyDescent="0.3">
      <c r="A4197" t="s">
        <v>3894</v>
      </c>
      <c r="C4197">
        <v>1</v>
      </c>
    </row>
    <row r="4198" spans="1:3" x14ac:dyDescent="0.3">
      <c r="A4198" t="s">
        <v>3895</v>
      </c>
      <c r="B4198">
        <v>1</v>
      </c>
      <c r="C4198">
        <v>1</v>
      </c>
    </row>
    <row r="4199" spans="1:3" x14ac:dyDescent="0.3">
      <c r="A4199" t="s">
        <v>3897</v>
      </c>
      <c r="B4199">
        <v>7</v>
      </c>
      <c r="C4199">
        <v>7</v>
      </c>
    </row>
    <row r="4200" spans="1:3" x14ac:dyDescent="0.3">
      <c r="A4200" t="s">
        <v>3898</v>
      </c>
      <c r="B4200">
        <v>5</v>
      </c>
      <c r="C4200">
        <v>5</v>
      </c>
    </row>
    <row r="4201" spans="1:3" x14ac:dyDescent="0.3">
      <c r="A4201" t="s">
        <v>3899</v>
      </c>
    </row>
    <row r="4202" spans="1:3" x14ac:dyDescent="0.3">
      <c r="A4202" t="s">
        <v>10005</v>
      </c>
    </row>
    <row r="4203" spans="1:3" x14ac:dyDescent="0.3">
      <c r="A4203" t="s">
        <v>3900</v>
      </c>
      <c r="B4203">
        <v>22</v>
      </c>
      <c r="C4203">
        <v>22</v>
      </c>
    </row>
    <row r="4204" spans="1:3" x14ac:dyDescent="0.3">
      <c r="A4204" t="s">
        <v>3901</v>
      </c>
      <c r="B4204">
        <v>8</v>
      </c>
      <c r="C4204">
        <v>8</v>
      </c>
    </row>
    <row r="4205" spans="1:3" x14ac:dyDescent="0.3">
      <c r="A4205" t="s">
        <v>10006</v>
      </c>
    </row>
    <row r="4206" spans="1:3" x14ac:dyDescent="0.3">
      <c r="A4206" t="s">
        <v>3902</v>
      </c>
      <c r="B4206">
        <v>35</v>
      </c>
      <c r="C4206">
        <v>35</v>
      </c>
    </row>
    <row r="4207" spans="1:3" x14ac:dyDescent="0.3">
      <c r="A4207" t="s">
        <v>3904</v>
      </c>
      <c r="B4207">
        <v>6</v>
      </c>
      <c r="C4207">
        <v>6</v>
      </c>
    </row>
    <row r="4208" spans="1:3" x14ac:dyDescent="0.3">
      <c r="A4208" t="s">
        <v>3905</v>
      </c>
      <c r="B4208">
        <v>5</v>
      </c>
      <c r="C4208">
        <v>5</v>
      </c>
    </row>
    <row r="4209" spans="1:3" x14ac:dyDescent="0.3">
      <c r="A4209" t="s">
        <v>3906</v>
      </c>
      <c r="B4209">
        <v>4</v>
      </c>
      <c r="C4209">
        <v>4</v>
      </c>
    </row>
    <row r="4210" spans="1:3" x14ac:dyDescent="0.3">
      <c r="A4210" t="s">
        <v>10007</v>
      </c>
      <c r="B4210">
        <v>7</v>
      </c>
      <c r="C4210">
        <v>7</v>
      </c>
    </row>
    <row r="4211" spans="1:3" x14ac:dyDescent="0.3">
      <c r="A4211" t="s">
        <v>3907</v>
      </c>
      <c r="B4211">
        <v>21</v>
      </c>
      <c r="C4211">
        <v>21</v>
      </c>
    </row>
    <row r="4212" spans="1:3" x14ac:dyDescent="0.3">
      <c r="A4212" t="s">
        <v>3908</v>
      </c>
      <c r="B4212">
        <v>17</v>
      </c>
      <c r="C4212">
        <v>17</v>
      </c>
    </row>
    <row r="4213" spans="1:3" x14ac:dyDescent="0.3">
      <c r="A4213" t="s">
        <v>3909</v>
      </c>
      <c r="B4213">
        <v>1</v>
      </c>
      <c r="C4213">
        <v>1</v>
      </c>
    </row>
    <row r="4214" spans="1:3" x14ac:dyDescent="0.3">
      <c r="A4214" t="s">
        <v>10008</v>
      </c>
    </row>
    <row r="4215" spans="1:3" x14ac:dyDescent="0.3">
      <c r="A4215" t="s">
        <v>3911</v>
      </c>
    </row>
    <row r="4216" spans="1:3" x14ac:dyDescent="0.3">
      <c r="A4216" t="s">
        <v>10009</v>
      </c>
    </row>
    <row r="4217" spans="1:3" x14ac:dyDescent="0.3">
      <c r="A4217" t="s">
        <v>3912</v>
      </c>
      <c r="B4217">
        <v>7</v>
      </c>
      <c r="C4217">
        <v>7</v>
      </c>
    </row>
    <row r="4218" spans="1:3" x14ac:dyDescent="0.3">
      <c r="A4218" t="s">
        <v>3913</v>
      </c>
      <c r="B4218">
        <v>37</v>
      </c>
      <c r="C4218">
        <v>37</v>
      </c>
    </row>
    <row r="4219" spans="1:3" x14ac:dyDescent="0.3">
      <c r="A4219" t="s">
        <v>3914</v>
      </c>
      <c r="B4219">
        <v>14</v>
      </c>
      <c r="C4219">
        <v>14</v>
      </c>
    </row>
    <row r="4220" spans="1:3" x14ac:dyDescent="0.3">
      <c r="A4220" t="s">
        <v>3915</v>
      </c>
      <c r="B4220">
        <v>1</v>
      </c>
      <c r="C4220">
        <v>1</v>
      </c>
    </row>
    <row r="4221" spans="1:3" x14ac:dyDescent="0.3">
      <c r="A4221" t="s">
        <v>10010</v>
      </c>
      <c r="B4221">
        <v>3</v>
      </c>
      <c r="C4221">
        <v>3</v>
      </c>
    </row>
    <row r="4222" spans="1:3" x14ac:dyDescent="0.3">
      <c r="A4222" t="s">
        <v>3916</v>
      </c>
      <c r="B4222">
        <v>5</v>
      </c>
      <c r="C4222">
        <v>5</v>
      </c>
    </row>
    <row r="4223" spans="1:3" x14ac:dyDescent="0.3">
      <c r="A4223" t="s">
        <v>10011</v>
      </c>
    </row>
    <row r="4224" spans="1:3" x14ac:dyDescent="0.3">
      <c r="A4224" t="s">
        <v>3917</v>
      </c>
      <c r="B4224">
        <v>3</v>
      </c>
      <c r="C4224">
        <v>3</v>
      </c>
    </row>
    <row r="4225" spans="1:3" x14ac:dyDescent="0.3">
      <c r="A4225" t="s">
        <v>3918</v>
      </c>
      <c r="B4225">
        <v>7</v>
      </c>
      <c r="C4225">
        <v>7</v>
      </c>
    </row>
    <row r="4226" spans="1:3" x14ac:dyDescent="0.3">
      <c r="A4226" t="s">
        <v>3919</v>
      </c>
      <c r="B4226">
        <v>2</v>
      </c>
      <c r="C4226">
        <v>2</v>
      </c>
    </row>
    <row r="4227" spans="1:3" x14ac:dyDescent="0.3">
      <c r="A4227" t="s">
        <v>3920</v>
      </c>
      <c r="B4227">
        <v>18</v>
      </c>
      <c r="C4227">
        <v>18</v>
      </c>
    </row>
    <row r="4228" spans="1:3" x14ac:dyDescent="0.3">
      <c r="A4228" t="s">
        <v>3921</v>
      </c>
      <c r="B4228">
        <v>4</v>
      </c>
      <c r="C4228">
        <v>4</v>
      </c>
    </row>
    <row r="4229" spans="1:3" x14ac:dyDescent="0.3">
      <c r="A4229" t="s">
        <v>3922</v>
      </c>
      <c r="B4229">
        <v>3</v>
      </c>
      <c r="C4229">
        <v>3</v>
      </c>
    </row>
    <row r="4230" spans="1:3" x14ac:dyDescent="0.3">
      <c r="A4230" t="s">
        <v>3923</v>
      </c>
      <c r="B4230">
        <v>8</v>
      </c>
      <c r="C4230">
        <v>8</v>
      </c>
    </row>
    <row r="4231" spans="1:3" x14ac:dyDescent="0.3">
      <c r="A4231" t="s">
        <v>3924</v>
      </c>
      <c r="B4231">
        <v>3</v>
      </c>
      <c r="C4231">
        <v>3</v>
      </c>
    </row>
    <row r="4232" spans="1:3" x14ac:dyDescent="0.3">
      <c r="A4232" t="s">
        <v>3925</v>
      </c>
      <c r="B4232">
        <v>3</v>
      </c>
      <c r="C4232">
        <v>3</v>
      </c>
    </row>
    <row r="4233" spans="1:3" x14ac:dyDescent="0.3">
      <c r="A4233" t="s">
        <v>3926</v>
      </c>
      <c r="B4233">
        <v>1</v>
      </c>
      <c r="C4233">
        <v>1</v>
      </c>
    </row>
    <row r="4234" spans="1:3" x14ac:dyDescent="0.3">
      <c r="A4234" t="s">
        <v>3927</v>
      </c>
      <c r="B4234">
        <v>14</v>
      </c>
      <c r="C4234">
        <v>14</v>
      </c>
    </row>
    <row r="4235" spans="1:3" x14ac:dyDescent="0.3">
      <c r="A4235" t="s">
        <v>3928</v>
      </c>
      <c r="B4235">
        <v>1</v>
      </c>
      <c r="C4235">
        <v>1</v>
      </c>
    </row>
    <row r="4236" spans="1:3" x14ac:dyDescent="0.3">
      <c r="A4236" t="s">
        <v>3929</v>
      </c>
      <c r="B4236">
        <v>41</v>
      </c>
      <c r="C4236">
        <v>41</v>
      </c>
    </row>
    <row r="4237" spans="1:3" x14ac:dyDescent="0.3">
      <c r="A4237" t="s">
        <v>3930</v>
      </c>
      <c r="B4237">
        <v>48</v>
      </c>
      <c r="C4237">
        <v>48</v>
      </c>
    </row>
    <row r="4238" spans="1:3" x14ac:dyDescent="0.3">
      <c r="A4238" t="s">
        <v>10012</v>
      </c>
    </row>
    <row r="4239" spans="1:3" x14ac:dyDescent="0.3">
      <c r="A4239" t="s">
        <v>3932</v>
      </c>
      <c r="B4239">
        <v>2</v>
      </c>
      <c r="C4239">
        <v>2</v>
      </c>
    </row>
    <row r="4240" spans="1:3" x14ac:dyDescent="0.3">
      <c r="A4240" t="s">
        <v>3933</v>
      </c>
      <c r="B4240">
        <v>24</v>
      </c>
      <c r="C4240">
        <v>24</v>
      </c>
    </row>
    <row r="4241" spans="1:3" x14ac:dyDescent="0.3">
      <c r="A4241" t="s">
        <v>1127</v>
      </c>
      <c r="C4241">
        <v>2</v>
      </c>
    </row>
    <row r="4242" spans="1:3" x14ac:dyDescent="0.3">
      <c r="A4242" t="s">
        <v>3934</v>
      </c>
      <c r="B4242">
        <v>14</v>
      </c>
      <c r="C4242">
        <v>14</v>
      </c>
    </row>
    <row r="4243" spans="1:3" x14ac:dyDescent="0.3">
      <c r="A4243" t="s">
        <v>3935</v>
      </c>
      <c r="B4243">
        <v>6</v>
      </c>
      <c r="C4243">
        <v>6</v>
      </c>
    </row>
    <row r="4244" spans="1:3" x14ac:dyDescent="0.3">
      <c r="A4244" t="s">
        <v>3936</v>
      </c>
      <c r="B4244">
        <v>38</v>
      </c>
      <c r="C4244">
        <v>38</v>
      </c>
    </row>
    <row r="4245" spans="1:3" x14ac:dyDescent="0.3">
      <c r="A4245" t="s">
        <v>3203</v>
      </c>
    </row>
    <row r="4246" spans="1:3" x14ac:dyDescent="0.3">
      <c r="A4246" t="s">
        <v>3937</v>
      </c>
      <c r="B4246">
        <v>21</v>
      </c>
      <c r="C4246">
        <v>21</v>
      </c>
    </row>
    <row r="4247" spans="1:3" x14ac:dyDescent="0.3">
      <c r="A4247" t="s">
        <v>10013</v>
      </c>
    </row>
    <row r="4248" spans="1:3" x14ac:dyDescent="0.3">
      <c r="A4248" t="s">
        <v>3938</v>
      </c>
    </row>
    <row r="4249" spans="1:3" x14ac:dyDescent="0.3">
      <c r="A4249" t="s">
        <v>3939</v>
      </c>
      <c r="B4249">
        <v>11</v>
      </c>
      <c r="C4249">
        <v>11</v>
      </c>
    </row>
    <row r="4250" spans="1:3" x14ac:dyDescent="0.3">
      <c r="A4250" t="s">
        <v>3941</v>
      </c>
      <c r="B4250">
        <v>1</v>
      </c>
      <c r="C4250">
        <v>1</v>
      </c>
    </row>
    <row r="4251" spans="1:3" x14ac:dyDescent="0.3">
      <c r="A4251" t="s">
        <v>3942</v>
      </c>
      <c r="B4251">
        <v>7</v>
      </c>
      <c r="C4251">
        <v>7</v>
      </c>
    </row>
    <row r="4252" spans="1:3" x14ac:dyDescent="0.3">
      <c r="A4252" t="s">
        <v>3943</v>
      </c>
      <c r="B4252">
        <v>25</v>
      </c>
      <c r="C4252">
        <v>25</v>
      </c>
    </row>
    <row r="4253" spans="1:3" x14ac:dyDescent="0.3">
      <c r="A4253" t="s">
        <v>3944</v>
      </c>
      <c r="B4253">
        <v>21</v>
      </c>
      <c r="C4253">
        <v>21</v>
      </c>
    </row>
    <row r="4254" spans="1:3" x14ac:dyDescent="0.3">
      <c r="A4254" t="s">
        <v>10014</v>
      </c>
    </row>
    <row r="4255" spans="1:3" x14ac:dyDescent="0.3">
      <c r="A4255" t="s">
        <v>3945</v>
      </c>
      <c r="B4255">
        <v>6</v>
      </c>
      <c r="C4255">
        <v>6</v>
      </c>
    </row>
    <row r="4256" spans="1:3" x14ac:dyDescent="0.3">
      <c r="A4256" t="s">
        <v>3946</v>
      </c>
      <c r="B4256">
        <v>4</v>
      </c>
      <c r="C4256">
        <v>4</v>
      </c>
    </row>
    <row r="4257" spans="1:3" x14ac:dyDescent="0.3">
      <c r="A4257" t="s">
        <v>3947</v>
      </c>
      <c r="B4257">
        <v>8</v>
      </c>
      <c r="C4257">
        <v>8</v>
      </c>
    </row>
    <row r="4258" spans="1:3" x14ac:dyDescent="0.3">
      <c r="A4258" t="s">
        <v>3948</v>
      </c>
      <c r="B4258">
        <v>8</v>
      </c>
      <c r="C4258">
        <v>8</v>
      </c>
    </row>
    <row r="4259" spans="1:3" x14ac:dyDescent="0.3">
      <c r="A4259" t="s">
        <v>3949</v>
      </c>
      <c r="B4259">
        <v>3</v>
      </c>
      <c r="C4259">
        <v>3</v>
      </c>
    </row>
    <row r="4260" spans="1:3" x14ac:dyDescent="0.3">
      <c r="A4260" t="s">
        <v>3950</v>
      </c>
      <c r="B4260">
        <v>26</v>
      </c>
      <c r="C4260">
        <v>26</v>
      </c>
    </row>
    <row r="4261" spans="1:3" x14ac:dyDescent="0.3">
      <c r="A4261" t="s">
        <v>3951</v>
      </c>
      <c r="C4261">
        <v>1</v>
      </c>
    </row>
    <row r="4262" spans="1:3" x14ac:dyDescent="0.3">
      <c r="A4262" t="s">
        <v>3952</v>
      </c>
      <c r="C4262">
        <v>2</v>
      </c>
    </row>
    <row r="4263" spans="1:3" x14ac:dyDescent="0.3">
      <c r="A4263" t="s">
        <v>3953</v>
      </c>
      <c r="B4263">
        <v>5</v>
      </c>
      <c r="C4263">
        <v>5</v>
      </c>
    </row>
    <row r="4264" spans="1:3" x14ac:dyDescent="0.3">
      <c r="A4264" t="s">
        <v>3954</v>
      </c>
      <c r="B4264">
        <v>4</v>
      </c>
      <c r="C4264">
        <v>4</v>
      </c>
    </row>
    <row r="4265" spans="1:3" x14ac:dyDescent="0.3">
      <c r="A4265" t="s">
        <v>3955</v>
      </c>
      <c r="B4265">
        <v>9</v>
      </c>
      <c r="C4265">
        <v>9</v>
      </c>
    </row>
    <row r="4266" spans="1:3" x14ac:dyDescent="0.3">
      <c r="A4266" t="s">
        <v>10015</v>
      </c>
    </row>
    <row r="4267" spans="1:3" x14ac:dyDescent="0.3">
      <c r="A4267" t="s">
        <v>10016</v>
      </c>
    </row>
    <row r="4268" spans="1:3" x14ac:dyDescent="0.3">
      <c r="A4268" t="s">
        <v>3956</v>
      </c>
      <c r="B4268">
        <v>1</v>
      </c>
      <c r="C4268">
        <v>1</v>
      </c>
    </row>
    <row r="4269" spans="1:3" x14ac:dyDescent="0.3">
      <c r="A4269" t="s">
        <v>3957</v>
      </c>
      <c r="B4269">
        <v>35</v>
      </c>
      <c r="C4269">
        <v>35</v>
      </c>
    </row>
    <row r="4270" spans="1:3" x14ac:dyDescent="0.3">
      <c r="A4270" t="s">
        <v>3958</v>
      </c>
      <c r="B4270">
        <v>33</v>
      </c>
      <c r="C4270">
        <v>33</v>
      </c>
    </row>
    <row r="4271" spans="1:3" x14ac:dyDescent="0.3">
      <c r="A4271" t="s">
        <v>3959</v>
      </c>
      <c r="B4271">
        <v>1</v>
      </c>
      <c r="C4271">
        <v>1</v>
      </c>
    </row>
    <row r="4272" spans="1:3" x14ac:dyDescent="0.3">
      <c r="A4272" t="s">
        <v>10017</v>
      </c>
    </row>
    <row r="4273" spans="1:3" x14ac:dyDescent="0.3">
      <c r="A4273" t="s">
        <v>3960</v>
      </c>
      <c r="B4273">
        <v>4</v>
      </c>
      <c r="C4273">
        <v>4</v>
      </c>
    </row>
    <row r="4274" spans="1:3" x14ac:dyDescent="0.3">
      <c r="A4274" t="s">
        <v>3961</v>
      </c>
    </row>
    <row r="4275" spans="1:3" x14ac:dyDescent="0.3">
      <c r="A4275" t="s">
        <v>10018</v>
      </c>
    </row>
    <row r="4276" spans="1:3" x14ac:dyDescent="0.3">
      <c r="A4276" t="s">
        <v>3962</v>
      </c>
      <c r="B4276">
        <v>31</v>
      </c>
      <c r="C4276">
        <v>31</v>
      </c>
    </row>
    <row r="4277" spans="1:3" x14ac:dyDescent="0.3">
      <c r="A4277" t="s">
        <v>3963</v>
      </c>
    </row>
    <row r="4278" spans="1:3" x14ac:dyDescent="0.3">
      <c r="A4278" t="s">
        <v>3964</v>
      </c>
    </row>
    <row r="4279" spans="1:3" x14ac:dyDescent="0.3">
      <c r="A4279" t="s">
        <v>3965</v>
      </c>
      <c r="B4279">
        <v>24</v>
      </c>
      <c r="C4279">
        <v>24</v>
      </c>
    </row>
    <row r="4280" spans="1:3" x14ac:dyDescent="0.3">
      <c r="A4280" t="s">
        <v>3966</v>
      </c>
      <c r="B4280">
        <v>3</v>
      </c>
      <c r="C4280">
        <v>3</v>
      </c>
    </row>
    <row r="4281" spans="1:3" x14ac:dyDescent="0.3">
      <c r="A4281" t="s">
        <v>3967</v>
      </c>
      <c r="B4281">
        <v>10</v>
      </c>
      <c r="C4281">
        <v>10</v>
      </c>
    </row>
    <row r="4282" spans="1:3" x14ac:dyDescent="0.3">
      <c r="A4282" t="s">
        <v>3968</v>
      </c>
      <c r="B4282">
        <v>7</v>
      </c>
      <c r="C4282">
        <v>7</v>
      </c>
    </row>
    <row r="4283" spans="1:3" x14ac:dyDescent="0.3">
      <c r="A4283" t="s">
        <v>10019</v>
      </c>
      <c r="B4283">
        <v>2024</v>
      </c>
      <c r="C4283">
        <v>2024</v>
      </c>
    </row>
    <row r="4284" spans="1:3" x14ac:dyDescent="0.3">
      <c r="A4284" t="s">
        <v>3969</v>
      </c>
      <c r="C4284">
        <v>5</v>
      </c>
    </row>
    <row r="4285" spans="1:3" x14ac:dyDescent="0.3">
      <c r="A4285" t="s">
        <v>3970</v>
      </c>
      <c r="B4285">
        <v>25</v>
      </c>
      <c r="C4285">
        <v>25</v>
      </c>
    </row>
    <row r="4286" spans="1:3" x14ac:dyDescent="0.3">
      <c r="A4286" t="s">
        <v>3971</v>
      </c>
      <c r="B4286">
        <v>29</v>
      </c>
      <c r="C4286">
        <v>29</v>
      </c>
    </row>
    <row r="4287" spans="1:3" x14ac:dyDescent="0.3">
      <c r="A4287" t="s">
        <v>3972</v>
      </c>
      <c r="B4287">
        <v>33</v>
      </c>
      <c r="C4287">
        <v>33</v>
      </c>
    </row>
    <row r="4288" spans="1:3" x14ac:dyDescent="0.3">
      <c r="A4288" t="s">
        <v>3973</v>
      </c>
      <c r="B4288">
        <v>6</v>
      </c>
      <c r="C4288">
        <v>6</v>
      </c>
    </row>
    <row r="4289" spans="1:3" x14ac:dyDescent="0.3">
      <c r="A4289" t="s">
        <v>3974</v>
      </c>
      <c r="B4289">
        <v>12</v>
      </c>
      <c r="C4289">
        <v>12</v>
      </c>
    </row>
    <row r="4290" spans="1:3" x14ac:dyDescent="0.3">
      <c r="A4290" t="s">
        <v>3975</v>
      </c>
      <c r="B4290">
        <v>25</v>
      </c>
      <c r="C4290">
        <v>25</v>
      </c>
    </row>
    <row r="4291" spans="1:3" x14ac:dyDescent="0.3">
      <c r="A4291" t="s">
        <v>3976</v>
      </c>
      <c r="B4291">
        <v>5</v>
      </c>
      <c r="C4291">
        <v>5</v>
      </c>
    </row>
    <row r="4292" spans="1:3" x14ac:dyDescent="0.3">
      <c r="A4292" t="s">
        <v>3977</v>
      </c>
      <c r="B4292">
        <v>2</v>
      </c>
      <c r="C4292">
        <v>2</v>
      </c>
    </row>
    <row r="4293" spans="1:3" x14ac:dyDescent="0.3">
      <c r="A4293" t="s">
        <v>3978</v>
      </c>
      <c r="B4293">
        <v>9</v>
      </c>
      <c r="C4293">
        <v>9</v>
      </c>
    </row>
    <row r="4294" spans="1:3" x14ac:dyDescent="0.3">
      <c r="A4294" t="s">
        <v>3979</v>
      </c>
      <c r="B4294">
        <v>23</v>
      </c>
      <c r="C4294">
        <v>23</v>
      </c>
    </row>
    <row r="4295" spans="1:3" x14ac:dyDescent="0.3">
      <c r="A4295" t="s">
        <v>3980</v>
      </c>
    </row>
    <row r="4296" spans="1:3" x14ac:dyDescent="0.3">
      <c r="A4296" t="s">
        <v>3981</v>
      </c>
      <c r="B4296">
        <v>19</v>
      </c>
      <c r="C4296">
        <v>19</v>
      </c>
    </row>
    <row r="4297" spans="1:3" x14ac:dyDescent="0.3">
      <c r="A4297" t="s">
        <v>10020</v>
      </c>
      <c r="B4297">
        <v>11</v>
      </c>
      <c r="C4297">
        <v>11</v>
      </c>
    </row>
    <row r="4298" spans="1:3" x14ac:dyDescent="0.3">
      <c r="A4298" t="s">
        <v>3983</v>
      </c>
      <c r="B4298">
        <v>3</v>
      </c>
      <c r="C4298">
        <v>3</v>
      </c>
    </row>
    <row r="4299" spans="1:3" x14ac:dyDescent="0.3">
      <c r="A4299" t="s">
        <v>3984</v>
      </c>
      <c r="B4299">
        <v>22</v>
      </c>
      <c r="C4299">
        <v>22</v>
      </c>
    </row>
    <row r="4300" spans="1:3" x14ac:dyDescent="0.3">
      <c r="A4300" t="s">
        <v>3985</v>
      </c>
      <c r="B4300">
        <v>1</v>
      </c>
      <c r="C4300">
        <v>1</v>
      </c>
    </row>
    <row r="4301" spans="1:3" x14ac:dyDescent="0.3">
      <c r="A4301" t="s">
        <v>3986</v>
      </c>
      <c r="C4301">
        <v>8</v>
      </c>
    </row>
    <row r="4302" spans="1:3" x14ac:dyDescent="0.3">
      <c r="A4302" t="s">
        <v>3987</v>
      </c>
      <c r="C4302">
        <v>2</v>
      </c>
    </row>
    <row r="4303" spans="1:3" x14ac:dyDescent="0.3">
      <c r="A4303" t="s">
        <v>10021</v>
      </c>
      <c r="B4303">
        <v>10</v>
      </c>
      <c r="C4303">
        <v>10</v>
      </c>
    </row>
    <row r="4304" spans="1:3" x14ac:dyDescent="0.3">
      <c r="A4304" t="s">
        <v>10022</v>
      </c>
    </row>
    <row r="4305" spans="1:3" x14ac:dyDescent="0.3">
      <c r="A4305" t="s">
        <v>3988</v>
      </c>
    </row>
    <row r="4306" spans="1:3" x14ac:dyDescent="0.3">
      <c r="A4306" t="s">
        <v>3989</v>
      </c>
    </row>
    <row r="4307" spans="1:3" x14ac:dyDescent="0.3">
      <c r="A4307" t="s">
        <v>10023</v>
      </c>
    </row>
    <row r="4308" spans="1:3" x14ac:dyDescent="0.3">
      <c r="A4308" t="s">
        <v>10024</v>
      </c>
    </row>
    <row r="4309" spans="1:3" x14ac:dyDescent="0.3">
      <c r="A4309" t="s">
        <v>3990</v>
      </c>
      <c r="B4309">
        <v>4</v>
      </c>
      <c r="C4309">
        <v>4</v>
      </c>
    </row>
    <row r="4310" spans="1:3" x14ac:dyDescent="0.3">
      <c r="A4310" t="s">
        <v>3991</v>
      </c>
      <c r="B4310">
        <v>9</v>
      </c>
      <c r="C4310">
        <v>9</v>
      </c>
    </row>
    <row r="4311" spans="1:3" x14ac:dyDescent="0.3">
      <c r="A4311" t="s">
        <v>3992</v>
      </c>
      <c r="B4311">
        <v>25</v>
      </c>
      <c r="C4311">
        <v>25</v>
      </c>
    </row>
    <row r="4312" spans="1:3" x14ac:dyDescent="0.3">
      <c r="A4312" t="s">
        <v>3993</v>
      </c>
      <c r="C4312">
        <v>1</v>
      </c>
    </row>
    <row r="4313" spans="1:3" x14ac:dyDescent="0.3">
      <c r="A4313" t="s">
        <v>3994</v>
      </c>
      <c r="C4313">
        <v>5</v>
      </c>
    </row>
    <row r="4314" spans="1:3" x14ac:dyDescent="0.3">
      <c r="A4314" t="s">
        <v>3995</v>
      </c>
      <c r="B4314">
        <v>8</v>
      </c>
      <c r="C4314">
        <v>8</v>
      </c>
    </row>
    <row r="4315" spans="1:3" x14ac:dyDescent="0.3">
      <c r="A4315" t="s">
        <v>3996</v>
      </c>
      <c r="B4315">
        <v>12</v>
      </c>
      <c r="C4315">
        <v>12</v>
      </c>
    </row>
    <row r="4316" spans="1:3" x14ac:dyDescent="0.3">
      <c r="A4316" t="s">
        <v>3997</v>
      </c>
      <c r="B4316">
        <v>8</v>
      </c>
      <c r="C4316">
        <v>8</v>
      </c>
    </row>
    <row r="4317" spans="1:3" x14ac:dyDescent="0.3">
      <c r="A4317" t="s">
        <v>3998</v>
      </c>
      <c r="B4317">
        <v>12</v>
      </c>
      <c r="C4317">
        <v>12</v>
      </c>
    </row>
    <row r="4318" spans="1:3" x14ac:dyDescent="0.3">
      <c r="A4318" t="s">
        <v>3999</v>
      </c>
      <c r="C4318">
        <v>10</v>
      </c>
    </row>
    <row r="4319" spans="1:3" x14ac:dyDescent="0.3">
      <c r="A4319" t="s">
        <v>10025</v>
      </c>
    </row>
    <row r="4320" spans="1:3" x14ac:dyDescent="0.3">
      <c r="A4320" t="s">
        <v>4000</v>
      </c>
    </row>
    <row r="4321" spans="1:3" x14ac:dyDescent="0.3">
      <c r="A4321" t="s">
        <v>4001</v>
      </c>
      <c r="B4321">
        <v>2020</v>
      </c>
      <c r="C4321">
        <v>2020</v>
      </c>
    </row>
    <row r="4322" spans="1:3" x14ac:dyDescent="0.3">
      <c r="A4322" t="s">
        <v>10026</v>
      </c>
      <c r="B4322">
        <v>12</v>
      </c>
      <c r="C4322">
        <v>12</v>
      </c>
    </row>
    <row r="4323" spans="1:3" x14ac:dyDescent="0.3">
      <c r="A4323" t="s">
        <v>10027</v>
      </c>
    </row>
    <row r="4324" spans="1:3" x14ac:dyDescent="0.3">
      <c r="A4324" t="s">
        <v>4002</v>
      </c>
      <c r="B4324">
        <v>11</v>
      </c>
      <c r="C4324">
        <v>11</v>
      </c>
    </row>
    <row r="4325" spans="1:3" x14ac:dyDescent="0.3">
      <c r="A4325" t="s">
        <v>10028</v>
      </c>
    </row>
    <row r="4326" spans="1:3" x14ac:dyDescent="0.3">
      <c r="A4326" t="s">
        <v>10029</v>
      </c>
      <c r="B4326">
        <v>1</v>
      </c>
      <c r="C4326">
        <v>1</v>
      </c>
    </row>
    <row r="4327" spans="1:3" x14ac:dyDescent="0.3">
      <c r="A4327" t="s">
        <v>4003</v>
      </c>
      <c r="B4327">
        <v>29</v>
      </c>
      <c r="C4327">
        <v>29</v>
      </c>
    </row>
    <row r="4328" spans="1:3" x14ac:dyDescent="0.3">
      <c r="A4328" t="s">
        <v>10030</v>
      </c>
    </row>
    <row r="4329" spans="1:3" x14ac:dyDescent="0.3">
      <c r="A4329" t="s">
        <v>10031</v>
      </c>
    </row>
    <row r="4330" spans="1:3" x14ac:dyDescent="0.3">
      <c r="A4330" t="s">
        <v>4005</v>
      </c>
      <c r="C4330">
        <v>5</v>
      </c>
    </row>
    <row r="4331" spans="1:3" x14ac:dyDescent="0.3">
      <c r="A4331" t="s">
        <v>4006</v>
      </c>
      <c r="B4331">
        <v>5</v>
      </c>
      <c r="C4331">
        <v>5</v>
      </c>
    </row>
    <row r="4332" spans="1:3" x14ac:dyDescent="0.3">
      <c r="A4332" t="s">
        <v>4007</v>
      </c>
    </row>
    <row r="4333" spans="1:3" x14ac:dyDescent="0.3">
      <c r="A4333" t="s">
        <v>10032</v>
      </c>
    </row>
    <row r="4334" spans="1:3" x14ac:dyDescent="0.3">
      <c r="A4334" t="s">
        <v>4008</v>
      </c>
      <c r="B4334">
        <v>5</v>
      </c>
      <c r="C4334">
        <v>5</v>
      </c>
    </row>
    <row r="4335" spans="1:3" x14ac:dyDescent="0.3">
      <c r="A4335" t="s">
        <v>10033</v>
      </c>
    </row>
    <row r="4336" spans="1:3" x14ac:dyDescent="0.3">
      <c r="A4336" t="s">
        <v>4009</v>
      </c>
      <c r="B4336">
        <v>1</v>
      </c>
      <c r="C4336">
        <v>1</v>
      </c>
    </row>
    <row r="4337" spans="1:3" x14ac:dyDescent="0.3">
      <c r="A4337" t="s">
        <v>4010</v>
      </c>
      <c r="B4337">
        <v>2</v>
      </c>
      <c r="C4337">
        <v>2</v>
      </c>
    </row>
    <row r="4338" spans="1:3" x14ac:dyDescent="0.3">
      <c r="A4338" t="s">
        <v>4011</v>
      </c>
    </row>
    <row r="4339" spans="1:3" x14ac:dyDescent="0.3">
      <c r="A4339" t="s">
        <v>10034</v>
      </c>
      <c r="B4339">
        <v>30</v>
      </c>
      <c r="C4339">
        <v>30</v>
      </c>
    </row>
    <row r="4340" spans="1:3" x14ac:dyDescent="0.3">
      <c r="A4340" t="s">
        <v>10035</v>
      </c>
    </row>
    <row r="4341" spans="1:3" x14ac:dyDescent="0.3">
      <c r="A4341" t="s">
        <v>4012</v>
      </c>
      <c r="B4341">
        <v>19</v>
      </c>
      <c r="C4341">
        <v>19</v>
      </c>
    </row>
    <row r="4342" spans="1:3" x14ac:dyDescent="0.3">
      <c r="A4342" t="s">
        <v>4013</v>
      </c>
    </row>
    <row r="4343" spans="1:3" x14ac:dyDescent="0.3">
      <c r="A4343" t="s">
        <v>4014</v>
      </c>
      <c r="B4343">
        <v>3</v>
      </c>
      <c r="C4343">
        <v>3</v>
      </c>
    </row>
    <row r="4344" spans="1:3" x14ac:dyDescent="0.3">
      <c r="A4344" t="s">
        <v>10036</v>
      </c>
    </row>
    <row r="4345" spans="1:3" x14ac:dyDescent="0.3">
      <c r="A4345" t="s">
        <v>10037</v>
      </c>
    </row>
    <row r="4346" spans="1:3" x14ac:dyDescent="0.3">
      <c r="A4346" t="s">
        <v>3572</v>
      </c>
    </row>
    <row r="4347" spans="1:3" x14ac:dyDescent="0.3">
      <c r="A4347" t="s">
        <v>4015</v>
      </c>
    </row>
    <row r="4348" spans="1:3" x14ac:dyDescent="0.3">
      <c r="A4348" t="s">
        <v>10038</v>
      </c>
      <c r="B4348">
        <v>2020</v>
      </c>
      <c r="C4348">
        <v>2020</v>
      </c>
    </row>
    <row r="4349" spans="1:3" x14ac:dyDescent="0.3">
      <c r="A4349" t="s">
        <v>10039</v>
      </c>
      <c r="B4349">
        <v>2020</v>
      </c>
      <c r="C4349">
        <v>2020</v>
      </c>
    </row>
    <row r="4350" spans="1:3" x14ac:dyDescent="0.3">
      <c r="A4350" t="s">
        <v>10040</v>
      </c>
    </row>
    <row r="4351" spans="1:3" x14ac:dyDescent="0.3">
      <c r="A4351" t="s">
        <v>10041</v>
      </c>
    </row>
    <row r="4352" spans="1:3" x14ac:dyDescent="0.3">
      <c r="A4352" t="s">
        <v>10042</v>
      </c>
    </row>
    <row r="4353" spans="1:3" x14ac:dyDescent="0.3">
      <c r="A4353" t="s">
        <v>4016</v>
      </c>
      <c r="B4353">
        <v>3</v>
      </c>
      <c r="C4353">
        <v>3</v>
      </c>
    </row>
    <row r="4354" spans="1:3" x14ac:dyDescent="0.3">
      <c r="A4354" t="s">
        <v>4017</v>
      </c>
    </row>
    <row r="4355" spans="1:3" x14ac:dyDescent="0.3">
      <c r="A4355" t="s">
        <v>10043</v>
      </c>
      <c r="B4355">
        <v>2020</v>
      </c>
      <c r="C4355">
        <v>2020</v>
      </c>
    </row>
    <row r="4356" spans="1:3" x14ac:dyDescent="0.3">
      <c r="A4356" t="s">
        <v>3347</v>
      </c>
    </row>
    <row r="4357" spans="1:3" x14ac:dyDescent="0.3">
      <c r="A4357" t="s">
        <v>4018</v>
      </c>
    </row>
    <row r="4358" spans="1:3" x14ac:dyDescent="0.3">
      <c r="A4358" t="s">
        <v>10044</v>
      </c>
    </row>
    <row r="4359" spans="1:3" x14ac:dyDescent="0.3">
      <c r="A4359" t="s">
        <v>10045</v>
      </c>
    </row>
    <row r="4360" spans="1:3" x14ac:dyDescent="0.3">
      <c r="A4360" t="s">
        <v>4020</v>
      </c>
      <c r="C4360">
        <v>5</v>
      </c>
    </row>
    <row r="4361" spans="1:3" x14ac:dyDescent="0.3">
      <c r="A4361" t="s">
        <v>4021</v>
      </c>
      <c r="B4361">
        <v>8</v>
      </c>
      <c r="C4361">
        <v>8</v>
      </c>
    </row>
    <row r="4362" spans="1:3" x14ac:dyDescent="0.3">
      <c r="A4362" t="s">
        <v>10046</v>
      </c>
    </row>
    <row r="4363" spans="1:3" x14ac:dyDescent="0.3">
      <c r="A4363" t="s">
        <v>2483</v>
      </c>
      <c r="C4363">
        <v>1</v>
      </c>
    </row>
    <row r="4364" spans="1:3" x14ac:dyDescent="0.3">
      <c r="A4364" t="s">
        <v>4022</v>
      </c>
    </row>
    <row r="4365" spans="1:3" x14ac:dyDescent="0.3">
      <c r="A4365" t="s">
        <v>3347</v>
      </c>
    </row>
    <row r="4366" spans="1:3" x14ac:dyDescent="0.3">
      <c r="A4366" t="s">
        <v>4023</v>
      </c>
    </row>
    <row r="4367" spans="1:3" x14ac:dyDescent="0.3">
      <c r="A4367" t="s">
        <v>4024</v>
      </c>
      <c r="B4367">
        <v>2020</v>
      </c>
      <c r="C4367">
        <v>2020</v>
      </c>
    </row>
    <row r="4368" spans="1:3" x14ac:dyDescent="0.3">
      <c r="A4368" t="s">
        <v>4025</v>
      </c>
    </row>
    <row r="4369" spans="1:3" x14ac:dyDescent="0.3">
      <c r="A4369" t="s">
        <v>10047</v>
      </c>
    </row>
    <row r="4370" spans="1:3" x14ac:dyDescent="0.3">
      <c r="A4370" t="s">
        <v>4026</v>
      </c>
      <c r="B4370">
        <v>8</v>
      </c>
      <c r="C4370">
        <v>8</v>
      </c>
    </row>
    <row r="4371" spans="1:3" x14ac:dyDescent="0.3">
      <c r="A4371" t="s">
        <v>4027</v>
      </c>
      <c r="B4371">
        <v>1</v>
      </c>
      <c r="C4371">
        <v>1</v>
      </c>
    </row>
    <row r="4372" spans="1:3" x14ac:dyDescent="0.3">
      <c r="A4372" t="s">
        <v>4028</v>
      </c>
      <c r="B4372">
        <v>2</v>
      </c>
      <c r="C4372">
        <v>2</v>
      </c>
    </row>
    <row r="4373" spans="1:3" x14ac:dyDescent="0.3">
      <c r="A4373" t="s">
        <v>4029</v>
      </c>
      <c r="B4373">
        <v>15</v>
      </c>
      <c r="C4373">
        <v>15</v>
      </c>
    </row>
    <row r="4374" spans="1:3" x14ac:dyDescent="0.3">
      <c r="A4374" t="s">
        <v>10048</v>
      </c>
    </row>
    <row r="4375" spans="1:3" x14ac:dyDescent="0.3">
      <c r="A4375" t="s">
        <v>10049</v>
      </c>
    </row>
    <row r="4376" spans="1:3" x14ac:dyDescent="0.3">
      <c r="A4376" t="s">
        <v>4030</v>
      </c>
      <c r="B4376">
        <v>5</v>
      </c>
      <c r="C4376">
        <v>5</v>
      </c>
    </row>
    <row r="4377" spans="1:3" x14ac:dyDescent="0.3">
      <c r="A4377" t="s">
        <v>4031</v>
      </c>
    </row>
    <row r="4378" spans="1:3" x14ac:dyDescent="0.3">
      <c r="A4378" t="s">
        <v>4032</v>
      </c>
      <c r="B4378">
        <v>9</v>
      </c>
      <c r="C4378">
        <v>9</v>
      </c>
    </row>
    <row r="4379" spans="1:3" x14ac:dyDescent="0.3">
      <c r="A4379" t="s">
        <v>4033</v>
      </c>
    </row>
    <row r="4380" spans="1:3" x14ac:dyDescent="0.3">
      <c r="A4380" t="s">
        <v>4034</v>
      </c>
      <c r="B4380">
        <v>13</v>
      </c>
      <c r="C4380">
        <v>13</v>
      </c>
    </row>
    <row r="4381" spans="1:3" x14ac:dyDescent="0.3">
      <c r="A4381" t="s">
        <v>10050</v>
      </c>
    </row>
    <row r="4382" spans="1:3" x14ac:dyDescent="0.3">
      <c r="A4382" t="s">
        <v>4035</v>
      </c>
      <c r="B4382">
        <v>3</v>
      </c>
      <c r="C4382">
        <v>3</v>
      </c>
    </row>
    <row r="4383" spans="1:3" x14ac:dyDescent="0.3">
      <c r="A4383" t="s">
        <v>10051</v>
      </c>
    </row>
    <row r="4384" spans="1:3" x14ac:dyDescent="0.3">
      <c r="A4384" t="s">
        <v>4036</v>
      </c>
    </row>
    <row r="4385" spans="1:3" x14ac:dyDescent="0.3">
      <c r="A4385" t="s">
        <v>4037</v>
      </c>
      <c r="B4385">
        <v>14</v>
      </c>
      <c r="C4385">
        <v>14</v>
      </c>
    </row>
    <row r="4386" spans="1:3" x14ac:dyDescent="0.3">
      <c r="A4386" t="s">
        <v>4038</v>
      </c>
      <c r="B4386">
        <v>5</v>
      </c>
      <c r="C4386">
        <v>5</v>
      </c>
    </row>
    <row r="4387" spans="1:3" x14ac:dyDescent="0.3">
      <c r="A4387" t="s">
        <v>4040</v>
      </c>
      <c r="B4387">
        <v>6</v>
      </c>
      <c r="C4387">
        <v>6</v>
      </c>
    </row>
    <row r="4388" spans="1:3" x14ac:dyDescent="0.3">
      <c r="A4388" t="s">
        <v>4041</v>
      </c>
    </row>
    <row r="4389" spans="1:3" x14ac:dyDescent="0.3">
      <c r="A4389" t="s">
        <v>4042</v>
      </c>
    </row>
    <row r="4390" spans="1:3" x14ac:dyDescent="0.3">
      <c r="A4390" t="s">
        <v>10052</v>
      </c>
    </row>
    <row r="4391" spans="1:3" x14ac:dyDescent="0.3">
      <c r="A4391" t="s">
        <v>10053</v>
      </c>
      <c r="B4391">
        <v>180161</v>
      </c>
      <c r="C4391">
        <v>180161</v>
      </c>
    </row>
    <row r="4392" spans="1:3" x14ac:dyDescent="0.3">
      <c r="A4392" t="s">
        <v>10054</v>
      </c>
    </row>
    <row r="4393" spans="1:3" x14ac:dyDescent="0.3">
      <c r="A4393" t="s">
        <v>10055</v>
      </c>
    </row>
    <row r="4394" spans="1:3" x14ac:dyDescent="0.3">
      <c r="A4394" t="s">
        <v>4043</v>
      </c>
    </row>
    <row r="4395" spans="1:3" x14ac:dyDescent="0.3">
      <c r="A4395" t="s">
        <v>4044</v>
      </c>
      <c r="B4395">
        <v>11</v>
      </c>
      <c r="C4395">
        <v>11</v>
      </c>
    </row>
    <row r="4396" spans="1:3" x14ac:dyDescent="0.3">
      <c r="A4396" t="s">
        <v>10056</v>
      </c>
    </row>
    <row r="4397" spans="1:3" x14ac:dyDescent="0.3">
      <c r="A4397" t="s">
        <v>10057</v>
      </c>
    </row>
    <row r="4398" spans="1:3" x14ac:dyDescent="0.3">
      <c r="A4398" t="s">
        <v>10058</v>
      </c>
      <c r="B4398">
        <v>2020</v>
      </c>
      <c r="C4398">
        <v>2020</v>
      </c>
    </row>
    <row r="4399" spans="1:3" x14ac:dyDescent="0.3">
      <c r="A4399" t="s">
        <v>10059</v>
      </c>
    </row>
    <row r="4400" spans="1:3" x14ac:dyDescent="0.3">
      <c r="A4400" t="s">
        <v>4045</v>
      </c>
      <c r="B4400">
        <v>5</v>
      </c>
      <c r="C4400">
        <v>5</v>
      </c>
    </row>
    <row r="4401" spans="1:3" x14ac:dyDescent="0.3">
      <c r="A4401" t="s">
        <v>10060</v>
      </c>
    </row>
    <row r="4402" spans="1:3" x14ac:dyDescent="0.3">
      <c r="A4402" t="s">
        <v>10061</v>
      </c>
      <c r="B4402">
        <v>21</v>
      </c>
      <c r="C4402">
        <v>21</v>
      </c>
    </row>
    <row r="4403" spans="1:3" x14ac:dyDescent="0.3">
      <c r="A4403" t="s">
        <v>10062</v>
      </c>
    </row>
    <row r="4404" spans="1:3" x14ac:dyDescent="0.3">
      <c r="A4404" t="s">
        <v>10063</v>
      </c>
    </row>
    <row r="4405" spans="1:3" x14ac:dyDescent="0.3">
      <c r="A4405" t="s">
        <v>4046</v>
      </c>
      <c r="B4405">
        <v>8</v>
      </c>
      <c r="C4405">
        <v>8</v>
      </c>
    </row>
    <row r="4406" spans="1:3" x14ac:dyDescent="0.3">
      <c r="A4406" t="s">
        <v>10064</v>
      </c>
    </row>
    <row r="4407" spans="1:3" x14ac:dyDescent="0.3">
      <c r="A4407" t="s">
        <v>10065</v>
      </c>
    </row>
    <row r="4408" spans="1:3" x14ac:dyDescent="0.3">
      <c r="A4408" t="s">
        <v>4047</v>
      </c>
    </row>
    <row r="4409" spans="1:3" x14ac:dyDescent="0.3">
      <c r="A4409" t="s">
        <v>10066</v>
      </c>
    </row>
    <row r="4410" spans="1:3" x14ac:dyDescent="0.3">
      <c r="A4410" t="s">
        <v>10067</v>
      </c>
    </row>
    <row r="4411" spans="1:3" x14ac:dyDescent="0.3">
      <c r="A4411" t="s">
        <v>4048</v>
      </c>
    </row>
    <row r="4412" spans="1:3" x14ac:dyDescent="0.3">
      <c r="A4412" t="s">
        <v>10068</v>
      </c>
    </row>
    <row r="4413" spans="1:3" x14ac:dyDescent="0.3">
      <c r="A4413" t="s">
        <v>4049</v>
      </c>
    </row>
    <row r="4414" spans="1:3" x14ac:dyDescent="0.3">
      <c r="A4414" t="s">
        <v>10069</v>
      </c>
    </row>
    <row r="4415" spans="1:3" x14ac:dyDescent="0.3">
      <c r="A4415" t="s">
        <v>10070</v>
      </c>
    </row>
    <row r="4416" spans="1:3" x14ac:dyDescent="0.3">
      <c r="A4416" t="s">
        <v>10071</v>
      </c>
    </row>
    <row r="4417" spans="1:3" x14ac:dyDescent="0.3">
      <c r="A4417" t="s">
        <v>4051</v>
      </c>
    </row>
    <row r="4418" spans="1:3" x14ac:dyDescent="0.3">
      <c r="A4418" t="s">
        <v>4052</v>
      </c>
    </row>
    <row r="4419" spans="1:3" x14ac:dyDescent="0.3">
      <c r="A4419" t="s">
        <v>4053</v>
      </c>
    </row>
    <row r="4420" spans="1:3" x14ac:dyDescent="0.3">
      <c r="A4420" t="s">
        <v>4054</v>
      </c>
    </row>
    <row r="4421" spans="1:3" x14ac:dyDescent="0.3">
      <c r="A4421" t="s">
        <v>4055</v>
      </c>
      <c r="B4421">
        <v>5</v>
      </c>
      <c r="C4421">
        <v>5</v>
      </c>
    </row>
    <row r="4422" spans="1:3" x14ac:dyDescent="0.3">
      <c r="A4422" t="s">
        <v>4056</v>
      </c>
      <c r="B4422">
        <v>3</v>
      </c>
      <c r="C4422">
        <v>3</v>
      </c>
    </row>
    <row r="4423" spans="1:3" x14ac:dyDescent="0.3">
      <c r="A4423" t="s">
        <v>4057</v>
      </c>
    </row>
    <row r="4424" spans="1:3" x14ac:dyDescent="0.3">
      <c r="A4424" t="s">
        <v>10072</v>
      </c>
    </row>
    <row r="4425" spans="1:3" x14ac:dyDescent="0.3">
      <c r="A4425" t="s">
        <v>4058</v>
      </c>
      <c r="B4425">
        <v>8</v>
      </c>
      <c r="C4425">
        <v>8</v>
      </c>
    </row>
    <row r="4426" spans="1:3" x14ac:dyDescent="0.3">
      <c r="A4426" t="s">
        <v>4059</v>
      </c>
      <c r="B4426">
        <v>49</v>
      </c>
      <c r="C4426">
        <v>49</v>
      </c>
    </row>
    <row r="4427" spans="1:3" x14ac:dyDescent="0.3">
      <c r="A4427" t="s">
        <v>10073</v>
      </c>
    </row>
    <row r="4428" spans="1:3" x14ac:dyDescent="0.3">
      <c r="A4428" t="s">
        <v>4060</v>
      </c>
      <c r="B4428">
        <v>4</v>
      </c>
      <c r="C4428">
        <v>4</v>
      </c>
    </row>
    <row r="4429" spans="1:3" x14ac:dyDescent="0.3">
      <c r="A4429" t="s">
        <v>4061</v>
      </c>
    </row>
    <row r="4430" spans="1:3" x14ac:dyDescent="0.3">
      <c r="A4430" t="s">
        <v>4063</v>
      </c>
      <c r="C4430">
        <v>1</v>
      </c>
    </row>
    <row r="4431" spans="1:3" x14ac:dyDescent="0.3">
      <c r="A4431" t="s">
        <v>4064</v>
      </c>
    </row>
    <row r="4432" spans="1:3" x14ac:dyDescent="0.3">
      <c r="A4432" t="s">
        <v>4065</v>
      </c>
      <c r="B4432">
        <v>81</v>
      </c>
      <c r="C4432">
        <v>81</v>
      </c>
    </row>
    <row r="4433" spans="1:3" x14ac:dyDescent="0.3">
      <c r="A4433" t="s">
        <v>4066</v>
      </c>
    </row>
    <row r="4434" spans="1:3" x14ac:dyDescent="0.3">
      <c r="A4434" t="s">
        <v>10074</v>
      </c>
    </row>
    <row r="4435" spans="1:3" x14ac:dyDescent="0.3">
      <c r="A4435" t="s">
        <v>10075</v>
      </c>
    </row>
    <row r="4436" spans="1:3" x14ac:dyDescent="0.3">
      <c r="A4436" t="s">
        <v>4068</v>
      </c>
      <c r="B4436">
        <v>29</v>
      </c>
      <c r="C4436">
        <v>29</v>
      </c>
    </row>
    <row r="4437" spans="1:3" x14ac:dyDescent="0.3">
      <c r="A4437" t="s">
        <v>10076</v>
      </c>
    </row>
    <row r="4438" spans="1:3" x14ac:dyDescent="0.3">
      <c r="A4438" t="s">
        <v>4070</v>
      </c>
    </row>
    <row r="4439" spans="1:3" x14ac:dyDescent="0.3">
      <c r="A4439" t="s">
        <v>4071</v>
      </c>
      <c r="B4439">
        <v>7</v>
      </c>
      <c r="C4439">
        <v>7</v>
      </c>
    </row>
    <row r="4440" spans="1:3" x14ac:dyDescent="0.3">
      <c r="A4440" t="s">
        <v>4072</v>
      </c>
      <c r="B4440">
        <v>4</v>
      </c>
      <c r="C4440">
        <v>4</v>
      </c>
    </row>
    <row r="4441" spans="1:3" x14ac:dyDescent="0.3">
      <c r="A4441" t="s">
        <v>4073</v>
      </c>
    </row>
    <row r="4442" spans="1:3" x14ac:dyDescent="0.3">
      <c r="A4442" t="s">
        <v>4074</v>
      </c>
    </row>
    <row r="4443" spans="1:3" x14ac:dyDescent="0.3">
      <c r="A4443" t="s">
        <v>10077</v>
      </c>
    </row>
    <row r="4444" spans="1:3" x14ac:dyDescent="0.3">
      <c r="A4444" t="s">
        <v>4075</v>
      </c>
    </row>
    <row r="4445" spans="1:3" x14ac:dyDescent="0.3">
      <c r="A4445" t="s">
        <v>4076</v>
      </c>
      <c r="B4445">
        <v>19</v>
      </c>
      <c r="C4445">
        <v>19</v>
      </c>
    </row>
    <row r="4446" spans="1:3" x14ac:dyDescent="0.3">
      <c r="A4446" t="s">
        <v>10078</v>
      </c>
    </row>
    <row r="4447" spans="1:3" x14ac:dyDescent="0.3">
      <c r="A4447" t="s">
        <v>4077</v>
      </c>
      <c r="B4447">
        <v>1</v>
      </c>
      <c r="C4447">
        <v>1</v>
      </c>
    </row>
    <row r="4448" spans="1:3" x14ac:dyDescent="0.3">
      <c r="A4448" t="s">
        <v>4078</v>
      </c>
    </row>
    <row r="4449" spans="1:3" x14ac:dyDescent="0.3">
      <c r="A4449" t="s">
        <v>10079</v>
      </c>
    </row>
    <row r="4450" spans="1:3" x14ac:dyDescent="0.3">
      <c r="A4450" t="s">
        <v>10080</v>
      </c>
    </row>
    <row r="4451" spans="1:3" x14ac:dyDescent="0.3">
      <c r="A4451" t="s">
        <v>2483</v>
      </c>
      <c r="C4451">
        <v>1</v>
      </c>
    </row>
    <row r="4452" spans="1:3" x14ac:dyDescent="0.3">
      <c r="A4452" t="s">
        <v>10081</v>
      </c>
    </row>
    <row r="4453" spans="1:3" x14ac:dyDescent="0.3">
      <c r="A4453" t="s">
        <v>10082</v>
      </c>
    </row>
    <row r="4454" spans="1:3" x14ac:dyDescent="0.3">
      <c r="A4454" t="s">
        <v>4079</v>
      </c>
      <c r="B4454">
        <v>22</v>
      </c>
      <c r="C4454">
        <v>22</v>
      </c>
    </row>
    <row r="4455" spans="1:3" x14ac:dyDescent="0.3">
      <c r="A4455" t="s">
        <v>4080</v>
      </c>
      <c r="B4455">
        <v>15</v>
      </c>
      <c r="C4455">
        <v>15</v>
      </c>
    </row>
    <row r="4456" spans="1:3" x14ac:dyDescent="0.3">
      <c r="A4456" t="s">
        <v>3096</v>
      </c>
    </row>
    <row r="4457" spans="1:3" x14ac:dyDescent="0.3">
      <c r="A4457" t="s">
        <v>4081</v>
      </c>
      <c r="B4457">
        <v>5</v>
      </c>
      <c r="C4457">
        <v>5</v>
      </c>
    </row>
    <row r="4458" spans="1:3" x14ac:dyDescent="0.3">
      <c r="A4458" t="s">
        <v>4082</v>
      </c>
    </row>
    <row r="4459" spans="1:3" x14ac:dyDescent="0.3">
      <c r="A4459" t="s">
        <v>10083</v>
      </c>
      <c r="B4459">
        <v>1</v>
      </c>
      <c r="C4459">
        <v>1</v>
      </c>
    </row>
    <row r="4460" spans="1:3" x14ac:dyDescent="0.3">
      <c r="A4460" t="s">
        <v>10084</v>
      </c>
    </row>
    <row r="4461" spans="1:3" x14ac:dyDescent="0.3">
      <c r="A4461" t="s">
        <v>4083</v>
      </c>
      <c r="B4461">
        <v>32</v>
      </c>
      <c r="C4461">
        <v>32</v>
      </c>
    </row>
    <row r="4462" spans="1:3" x14ac:dyDescent="0.3">
      <c r="A4462" t="s">
        <v>10085</v>
      </c>
    </row>
    <row r="4463" spans="1:3" x14ac:dyDescent="0.3">
      <c r="A4463" t="s">
        <v>10086</v>
      </c>
      <c r="B4463">
        <v>3</v>
      </c>
      <c r="C4463">
        <v>3</v>
      </c>
    </row>
    <row r="4464" spans="1:3" x14ac:dyDescent="0.3">
      <c r="A4464" t="s">
        <v>4084</v>
      </c>
      <c r="B4464">
        <v>2020</v>
      </c>
      <c r="C4464">
        <v>2020</v>
      </c>
    </row>
    <row r="4465" spans="1:3" x14ac:dyDescent="0.3">
      <c r="A4465" t="s">
        <v>4085</v>
      </c>
    </row>
    <row r="4466" spans="1:3" x14ac:dyDescent="0.3">
      <c r="A4466" t="s">
        <v>10087</v>
      </c>
    </row>
    <row r="4467" spans="1:3" x14ac:dyDescent="0.3">
      <c r="A4467" t="s">
        <v>4086</v>
      </c>
      <c r="B4467">
        <v>210</v>
      </c>
      <c r="C4467">
        <v>210</v>
      </c>
    </row>
    <row r="4468" spans="1:3" x14ac:dyDescent="0.3">
      <c r="A4468" t="s">
        <v>4087</v>
      </c>
    </row>
    <row r="4469" spans="1:3" x14ac:dyDescent="0.3">
      <c r="A4469" t="s">
        <v>10088</v>
      </c>
    </row>
    <row r="4470" spans="1:3" x14ac:dyDescent="0.3">
      <c r="A4470" t="s">
        <v>4088</v>
      </c>
      <c r="B4470">
        <v>11</v>
      </c>
      <c r="C4470">
        <v>11</v>
      </c>
    </row>
    <row r="4471" spans="1:3" x14ac:dyDescent="0.3">
      <c r="A4471" t="s">
        <v>10089</v>
      </c>
    </row>
    <row r="4472" spans="1:3" x14ac:dyDescent="0.3">
      <c r="A4472" t="s">
        <v>4089</v>
      </c>
      <c r="C4472">
        <v>27</v>
      </c>
    </row>
    <row r="4473" spans="1:3" x14ac:dyDescent="0.3">
      <c r="A4473" t="s">
        <v>4090</v>
      </c>
    </row>
    <row r="4474" spans="1:3" x14ac:dyDescent="0.3">
      <c r="A4474" t="s">
        <v>10090</v>
      </c>
      <c r="B4474">
        <v>14</v>
      </c>
      <c r="C4474">
        <v>14</v>
      </c>
    </row>
    <row r="4475" spans="1:3" x14ac:dyDescent="0.3">
      <c r="A4475" t="s">
        <v>4091</v>
      </c>
    </row>
    <row r="4476" spans="1:3" x14ac:dyDescent="0.3">
      <c r="A4476" t="s">
        <v>4092</v>
      </c>
      <c r="B4476">
        <v>5</v>
      </c>
      <c r="C4476">
        <v>5</v>
      </c>
    </row>
    <row r="4477" spans="1:3" x14ac:dyDescent="0.3">
      <c r="A4477" t="s">
        <v>10091</v>
      </c>
      <c r="B4477">
        <v>2020</v>
      </c>
      <c r="C4477">
        <v>2020</v>
      </c>
    </row>
    <row r="4478" spans="1:3" x14ac:dyDescent="0.3">
      <c r="A4478" t="s">
        <v>10092</v>
      </c>
    </row>
    <row r="4479" spans="1:3" x14ac:dyDescent="0.3">
      <c r="A4479" t="s">
        <v>10093</v>
      </c>
      <c r="C4479">
        <v>11</v>
      </c>
    </row>
    <row r="4480" spans="1:3" x14ac:dyDescent="0.3">
      <c r="A4480" t="s">
        <v>10094</v>
      </c>
    </row>
    <row r="4481" spans="1:3" x14ac:dyDescent="0.3">
      <c r="A4481" t="s">
        <v>10095</v>
      </c>
    </row>
    <row r="4482" spans="1:3" x14ac:dyDescent="0.3">
      <c r="A4482" t="s">
        <v>4093</v>
      </c>
    </row>
    <row r="4483" spans="1:3" x14ac:dyDescent="0.3">
      <c r="A4483" t="s">
        <v>4094</v>
      </c>
      <c r="B4483">
        <v>5</v>
      </c>
      <c r="C4483">
        <v>5</v>
      </c>
    </row>
    <row r="4484" spans="1:3" x14ac:dyDescent="0.3">
      <c r="A4484" t="s">
        <v>2518</v>
      </c>
    </row>
    <row r="4485" spans="1:3" x14ac:dyDescent="0.3">
      <c r="A4485" t="s">
        <v>4095</v>
      </c>
    </row>
    <row r="4486" spans="1:3" x14ac:dyDescent="0.3">
      <c r="A4486" t="s">
        <v>10096</v>
      </c>
    </row>
    <row r="4487" spans="1:3" x14ac:dyDescent="0.3">
      <c r="A4487" t="s">
        <v>10097</v>
      </c>
      <c r="C4487">
        <v>1</v>
      </c>
    </row>
    <row r="4488" spans="1:3" x14ac:dyDescent="0.3">
      <c r="A4488" t="s">
        <v>4096</v>
      </c>
    </row>
    <row r="4489" spans="1:3" x14ac:dyDescent="0.3">
      <c r="A4489" t="s">
        <v>4097</v>
      </c>
      <c r="C4489">
        <v>5</v>
      </c>
    </row>
    <row r="4490" spans="1:3" x14ac:dyDescent="0.3">
      <c r="A4490" t="s">
        <v>4098</v>
      </c>
    </row>
    <row r="4491" spans="1:3" x14ac:dyDescent="0.3">
      <c r="A4491" t="s">
        <v>10098</v>
      </c>
    </row>
    <row r="4492" spans="1:3" x14ac:dyDescent="0.3">
      <c r="A4492" t="s">
        <v>4099</v>
      </c>
    </row>
    <row r="4493" spans="1:3" x14ac:dyDescent="0.3">
      <c r="A4493" t="s">
        <v>4100</v>
      </c>
      <c r="B4493">
        <v>24</v>
      </c>
      <c r="C4493">
        <v>24</v>
      </c>
    </row>
    <row r="4494" spans="1:3" x14ac:dyDescent="0.3">
      <c r="A4494" t="s">
        <v>4101</v>
      </c>
      <c r="B4494">
        <v>5</v>
      </c>
      <c r="C4494">
        <v>5</v>
      </c>
    </row>
    <row r="4495" spans="1:3" x14ac:dyDescent="0.3">
      <c r="A4495" t="s">
        <v>10099</v>
      </c>
    </row>
    <row r="4496" spans="1:3" x14ac:dyDescent="0.3">
      <c r="A4496" t="s">
        <v>4102</v>
      </c>
    </row>
    <row r="4497" spans="1:3" x14ac:dyDescent="0.3">
      <c r="A4497" t="s">
        <v>10100</v>
      </c>
      <c r="B4497">
        <v>1</v>
      </c>
      <c r="C4497">
        <v>1</v>
      </c>
    </row>
    <row r="4498" spans="1:3" x14ac:dyDescent="0.3">
      <c r="A4498" t="s">
        <v>10101</v>
      </c>
    </row>
    <row r="4499" spans="1:3" x14ac:dyDescent="0.3">
      <c r="A4499" t="s">
        <v>10102</v>
      </c>
      <c r="B4499">
        <v>65</v>
      </c>
      <c r="C4499">
        <v>65</v>
      </c>
    </row>
    <row r="4500" spans="1:3" x14ac:dyDescent="0.3">
      <c r="A4500" t="s">
        <v>4103</v>
      </c>
    </row>
    <row r="4501" spans="1:3" x14ac:dyDescent="0.3">
      <c r="A4501" t="s">
        <v>5684</v>
      </c>
    </row>
    <row r="4502" spans="1:3" x14ac:dyDescent="0.3">
      <c r="A4502" t="s">
        <v>10103</v>
      </c>
      <c r="B4502">
        <v>19</v>
      </c>
      <c r="C4502">
        <v>19</v>
      </c>
    </row>
    <row r="4503" spans="1:3" x14ac:dyDescent="0.3">
      <c r="A4503" t="s">
        <v>10104</v>
      </c>
    </row>
    <row r="4504" spans="1:3" x14ac:dyDescent="0.3">
      <c r="A4504" t="s">
        <v>4104</v>
      </c>
    </row>
    <row r="4505" spans="1:3" x14ac:dyDescent="0.3">
      <c r="A4505" t="s">
        <v>10105</v>
      </c>
    </row>
    <row r="4506" spans="1:3" x14ac:dyDescent="0.3">
      <c r="A4506" t="s">
        <v>10106</v>
      </c>
      <c r="B4506">
        <v>31</v>
      </c>
      <c r="C4506">
        <v>31</v>
      </c>
    </row>
    <row r="4507" spans="1:3" x14ac:dyDescent="0.3">
      <c r="A4507" t="s">
        <v>4105</v>
      </c>
    </row>
    <row r="4508" spans="1:3" x14ac:dyDescent="0.3">
      <c r="A4508" t="s">
        <v>10107</v>
      </c>
    </row>
    <row r="4509" spans="1:3" x14ac:dyDescent="0.3">
      <c r="A4509" t="s">
        <v>10108</v>
      </c>
    </row>
    <row r="4510" spans="1:3" x14ac:dyDescent="0.3">
      <c r="A4510" t="s">
        <v>4106</v>
      </c>
      <c r="B4510">
        <v>4</v>
      </c>
      <c r="C4510">
        <v>4</v>
      </c>
    </row>
    <row r="4511" spans="1:3" x14ac:dyDescent="0.3">
      <c r="A4511" t="s">
        <v>10109</v>
      </c>
    </row>
    <row r="4512" spans="1:3" x14ac:dyDescent="0.3">
      <c r="A4512" t="s">
        <v>4107</v>
      </c>
      <c r="B4512">
        <v>15</v>
      </c>
      <c r="C4512">
        <v>15</v>
      </c>
    </row>
    <row r="4513" spans="1:3" x14ac:dyDescent="0.3">
      <c r="A4513" t="s">
        <v>10110</v>
      </c>
    </row>
    <row r="4514" spans="1:3" x14ac:dyDescent="0.3">
      <c r="A4514" t="s">
        <v>4108</v>
      </c>
      <c r="B4514">
        <v>2020</v>
      </c>
      <c r="C4514">
        <v>2020</v>
      </c>
    </row>
    <row r="4515" spans="1:3" x14ac:dyDescent="0.3">
      <c r="A4515" t="s">
        <v>10111</v>
      </c>
      <c r="B4515">
        <v>2</v>
      </c>
      <c r="C4515">
        <v>2</v>
      </c>
    </row>
    <row r="4516" spans="1:3" x14ac:dyDescent="0.3">
      <c r="A4516" t="s">
        <v>4109</v>
      </c>
    </row>
    <row r="4517" spans="1:3" x14ac:dyDescent="0.3">
      <c r="A4517" t="s">
        <v>4110</v>
      </c>
      <c r="B4517">
        <v>24</v>
      </c>
      <c r="C4517">
        <v>24</v>
      </c>
    </row>
    <row r="4518" spans="1:3" x14ac:dyDescent="0.3">
      <c r="A4518" t="s">
        <v>10112</v>
      </c>
      <c r="B4518">
        <v>2</v>
      </c>
      <c r="C4518">
        <v>2</v>
      </c>
    </row>
    <row r="4519" spans="1:3" x14ac:dyDescent="0.3">
      <c r="A4519" t="s">
        <v>4111</v>
      </c>
      <c r="B4519">
        <v>10</v>
      </c>
      <c r="C4519">
        <v>10</v>
      </c>
    </row>
    <row r="4520" spans="1:3" x14ac:dyDescent="0.3">
      <c r="A4520" t="s">
        <v>10113</v>
      </c>
    </row>
    <row r="4521" spans="1:3" x14ac:dyDescent="0.3">
      <c r="A4521" t="s">
        <v>4112</v>
      </c>
    </row>
    <row r="4522" spans="1:3" x14ac:dyDescent="0.3">
      <c r="A4522" t="s">
        <v>4113</v>
      </c>
      <c r="B4522">
        <v>42</v>
      </c>
      <c r="C4522">
        <v>42</v>
      </c>
    </row>
    <row r="4523" spans="1:3" x14ac:dyDescent="0.3">
      <c r="A4523" t="s">
        <v>10114</v>
      </c>
    </row>
    <row r="4524" spans="1:3" x14ac:dyDescent="0.3">
      <c r="A4524" t="s">
        <v>4114</v>
      </c>
      <c r="B4524">
        <v>4</v>
      </c>
      <c r="C4524">
        <v>4</v>
      </c>
    </row>
    <row r="4525" spans="1:3" x14ac:dyDescent="0.3">
      <c r="A4525" t="s">
        <v>4115</v>
      </c>
      <c r="B4525">
        <v>2</v>
      </c>
      <c r="C4525">
        <v>2</v>
      </c>
    </row>
    <row r="4526" spans="1:3" x14ac:dyDescent="0.3">
      <c r="A4526" t="s">
        <v>4116</v>
      </c>
    </row>
    <row r="4527" spans="1:3" x14ac:dyDescent="0.3">
      <c r="A4527" t="s">
        <v>4117</v>
      </c>
    </row>
    <row r="4528" spans="1:3" x14ac:dyDescent="0.3">
      <c r="A4528" t="s">
        <v>4118</v>
      </c>
    </row>
    <row r="4529" spans="1:3" x14ac:dyDescent="0.3">
      <c r="A4529" t="s">
        <v>4119</v>
      </c>
      <c r="B4529">
        <v>33</v>
      </c>
      <c r="C4529">
        <v>33</v>
      </c>
    </row>
    <row r="4530" spans="1:3" x14ac:dyDescent="0.3">
      <c r="A4530" t="s">
        <v>4120</v>
      </c>
    </row>
    <row r="4531" spans="1:3" x14ac:dyDescent="0.3">
      <c r="A4531" t="s">
        <v>10115</v>
      </c>
    </row>
    <row r="4532" spans="1:3" x14ac:dyDescent="0.3">
      <c r="A4532" t="s">
        <v>10116</v>
      </c>
      <c r="B4532">
        <v>2020</v>
      </c>
      <c r="C4532">
        <v>2020</v>
      </c>
    </row>
    <row r="4533" spans="1:3" x14ac:dyDescent="0.3">
      <c r="A4533" t="s">
        <v>4121</v>
      </c>
      <c r="B4533">
        <v>4</v>
      </c>
      <c r="C4533">
        <v>4</v>
      </c>
    </row>
    <row r="4534" spans="1:3" x14ac:dyDescent="0.3">
      <c r="A4534" t="s">
        <v>10117</v>
      </c>
    </row>
    <row r="4535" spans="1:3" x14ac:dyDescent="0.3">
      <c r="A4535" t="s">
        <v>10118</v>
      </c>
    </row>
    <row r="4536" spans="1:3" x14ac:dyDescent="0.3">
      <c r="A4536" t="s">
        <v>4122</v>
      </c>
    </row>
    <row r="4537" spans="1:3" x14ac:dyDescent="0.3">
      <c r="A4537" t="s">
        <v>4123</v>
      </c>
    </row>
    <row r="4538" spans="1:3" x14ac:dyDescent="0.3">
      <c r="A4538" t="s">
        <v>10119</v>
      </c>
    </row>
    <row r="4539" spans="1:3" x14ac:dyDescent="0.3">
      <c r="A4539" t="s">
        <v>4124</v>
      </c>
      <c r="B4539">
        <v>6</v>
      </c>
      <c r="C4539">
        <v>6</v>
      </c>
    </row>
    <row r="4540" spans="1:3" x14ac:dyDescent="0.3">
      <c r="A4540" t="s">
        <v>10120</v>
      </c>
    </row>
    <row r="4541" spans="1:3" x14ac:dyDescent="0.3">
      <c r="A4541" t="s">
        <v>4125</v>
      </c>
    </row>
    <row r="4542" spans="1:3" x14ac:dyDescent="0.3">
      <c r="A4542" t="s">
        <v>4126</v>
      </c>
      <c r="B4542">
        <v>13</v>
      </c>
      <c r="C4542">
        <v>13</v>
      </c>
    </row>
    <row r="4543" spans="1:3" x14ac:dyDescent="0.3">
      <c r="A4543" t="s">
        <v>10121</v>
      </c>
    </row>
    <row r="4544" spans="1:3" x14ac:dyDescent="0.3">
      <c r="A4544" t="s">
        <v>10122</v>
      </c>
      <c r="B4544">
        <v>19</v>
      </c>
      <c r="C4544">
        <v>19</v>
      </c>
    </row>
    <row r="4545" spans="1:3" x14ac:dyDescent="0.3">
      <c r="A4545" t="s">
        <v>4127</v>
      </c>
    </row>
    <row r="4546" spans="1:3" x14ac:dyDescent="0.3">
      <c r="A4546" t="s">
        <v>4128</v>
      </c>
      <c r="B4546">
        <v>2</v>
      </c>
      <c r="C4546">
        <v>2</v>
      </c>
    </row>
    <row r="4547" spans="1:3" x14ac:dyDescent="0.3">
      <c r="A4547" t="s">
        <v>4129</v>
      </c>
    </row>
    <row r="4548" spans="1:3" x14ac:dyDescent="0.3">
      <c r="A4548" t="s">
        <v>4130</v>
      </c>
    </row>
    <row r="4549" spans="1:3" x14ac:dyDescent="0.3">
      <c r="A4549" t="s">
        <v>10123</v>
      </c>
    </row>
    <row r="4550" spans="1:3" x14ac:dyDescent="0.3">
      <c r="A4550" t="s">
        <v>10124</v>
      </c>
      <c r="B4550">
        <v>2023</v>
      </c>
      <c r="C4550">
        <v>2023</v>
      </c>
    </row>
    <row r="4551" spans="1:3" x14ac:dyDescent="0.3">
      <c r="A4551" t="s">
        <v>10125</v>
      </c>
    </row>
    <row r="4552" spans="1:3" x14ac:dyDescent="0.3">
      <c r="A4552" t="s">
        <v>10126</v>
      </c>
    </row>
    <row r="4553" spans="1:3" x14ac:dyDescent="0.3">
      <c r="A4553" t="s">
        <v>10127</v>
      </c>
    </row>
    <row r="4554" spans="1:3" x14ac:dyDescent="0.3">
      <c r="A4554" t="s">
        <v>4131</v>
      </c>
    </row>
    <row r="4555" spans="1:3" x14ac:dyDescent="0.3">
      <c r="A4555" t="s">
        <v>4132</v>
      </c>
      <c r="B4555">
        <v>4</v>
      </c>
      <c r="C4555">
        <v>4</v>
      </c>
    </row>
    <row r="4556" spans="1:3" x14ac:dyDescent="0.3">
      <c r="A4556" t="s">
        <v>4133</v>
      </c>
      <c r="B4556">
        <v>26</v>
      </c>
      <c r="C4556">
        <v>26</v>
      </c>
    </row>
    <row r="4557" spans="1:3" x14ac:dyDescent="0.3">
      <c r="A4557" t="s">
        <v>4134</v>
      </c>
      <c r="B4557">
        <v>2</v>
      </c>
      <c r="C4557">
        <v>2</v>
      </c>
    </row>
    <row r="4558" spans="1:3" x14ac:dyDescent="0.3">
      <c r="A4558" t="s">
        <v>4135</v>
      </c>
    </row>
    <row r="4559" spans="1:3" x14ac:dyDescent="0.3">
      <c r="A4559" t="s">
        <v>4136</v>
      </c>
      <c r="B4559">
        <v>1</v>
      </c>
      <c r="C4559">
        <v>1</v>
      </c>
    </row>
    <row r="4560" spans="1:3" x14ac:dyDescent="0.3">
      <c r="A4560" t="s">
        <v>4138</v>
      </c>
      <c r="B4560">
        <v>1</v>
      </c>
      <c r="C4560">
        <v>1</v>
      </c>
    </row>
    <row r="4561" spans="1:3" x14ac:dyDescent="0.3">
      <c r="A4561" t="s">
        <v>4139</v>
      </c>
      <c r="B4561">
        <v>1</v>
      </c>
      <c r="C4561">
        <v>1</v>
      </c>
    </row>
    <row r="4562" spans="1:3" x14ac:dyDescent="0.3">
      <c r="A4562" t="s">
        <v>4140</v>
      </c>
      <c r="B4562">
        <v>5</v>
      </c>
      <c r="C4562">
        <v>5</v>
      </c>
    </row>
    <row r="4563" spans="1:3" x14ac:dyDescent="0.3">
      <c r="A4563" t="s">
        <v>4141</v>
      </c>
      <c r="B4563">
        <v>1</v>
      </c>
      <c r="C4563">
        <v>1</v>
      </c>
    </row>
    <row r="4564" spans="1:3" x14ac:dyDescent="0.3">
      <c r="A4564" t="s">
        <v>4142</v>
      </c>
      <c r="B4564">
        <v>20</v>
      </c>
      <c r="C4564">
        <v>20</v>
      </c>
    </row>
    <row r="4565" spans="1:3" x14ac:dyDescent="0.3">
      <c r="A4565" t="s">
        <v>4143</v>
      </c>
      <c r="B4565">
        <v>2</v>
      </c>
      <c r="C4565">
        <v>2</v>
      </c>
    </row>
    <row r="4566" spans="1:3" x14ac:dyDescent="0.3">
      <c r="A4566" t="s">
        <v>4144</v>
      </c>
      <c r="B4566">
        <v>14</v>
      </c>
      <c r="C4566">
        <v>14</v>
      </c>
    </row>
    <row r="4567" spans="1:3" x14ac:dyDescent="0.3">
      <c r="A4567" t="s">
        <v>4145</v>
      </c>
      <c r="B4567">
        <v>2</v>
      </c>
      <c r="C4567">
        <v>2</v>
      </c>
    </row>
    <row r="4568" spans="1:3" x14ac:dyDescent="0.3">
      <c r="A4568" t="s">
        <v>4146</v>
      </c>
      <c r="B4568">
        <v>40</v>
      </c>
      <c r="C4568">
        <v>40</v>
      </c>
    </row>
    <row r="4569" spans="1:3" x14ac:dyDescent="0.3">
      <c r="A4569" t="s">
        <v>4147</v>
      </c>
      <c r="B4569">
        <v>5</v>
      </c>
      <c r="C4569">
        <v>5</v>
      </c>
    </row>
    <row r="4570" spans="1:3" x14ac:dyDescent="0.3">
      <c r="A4570" t="s">
        <v>4148</v>
      </c>
      <c r="B4570">
        <v>1</v>
      </c>
      <c r="C4570">
        <v>1</v>
      </c>
    </row>
    <row r="4571" spans="1:3" x14ac:dyDescent="0.3">
      <c r="A4571" t="s">
        <v>4149</v>
      </c>
      <c r="B4571">
        <v>2</v>
      </c>
      <c r="C4571">
        <v>2</v>
      </c>
    </row>
    <row r="4572" spans="1:3" x14ac:dyDescent="0.3">
      <c r="A4572" t="s">
        <v>4150</v>
      </c>
    </row>
    <row r="4573" spans="1:3" x14ac:dyDescent="0.3">
      <c r="A4573" t="s">
        <v>4151</v>
      </c>
    </row>
    <row r="4574" spans="1:3" x14ac:dyDescent="0.3">
      <c r="A4574" t="s">
        <v>4152</v>
      </c>
      <c r="B4574">
        <v>1</v>
      </c>
      <c r="C4574">
        <v>1</v>
      </c>
    </row>
    <row r="4575" spans="1:3" x14ac:dyDescent="0.3">
      <c r="A4575" t="s">
        <v>4153</v>
      </c>
      <c r="B4575">
        <v>1</v>
      </c>
      <c r="C4575">
        <v>1</v>
      </c>
    </row>
    <row r="4576" spans="1:3" x14ac:dyDescent="0.3">
      <c r="A4576" t="s">
        <v>4154</v>
      </c>
      <c r="B4576">
        <v>1</v>
      </c>
      <c r="C4576">
        <v>1</v>
      </c>
    </row>
    <row r="4577" spans="1:3" x14ac:dyDescent="0.3">
      <c r="A4577" t="s">
        <v>4155</v>
      </c>
      <c r="B4577">
        <v>10</v>
      </c>
      <c r="C4577">
        <v>10</v>
      </c>
    </row>
    <row r="4578" spans="1:3" x14ac:dyDescent="0.3">
      <c r="A4578" t="s">
        <v>10128</v>
      </c>
    </row>
    <row r="4579" spans="1:3" x14ac:dyDescent="0.3">
      <c r="A4579" t="s">
        <v>4156</v>
      </c>
    </row>
    <row r="4580" spans="1:3" x14ac:dyDescent="0.3">
      <c r="A4580" t="s">
        <v>4157</v>
      </c>
    </row>
    <row r="4581" spans="1:3" x14ac:dyDescent="0.3">
      <c r="A4581" t="s">
        <v>1799</v>
      </c>
    </row>
    <row r="4582" spans="1:3" x14ac:dyDescent="0.3">
      <c r="A4582" t="s">
        <v>1727</v>
      </c>
    </row>
    <row r="4583" spans="1:3" x14ac:dyDescent="0.3">
      <c r="A4583" t="s">
        <v>10129</v>
      </c>
      <c r="B4583">
        <v>2022</v>
      </c>
      <c r="C4583">
        <v>2022</v>
      </c>
    </row>
    <row r="4584" spans="1:3" x14ac:dyDescent="0.3">
      <c r="A4584" t="s">
        <v>4158</v>
      </c>
    </row>
    <row r="4585" spans="1:3" x14ac:dyDescent="0.3">
      <c r="A4585" t="s">
        <v>4159</v>
      </c>
    </row>
    <row r="4586" spans="1:3" x14ac:dyDescent="0.3">
      <c r="A4586" t="s">
        <v>10130</v>
      </c>
    </row>
    <row r="4587" spans="1:3" x14ac:dyDescent="0.3">
      <c r="A4587" t="s">
        <v>10131</v>
      </c>
    </row>
    <row r="4588" spans="1:3" x14ac:dyDescent="0.3">
      <c r="A4588" t="s">
        <v>4160</v>
      </c>
    </row>
    <row r="4589" spans="1:3" x14ac:dyDescent="0.3">
      <c r="A4589" t="s">
        <v>4161</v>
      </c>
      <c r="B4589">
        <v>11</v>
      </c>
      <c r="C4589">
        <v>11</v>
      </c>
    </row>
    <row r="4590" spans="1:3" x14ac:dyDescent="0.3">
      <c r="A4590" t="s">
        <v>4162</v>
      </c>
    </row>
    <row r="4591" spans="1:3" x14ac:dyDescent="0.3">
      <c r="A4591" t="s">
        <v>4163</v>
      </c>
      <c r="B4591">
        <v>8</v>
      </c>
      <c r="C4591">
        <v>8</v>
      </c>
    </row>
    <row r="4592" spans="1:3" x14ac:dyDescent="0.3">
      <c r="A4592" t="s">
        <v>4164</v>
      </c>
    </row>
    <row r="4593" spans="1:3" x14ac:dyDescent="0.3">
      <c r="A4593" t="s">
        <v>4165</v>
      </c>
      <c r="B4593">
        <v>24</v>
      </c>
      <c r="C4593">
        <v>24</v>
      </c>
    </row>
    <row r="4594" spans="1:3" x14ac:dyDescent="0.3">
      <c r="A4594" t="s">
        <v>4166</v>
      </c>
      <c r="B4594">
        <v>1</v>
      </c>
      <c r="C4594">
        <v>1</v>
      </c>
    </row>
    <row r="4595" spans="1:3" x14ac:dyDescent="0.3">
      <c r="A4595" t="s">
        <v>4167</v>
      </c>
    </row>
    <row r="4596" spans="1:3" x14ac:dyDescent="0.3">
      <c r="A4596" t="s">
        <v>4168</v>
      </c>
    </row>
    <row r="4597" spans="1:3" x14ac:dyDescent="0.3">
      <c r="A4597" t="s">
        <v>10132</v>
      </c>
    </row>
    <row r="4598" spans="1:3" x14ac:dyDescent="0.3">
      <c r="A4598" t="s">
        <v>10133</v>
      </c>
    </row>
    <row r="4599" spans="1:3" x14ac:dyDescent="0.3">
      <c r="A4599" t="s">
        <v>4169</v>
      </c>
      <c r="B4599">
        <v>2020</v>
      </c>
      <c r="C4599">
        <v>2020</v>
      </c>
    </row>
    <row r="4600" spans="1:3" x14ac:dyDescent="0.3">
      <c r="A4600" t="s">
        <v>4170</v>
      </c>
      <c r="B4600">
        <v>2020</v>
      </c>
      <c r="C4600">
        <v>2020</v>
      </c>
    </row>
    <row r="4601" spans="1:3" x14ac:dyDescent="0.3">
      <c r="A4601" t="s">
        <v>4171</v>
      </c>
    </row>
    <row r="4602" spans="1:3" x14ac:dyDescent="0.3">
      <c r="A4602" t="s">
        <v>4172</v>
      </c>
    </row>
    <row r="4603" spans="1:3" x14ac:dyDescent="0.3">
      <c r="A4603" t="s">
        <v>4173</v>
      </c>
    </row>
    <row r="4604" spans="1:3" x14ac:dyDescent="0.3">
      <c r="A4604" t="s">
        <v>4174</v>
      </c>
      <c r="B4604">
        <v>2020</v>
      </c>
      <c r="C4604">
        <v>2020</v>
      </c>
    </row>
    <row r="4605" spans="1:3" x14ac:dyDescent="0.3">
      <c r="A4605" t="s">
        <v>4175</v>
      </c>
      <c r="B4605">
        <v>2020</v>
      </c>
      <c r="C4605">
        <v>2020</v>
      </c>
    </row>
    <row r="4606" spans="1:3" x14ac:dyDescent="0.3">
      <c r="A4606" t="s">
        <v>4177</v>
      </c>
    </row>
    <row r="4607" spans="1:3" x14ac:dyDescent="0.3">
      <c r="A4607" t="s">
        <v>4178</v>
      </c>
    </row>
    <row r="4608" spans="1:3" x14ac:dyDescent="0.3">
      <c r="A4608" t="s">
        <v>4179</v>
      </c>
      <c r="B4608">
        <v>2</v>
      </c>
      <c r="C4608">
        <v>2</v>
      </c>
    </row>
    <row r="4609" spans="1:3" x14ac:dyDescent="0.3">
      <c r="A4609" t="s">
        <v>4180</v>
      </c>
    </row>
    <row r="4610" spans="1:3" x14ac:dyDescent="0.3">
      <c r="A4610" t="s">
        <v>4181</v>
      </c>
    </row>
    <row r="4611" spans="1:3" x14ac:dyDescent="0.3">
      <c r="A4611" t="s">
        <v>4182</v>
      </c>
    </row>
    <row r="4612" spans="1:3" x14ac:dyDescent="0.3">
      <c r="A4612" t="s">
        <v>10134</v>
      </c>
    </row>
    <row r="4613" spans="1:3" x14ac:dyDescent="0.3">
      <c r="A4613" t="s">
        <v>10135</v>
      </c>
    </row>
    <row r="4614" spans="1:3" x14ac:dyDescent="0.3">
      <c r="A4614" t="s">
        <v>10136</v>
      </c>
      <c r="B4614">
        <v>7</v>
      </c>
      <c r="C4614">
        <v>7</v>
      </c>
    </row>
    <row r="4615" spans="1:3" x14ac:dyDescent="0.3">
      <c r="A4615" t="s">
        <v>4183</v>
      </c>
    </row>
    <row r="4616" spans="1:3" x14ac:dyDescent="0.3">
      <c r="A4616" t="s">
        <v>4184</v>
      </c>
    </row>
    <row r="4617" spans="1:3" x14ac:dyDescent="0.3">
      <c r="A4617" t="s">
        <v>4185</v>
      </c>
    </row>
    <row r="4618" spans="1:3" x14ac:dyDescent="0.3">
      <c r="A4618" t="s">
        <v>10137</v>
      </c>
    </row>
    <row r="4619" spans="1:3" x14ac:dyDescent="0.3">
      <c r="A4619" t="s">
        <v>10138</v>
      </c>
    </row>
    <row r="4620" spans="1:3" x14ac:dyDescent="0.3">
      <c r="A4620" t="s">
        <v>4187</v>
      </c>
    </row>
    <row r="4621" spans="1:3" x14ac:dyDescent="0.3">
      <c r="A4621" t="s">
        <v>4188</v>
      </c>
    </row>
    <row r="4622" spans="1:3" x14ac:dyDescent="0.3">
      <c r="A4622" t="s">
        <v>10139</v>
      </c>
    </row>
    <row r="4623" spans="1:3" x14ac:dyDescent="0.3">
      <c r="A4623" t="s">
        <v>10140</v>
      </c>
    </row>
    <row r="4624" spans="1:3" x14ac:dyDescent="0.3">
      <c r="A4624" t="s">
        <v>10141</v>
      </c>
    </row>
    <row r="4625" spans="1:3" x14ac:dyDescent="0.3">
      <c r="A4625" t="s">
        <v>10142</v>
      </c>
    </row>
    <row r="4626" spans="1:3" x14ac:dyDescent="0.3">
      <c r="A4626" t="s">
        <v>10143</v>
      </c>
    </row>
    <row r="4627" spans="1:3" x14ac:dyDescent="0.3">
      <c r="A4627" t="s">
        <v>4189</v>
      </c>
    </row>
    <row r="4628" spans="1:3" x14ac:dyDescent="0.3">
      <c r="A4628" t="s">
        <v>4190</v>
      </c>
    </row>
    <row r="4629" spans="1:3" x14ac:dyDescent="0.3">
      <c r="A4629" t="s">
        <v>10144</v>
      </c>
      <c r="B4629">
        <v>32</v>
      </c>
      <c r="C4629">
        <v>32</v>
      </c>
    </row>
    <row r="4630" spans="1:3" x14ac:dyDescent="0.3">
      <c r="A4630" t="s">
        <v>1083</v>
      </c>
      <c r="C4630">
        <v>1</v>
      </c>
    </row>
    <row r="4631" spans="1:3" x14ac:dyDescent="0.3">
      <c r="A4631" t="s">
        <v>4191</v>
      </c>
    </row>
    <row r="4632" spans="1:3" x14ac:dyDescent="0.3">
      <c r="A4632" t="s">
        <v>4192</v>
      </c>
    </row>
    <row r="4633" spans="1:3" x14ac:dyDescent="0.3">
      <c r="A4633" t="s">
        <v>4193</v>
      </c>
    </row>
    <row r="4634" spans="1:3" x14ac:dyDescent="0.3">
      <c r="A4634" t="s">
        <v>4194</v>
      </c>
    </row>
    <row r="4635" spans="1:3" x14ac:dyDescent="0.3">
      <c r="A4635" t="s">
        <v>4195</v>
      </c>
    </row>
    <row r="4636" spans="1:3" x14ac:dyDescent="0.3">
      <c r="A4636" t="s">
        <v>4196</v>
      </c>
    </row>
    <row r="4637" spans="1:3" x14ac:dyDescent="0.3">
      <c r="A4637" t="s">
        <v>10145</v>
      </c>
      <c r="B4637">
        <v>19</v>
      </c>
      <c r="C4637">
        <v>19</v>
      </c>
    </row>
    <row r="4638" spans="1:3" x14ac:dyDescent="0.3">
      <c r="A4638" t="s">
        <v>4197</v>
      </c>
      <c r="B4638">
        <v>4</v>
      </c>
      <c r="C4638">
        <v>4</v>
      </c>
    </row>
    <row r="4639" spans="1:3" x14ac:dyDescent="0.3">
      <c r="A4639" t="s">
        <v>4198</v>
      </c>
      <c r="B4639">
        <v>6</v>
      </c>
      <c r="C4639">
        <v>6</v>
      </c>
    </row>
    <row r="4640" spans="1:3" x14ac:dyDescent="0.3">
      <c r="A4640" t="s">
        <v>4199</v>
      </c>
    </row>
    <row r="4641" spans="1:3" x14ac:dyDescent="0.3">
      <c r="A4641" t="s">
        <v>10146</v>
      </c>
      <c r="B4641">
        <v>1</v>
      </c>
      <c r="C4641">
        <v>1</v>
      </c>
    </row>
    <row r="4642" spans="1:3" x14ac:dyDescent="0.3">
      <c r="A4642" t="s">
        <v>4201</v>
      </c>
      <c r="B4642">
        <v>27</v>
      </c>
      <c r="C4642">
        <v>27</v>
      </c>
    </row>
    <row r="4643" spans="1:3" x14ac:dyDescent="0.3">
      <c r="A4643" t="s">
        <v>4202</v>
      </c>
      <c r="B4643">
        <v>48</v>
      </c>
      <c r="C4643">
        <v>48</v>
      </c>
    </row>
    <row r="4644" spans="1:3" x14ac:dyDescent="0.3">
      <c r="A4644" t="s">
        <v>4203</v>
      </c>
    </row>
    <row r="4645" spans="1:3" x14ac:dyDescent="0.3">
      <c r="A4645" t="s">
        <v>4204</v>
      </c>
    </row>
    <row r="4646" spans="1:3" x14ac:dyDescent="0.3">
      <c r="A4646" t="s">
        <v>10147</v>
      </c>
      <c r="B4646">
        <v>8</v>
      </c>
      <c r="C4646">
        <v>8</v>
      </c>
    </row>
    <row r="4647" spans="1:3" x14ac:dyDescent="0.3">
      <c r="A4647" t="s">
        <v>4205</v>
      </c>
    </row>
    <row r="4648" spans="1:3" x14ac:dyDescent="0.3">
      <c r="A4648" t="s">
        <v>4206</v>
      </c>
    </row>
    <row r="4649" spans="1:3" x14ac:dyDescent="0.3">
      <c r="A4649" t="s">
        <v>10148</v>
      </c>
    </row>
    <row r="4650" spans="1:3" x14ac:dyDescent="0.3">
      <c r="A4650" t="s">
        <v>4207</v>
      </c>
    </row>
    <row r="4651" spans="1:3" x14ac:dyDescent="0.3">
      <c r="A4651" t="s">
        <v>4208</v>
      </c>
    </row>
    <row r="4652" spans="1:3" x14ac:dyDescent="0.3">
      <c r="A4652" t="s">
        <v>4209</v>
      </c>
    </row>
    <row r="4653" spans="1:3" x14ac:dyDescent="0.3">
      <c r="A4653" t="s">
        <v>4210</v>
      </c>
    </row>
    <row r="4654" spans="1:3" x14ac:dyDescent="0.3">
      <c r="A4654" t="s">
        <v>4211</v>
      </c>
    </row>
    <row r="4655" spans="1:3" x14ac:dyDescent="0.3">
      <c r="A4655" t="s">
        <v>4212</v>
      </c>
    </row>
    <row r="4656" spans="1:3" x14ac:dyDescent="0.3">
      <c r="A4656" t="s">
        <v>4213</v>
      </c>
    </row>
    <row r="4657" spans="1:3" x14ac:dyDescent="0.3">
      <c r="A4657" t="s">
        <v>4214</v>
      </c>
      <c r="B4657">
        <v>5</v>
      </c>
      <c r="C4657">
        <v>5</v>
      </c>
    </row>
    <row r="4658" spans="1:3" x14ac:dyDescent="0.3">
      <c r="A4658" t="s">
        <v>4215</v>
      </c>
      <c r="B4658">
        <v>20</v>
      </c>
      <c r="C4658">
        <v>20</v>
      </c>
    </row>
    <row r="4659" spans="1:3" x14ac:dyDescent="0.3">
      <c r="A4659" t="s">
        <v>4216</v>
      </c>
      <c r="B4659">
        <v>19</v>
      </c>
      <c r="C4659">
        <v>19</v>
      </c>
    </row>
    <row r="4660" spans="1:3" x14ac:dyDescent="0.3">
      <c r="A4660" t="s">
        <v>10149</v>
      </c>
      <c r="B4660">
        <v>68</v>
      </c>
      <c r="C4660">
        <v>68</v>
      </c>
    </row>
    <row r="4661" spans="1:3" x14ac:dyDescent="0.3">
      <c r="A4661" t="s">
        <v>4217</v>
      </c>
    </row>
    <row r="4662" spans="1:3" x14ac:dyDescent="0.3">
      <c r="A4662" t="s">
        <v>4218</v>
      </c>
    </row>
    <row r="4663" spans="1:3" x14ac:dyDescent="0.3">
      <c r="A4663" t="s">
        <v>1769</v>
      </c>
    </row>
    <row r="4664" spans="1:3" x14ac:dyDescent="0.3">
      <c r="A4664" t="s">
        <v>4220</v>
      </c>
    </row>
    <row r="4665" spans="1:3" x14ac:dyDescent="0.3">
      <c r="A4665" t="s">
        <v>4221</v>
      </c>
    </row>
    <row r="4666" spans="1:3" x14ac:dyDescent="0.3">
      <c r="A4666" t="s">
        <v>4222</v>
      </c>
    </row>
    <row r="4667" spans="1:3" x14ac:dyDescent="0.3">
      <c r="A4667" t="s">
        <v>4223</v>
      </c>
    </row>
    <row r="4668" spans="1:3" x14ac:dyDescent="0.3">
      <c r="A4668" t="s">
        <v>4224</v>
      </c>
    </row>
    <row r="4669" spans="1:3" x14ac:dyDescent="0.3">
      <c r="A4669" t="s">
        <v>1570</v>
      </c>
    </row>
    <row r="4670" spans="1:3" x14ac:dyDescent="0.3">
      <c r="A4670" t="s">
        <v>4225</v>
      </c>
    </row>
    <row r="4671" spans="1:3" x14ac:dyDescent="0.3">
      <c r="A4671" t="s">
        <v>4227</v>
      </c>
    </row>
    <row r="4672" spans="1:3" x14ac:dyDescent="0.3">
      <c r="A4672" t="s">
        <v>1559</v>
      </c>
    </row>
    <row r="4673" spans="1:3" x14ac:dyDescent="0.3">
      <c r="A4673" t="s">
        <v>499</v>
      </c>
    </row>
    <row r="4674" spans="1:3" x14ac:dyDescent="0.3">
      <c r="A4674" t="s">
        <v>1535</v>
      </c>
    </row>
    <row r="4675" spans="1:3" x14ac:dyDescent="0.3">
      <c r="A4675" t="s">
        <v>2449</v>
      </c>
    </row>
    <row r="4676" spans="1:3" x14ac:dyDescent="0.3">
      <c r="A4676" t="s">
        <v>3686</v>
      </c>
    </row>
    <row r="4677" spans="1:3" x14ac:dyDescent="0.3">
      <c r="A4677" t="s">
        <v>4229</v>
      </c>
    </row>
    <row r="4678" spans="1:3" x14ac:dyDescent="0.3">
      <c r="A4678" t="s">
        <v>4230</v>
      </c>
    </row>
    <row r="4679" spans="1:3" x14ac:dyDescent="0.3">
      <c r="A4679" t="s">
        <v>4231</v>
      </c>
    </row>
    <row r="4680" spans="1:3" x14ac:dyDescent="0.3">
      <c r="A4680" t="s">
        <v>4232</v>
      </c>
    </row>
    <row r="4681" spans="1:3" x14ac:dyDescent="0.3">
      <c r="A4681" t="s">
        <v>4233</v>
      </c>
      <c r="B4681">
        <v>9</v>
      </c>
      <c r="C4681">
        <v>9</v>
      </c>
    </row>
    <row r="4682" spans="1:3" x14ac:dyDescent="0.3">
      <c r="A4682" t="s">
        <v>4234</v>
      </c>
    </row>
    <row r="4683" spans="1:3" x14ac:dyDescent="0.3">
      <c r="A4683" t="s">
        <v>4235</v>
      </c>
      <c r="B4683">
        <v>81</v>
      </c>
      <c r="C4683">
        <v>81</v>
      </c>
    </row>
    <row r="4684" spans="1:3" x14ac:dyDescent="0.3">
      <c r="A4684" t="s">
        <v>4236</v>
      </c>
      <c r="B4684">
        <v>8</v>
      </c>
      <c r="C4684">
        <v>8</v>
      </c>
    </row>
    <row r="4685" spans="1:3" x14ac:dyDescent="0.3">
      <c r="A4685" t="s">
        <v>4237</v>
      </c>
      <c r="B4685">
        <v>6</v>
      </c>
      <c r="C4685">
        <v>6</v>
      </c>
    </row>
    <row r="4686" spans="1:3" x14ac:dyDescent="0.3">
      <c r="A4686" t="s">
        <v>4238</v>
      </c>
      <c r="B4686">
        <v>1020</v>
      </c>
      <c r="C4686">
        <v>1020</v>
      </c>
    </row>
    <row r="4687" spans="1:3" x14ac:dyDescent="0.3">
      <c r="A4687" t="s">
        <v>4239</v>
      </c>
      <c r="B4687">
        <v>1020</v>
      </c>
      <c r="C4687">
        <v>1020</v>
      </c>
    </row>
    <row r="4688" spans="1:3" x14ac:dyDescent="0.3">
      <c r="A4688" t="s">
        <v>4240</v>
      </c>
    </row>
    <row r="4689" spans="1:3" x14ac:dyDescent="0.3">
      <c r="A4689" t="s">
        <v>4241</v>
      </c>
      <c r="B4689">
        <v>1</v>
      </c>
      <c r="C4689">
        <v>1</v>
      </c>
    </row>
    <row r="4690" spans="1:3" x14ac:dyDescent="0.3">
      <c r="A4690" t="s">
        <v>10150</v>
      </c>
    </row>
    <row r="4691" spans="1:3" x14ac:dyDescent="0.3">
      <c r="A4691" t="s">
        <v>4242</v>
      </c>
    </row>
    <row r="4692" spans="1:3" x14ac:dyDescent="0.3">
      <c r="A4692" t="s">
        <v>10151</v>
      </c>
      <c r="C4692">
        <v>17</v>
      </c>
    </row>
    <row r="4693" spans="1:3" x14ac:dyDescent="0.3">
      <c r="A4693" t="s">
        <v>10152</v>
      </c>
    </row>
    <row r="4694" spans="1:3" x14ac:dyDescent="0.3">
      <c r="A4694" t="s">
        <v>10153</v>
      </c>
    </row>
    <row r="4695" spans="1:3" x14ac:dyDescent="0.3">
      <c r="A4695" t="s">
        <v>4243</v>
      </c>
    </row>
    <row r="4696" spans="1:3" x14ac:dyDescent="0.3">
      <c r="A4696" t="s">
        <v>4244</v>
      </c>
    </row>
    <row r="4697" spans="1:3" x14ac:dyDescent="0.3">
      <c r="A4697" t="s">
        <v>10154</v>
      </c>
    </row>
    <row r="4698" spans="1:3" x14ac:dyDescent="0.3">
      <c r="A4698" t="s">
        <v>10155</v>
      </c>
    </row>
    <row r="4699" spans="1:3" x14ac:dyDescent="0.3">
      <c r="A4699" t="s">
        <v>3202</v>
      </c>
    </row>
    <row r="4700" spans="1:3" x14ac:dyDescent="0.3">
      <c r="A4700" t="s">
        <v>4245</v>
      </c>
    </row>
    <row r="4701" spans="1:3" x14ac:dyDescent="0.3">
      <c r="A4701" t="s">
        <v>10156</v>
      </c>
    </row>
    <row r="4702" spans="1:3" x14ac:dyDescent="0.3">
      <c r="A4702" t="s">
        <v>10157</v>
      </c>
    </row>
    <row r="4703" spans="1:3" x14ac:dyDescent="0.3">
      <c r="A4703" t="s">
        <v>10158</v>
      </c>
    </row>
    <row r="4704" spans="1:3" x14ac:dyDescent="0.3">
      <c r="A4704" t="s">
        <v>10159</v>
      </c>
    </row>
    <row r="4705" spans="1:3" x14ac:dyDescent="0.3">
      <c r="A4705" t="s">
        <v>10160</v>
      </c>
      <c r="B4705">
        <v>5</v>
      </c>
      <c r="C4705">
        <v>5</v>
      </c>
    </row>
    <row r="4706" spans="1:3" x14ac:dyDescent="0.3">
      <c r="A4706" t="s">
        <v>4246</v>
      </c>
    </row>
    <row r="4707" spans="1:3" x14ac:dyDescent="0.3">
      <c r="A4707" t="s">
        <v>4247</v>
      </c>
    </row>
    <row r="4708" spans="1:3" x14ac:dyDescent="0.3">
      <c r="A4708" t="s">
        <v>4248</v>
      </c>
    </row>
    <row r="4709" spans="1:3" x14ac:dyDescent="0.3">
      <c r="A4709" t="s">
        <v>10161</v>
      </c>
      <c r="B4709">
        <v>132</v>
      </c>
      <c r="C4709">
        <v>132</v>
      </c>
    </row>
    <row r="4710" spans="1:3" x14ac:dyDescent="0.3">
      <c r="A4710" t="s">
        <v>10162</v>
      </c>
      <c r="B4710">
        <v>132</v>
      </c>
      <c r="C4710">
        <v>132</v>
      </c>
    </row>
    <row r="4711" spans="1:3" x14ac:dyDescent="0.3">
      <c r="A4711" t="s">
        <v>10163</v>
      </c>
      <c r="C4711">
        <v>3</v>
      </c>
    </row>
    <row r="4712" spans="1:3" x14ac:dyDescent="0.3">
      <c r="A4712" t="s">
        <v>10164</v>
      </c>
      <c r="C4712">
        <v>9</v>
      </c>
    </row>
    <row r="4713" spans="1:3" x14ac:dyDescent="0.3">
      <c r="A4713" t="s">
        <v>4249</v>
      </c>
    </row>
    <row r="4714" spans="1:3" x14ac:dyDescent="0.3">
      <c r="A4714" t="s">
        <v>4250</v>
      </c>
    </row>
    <row r="4715" spans="1:3" x14ac:dyDescent="0.3">
      <c r="A4715" t="s">
        <v>4251</v>
      </c>
    </row>
    <row r="4716" spans="1:3" x14ac:dyDescent="0.3">
      <c r="A4716" t="s">
        <v>4252</v>
      </c>
    </row>
    <row r="4717" spans="1:3" x14ac:dyDescent="0.3">
      <c r="A4717" t="s">
        <v>4253</v>
      </c>
    </row>
    <row r="4718" spans="1:3" x14ac:dyDescent="0.3">
      <c r="A4718" t="s">
        <v>4254</v>
      </c>
    </row>
    <row r="4719" spans="1:3" x14ac:dyDescent="0.3">
      <c r="A4719" t="s">
        <v>4255</v>
      </c>
    </row>
    <row r="4720" spans="1:3" x14ac:dyDescent="0.3">
      <c r="A4720" t="s">
        <v>4256</v>
      </c>
    </row>
    <row r="4721" spans="1:3" x14ac:dyDescent="0.3">
      <c r="A4721" t="s">
        <v>4257</v>
      </c>
    </row>
    <row r="4722" spans="1:3" x14ac:dyDescent="0.3">
      <c r="A4722" t="s">
        <v>4258</v>
      </c>
    </row>
    <row r="4723" spans="1:3" x14ac:dyDescent="0.3">
      <c r="A4723" t="s">
        <v>4259</v>
      </c>
    </row>
    <row r="4724" spans="1:3" x14ac:dyDescent="0.3">
      <c r="A4724" t="s">
        <v>4260</v>
      </c>
    </row>
    <row r="4725" spans="1:3" x14ac:dyDescent="0.3">
      <c r="A4725" t="s">
        <v>4261</v>
      </c>
    </row>
    <row r="4726" spans="1:3" x14ac:dyDescent="0.3">
      <c r="A4726" t="s">
        <v>4262</v>
      </c>
    </row>
    <row r="4727" spans="1:3" x14ac:dyDescent="0.3">
      <c r="A4727" t="s">
        <v>4263</v>
      </c>
    </row>
    <row r="4728" spans="1:3" x14ac:dyDescent="0.3">
      <c r="A4728" t="s">
        <v>10165</v>
      </c>
    </row>
    <row r="4729" spans="1:3" x14ac:dyDescent="0.3">
      <c r="A4729" t="s">
        <v>10166</v>
      </c>
    </row>
    <row r="4730" spans="1:3" x14ac:dyDescent="0.3">
      <c r="A4730" t="s">
        <v>4264</v>
      </c>
      <c r="B4730">
        <v>65</v>
      </c>
      <c r="C4730">
        <v>65</v>
      </c>
    </row>
    <row r="4731" spans="1:3" x14ac:dyDescent="0.3">
      <c r="A4731" t="s">
        <v>10167</v>
      </c>
      <c r="B4731">
        <v>50</v>
      </c>
      <c r="C4731">
        <v>50</v>
      </c>
    </row>
    <row r="4732" spans="1:3" x14ac:dyDescent="0.3">
      <c r="A4732" t="s">
        <v>10168</v>
      </c>
    </row>
    <row r="4733" spans="1:3" x14ac:dyDescent="0.3">
      <c r="A4733" t="s">
        <v>4265</v>
      </c>
      <c r="B4733">
        <v>49</v>
      </c>
      <c r="C4733">
        <v>49</v>
      </c>
    </row>
    <row r="4734" spans="1:3" x14ac:dyDescent="0.3">
      <c r="A4734" t="s">
        <v>4266</v>
      </c>
      <c r="B4734">
        <v>42</v>
      </c>
      <c r="C4734">
        <v>42</v>
      </c>
    </row>
    <row r="4735" spans="1:3" x14ac:dyDescent="0.3">
      <c r="A4735" t="s">
        <v>10169</v>
      </c>
      <c r="B4735">
        <v>41</v>
      </c>
      <c r="C4735">
        <v>41</v>
      </c>
    </row>
    <row r="4736" spans="1:3" x14ac:dyDescent="0.3">
      <c r="A4736" t="s">
        <v>4267</v>
      </c>
      <c r="B4736">
        <v>21</v>
      </c>
      <c r="C4736">
        <v>21</v>
      </c>
    </row>
    <row r="4737" spans="1:3" x14ac:dyDescent="0.3">
      <c r="A4737" t="s">
        <v>4268</v>
      </c>
      <c r="B4737">
        <v>18</v>
      </c>
      <c r="C4737">
        <v>18</v>
      </c>
    </row>
    <row r="4738" spans="1:3" x14ac:dyDescent="0.3">
      <c r="A4738" t="s">
        <v>4269</v>
      </c>
      <c r="B4738">
        <v>31</v>
      </c>
      <c r="C4738">
        <v>31</v>
      </c>
    </row>
    <row r="4739" spans="1:3" x14ac:dyDescent="0.3">
      <c r="A4739" t="s">
        <v>10170</v>
      </c>
    </row>
    <row r="4740" spans="1:3" x14ac:dyDescent="0.3">
      <c r="A4740" t="s">
        <v>10171</v>
      </c>
    </row>
    <row r="4741" spans="1:3" x14ac:dyDescent="0.3">
      <c r="A4741" t="s">
        <v>10172</v>
      </c>
    </row>
    <row r="4742" spans="1:3" x14ac:dyDescent="0.3">
      <c r="A4742" t="s">
        <v>10173</v>
      </c>
    </row>
    <row r="4743" spans="1:3" x14ac:dyDescent="0.3">
      <c r="A4743" t="s">
        <v>1535</v>
      </c>
    </row>
    <row r="4744" spans="1:3" x14ac:dyDescent="0.3">
      <c r="A4744" t="s">
        <v>10174</v>
      </c>
    </row>
    <row r="4745" spans="1:3" x14ac:dyDescent="0.3">
      <c r="A4745" t="s">
        <v>10175</v>
      </c>
      <c r="C4745">
        <v>14</v>
      </c>
    </row>
    <row r="4746" spans="1:3" x14ac:dyDescent="0.3">
      <c r="A4746" t="s">
        <v>10176</v>
      </c>
      <c r="C4746">
        <v>4</v>
      </c>
    </row>
    <row r="4747" spans="1:3" x14ac:dyDescent="0.3">
      <c r="A4747" t="s">
        <v>7226</v>
      </c>
    </row>
    <row r="4748" spans="1:3" x14ac:dyDescent="0.3">
      <c r="A4748" t="s">
        <v>10177</v>
      </c>
    </row>
    <row r="4749" spans="1:3" x14ac:dyDescent="0.3">
      <c r="A4749" t="s">
        <v>4270</v>
      </c>
    </row>
    <row r="4750" spans="1:3" x14ac:dyDescent="0.3">
      <c r="A4750" t="s">
        <v>4271</v>
      </c>
      <c r="B4750">
        <v>2</v>
      </c>
      <c r="C4750">
        <v>2</v>
      </c>
    </row>
    <row r="4751" spans="1:3" x14ac:dyDescent="0.3">
      <c r="A4751" t="s">
        <v>10178</v>
      </c>
    </row>
    <row r="4752" spans="1:3" x14ac:dyDescent="0.3">
      <c r="A4752" t="s">
        <v>10179</v>
      </c>
    </row>
    <row r="4753" spans="1:3" x14ac:dyDescent="0.3">
      <c r="A4753" t="s">
        <v>10180</v>
      </c>
    </row>
    <row r="4754" spans="1:3" x14ac:dyDescent="0.3">
      <c r="A4754" t="s">
        <v>6867</v>
      </c>
    </row>
    <row r="4755" spans="1:3" x14ac:dyDescent="0.3">
      <c r="A4755" t="s">
        <v>10181</v>
      </c>
    </row>
    <row r="4756" spans="1:3" x14ac:dyDescent="0.3">
      <c r="A4756" t="s">
        <v>10182</v>
      </c>
    </row>
    <row r="4757" spans="1:3" x14ac:dyDescent="0.3">
      <c r="A4757" t="s">
        <v>2518</v>
      </c>
    </row>
    <row r="4758" spans="1:3" x14ac:dyDescent="0.3">
      <c r="A4758" t="s">
        <v>4272</v>
      </c>
      <c r="B4758">
        <v>17</v>
      </c>
      <c r="C4758">
        <v>17</v>
      </c>
    </row>
    <row r="4759" spans="1:3" x14ac:dyDescent="0.3">
      <c r="A4759" t="s">
        <v>10183</v>
      </c>
    </row>
    <row r="4760" spans="1:3" x14ac:dyDescent="0.3">
      <c r="A4760" t="s">
        <v>10184</v>
      </c>
    </row>
    <row r="4761" spans="1:3" x14ac:dyDescent="0.3">
      <c r="A4761" t="s">
        <v>4273</v>
      </c>
      <c r="B4761">
        <v>12</v>
      </c>
      <c r="C4761">
        <v>12</v>
      </c>
    </row>
    <row r="4762" spans="1:3" x14ac:dyDescent="0.3">
      <c r="A4762" t="s">
        <v>10185</v>
      </c>
    </row>
    <row r="4763" spans="1:3" x14ac:dyDescent="0.3">
      <c r="A4763" t="s">
        <v>10186</v>
      </c>
    </row>
    <row r="4764" spans="1:3" x14ac:dyDescent="0.3">
      <c r="A4764" t="s">
        <v>4274</v>
      </c>
      <c r="B4764">
        <v>6</v>
      </c>
      <c r="C4764">
        <v>6</v>
      </c>
    </row>
    <row r="4765" spans="1:3" x14ac:dyDescent="0.3">
      <c r="A4765" t="s">
        <v>4275</v>
      </c>
      <c r="B4765">
        <v>5</v>
      </c>
      <c r="C4765">
        <v>5</v>
      </c>
    </row>
    <row r="4766" spans="1:3" x14ac:dyDescent="0.3">
      <c r="A4766" t="s">
        <v>10187</v>
      </c>
    </row>
    <row r="4767" spans="1:3" x14ac:dyDescent="0.3">
      <c r="A4767" t="s">
        <v>10188</v>
      </c>
    </row>
    <row r="4768" spans="1:3" x14ac:dyDescent="0.3">
      <c r="A4768" t="s">
        <v>4276</v>
      </c>
    </row>
    <row r="4769" spans="1:3" x14ac:dyDescent="0.3">
      <c r="A4769" t="s">
        <v>10189</v>
      </c>
    </row>
    <row r="4770" spans="1:3" x14ac:dyDescent="0.3">
      <c r="A4770" t="s">
        <v>4277</v>
      </c>
    </row>
    <row r="4771" spans="1:3" x14ac:dyDescent="0.3">
      <c r="A4771" t="s">
        <v>4278</v>
      </c>
      <c r="C4771">
        <v>19</v>
      </c>
    </row>
    <row r="4772" spans="1:3" x14ac:dyDescent="0.3">
      <c r="A4772" t="s">
        <v>4279</v>
      </c>
      <c r="C4772">
        <v>18</v>
      </c>
    </row>
    <row r="4773" spans="1:3" x14ac:dyDescent="0.3">
      <c r="A4773" t="s">
        <v>10190</v>
      </c>
    </row>
    <row r="4774" spans="1:3" x14ac:dyDescent="0.3">
      <c r="A4774" t="s">
        <v>10191</v>
      </c>
    </row>
    <row r="4775" spans="1:3" x14ac:dyDescent="0.3">
      <c r="A4775" t="s">
        <v>10192</v>
      </c>
    </row>
    <row r="4776" spans="1:3" x14ac:dyDescent="0.3">
      <c r="A4776" t="s">
        <v>4280</v>
      </c>
      <c r="B4776">
        <v>23</v>
      </c>
      <c r="C4776">
        <v>23</v>
      </c>
    </row>
    <row r="4777" spans="1:3" x14ac:dyDescent="0.3">
      <c r="A4777" t="s">
        <v>4281</v>
      </c>
      <c r="B4777">
        <v>8</v>
      </c>
      <c r="C4777">
        <v>8</v>
      </c>
    </row>
    <row r="4778" spans="1:3" x14ac:dyDescent="0.3">
      <c r="A4778" t="s">
        <v>4282</v>
      </c>
      <c r="B4778">
        <v>12</v>
      </c>
      <c r="C4778">
        <v>12</v>
      </c>
    </row>
    <row r="4779" spans="1:3" x14ac:dyDescent="0.3">
      <c r="A4779" t="s">
        <v>4283</v>
      </c>
      <c r="B4779">
        <v>11</v>
      </c>
      <c r="C4779">
        <v>11</v>
      </c>
    </row>
    <row r="4780" spans="1:3" x14ac:dyDescent="0.3">
      <c r="A4780" t="s">
        <v>4284</v>
      </c>
      <c r="B4780">
        <v>6</v>
      </c>
      <c r="C4780">
        <v>6</v>
      </c>
    </row>
    <row r="4781" spans="1:3" x14ac:dyDescent="0.3">
      <c r="A4781" t="s">
        <v>4285</v>
      </c>
      <c r="B4781">
        <v>10</v>
      </c>
      <c r="C4781">
        <v>10</v>
      </c>
    </row>
    <row r="4782" spans="1:3" x14ac:dyDescent="0.3">
      <c r="A4782" t="s">
        <v>4286</v>
      </c>
      <c r="B4782">
        <v>9</v>
      </c>
      <c r="C4782">
        <v>9</v>
      </c>
    </row>
    <row r="4783" spans="1:3" x14ac:dyDescent="0.3">
      <c r="A4783" t="s">
        <v>4287</v>
      </c>
      <c r="B4783">
        <v>11</v>
      </c>
      <c r="C4783">
        <v>11</v>
      </c>
    </row>
    <row r="4784" spans="1:3" x14ac:dyDescent="0.3">
      <c r="A4784" t="s">
        <v>4288</v>
      </c>
    </row>
    <row r="4785" spans="1:3" x14ac:dyDescent="0.3">
      <c r="A4785" t="s">
        <v>4289</v>
      </c>
    </row>
    <row r="4786" spans="1:3" x14ac:dyDescent="0.3">
      <c r="A4786" t="s">
        <v>4290</v>
      </c>
    </row>
    <row r="4787" spans="1:3" x14ac:dyDescent="0.3">
      <c r="A4787" t="s">
        <v>4291</v>
      </c>
      <c r="C4787">
        <v>6</v>
      </c>
    </row>
    <row r="4788" spans="1:3" x14ac:dyDescent="0.3">
      <c r="A4788" t="s">
        <v>4292</v>
      </c>
    </row>
    <row r="4789" spans="1:3" x14ac:dyDescent="0.3">
      <c r="A4789" t="s">
        <v>4293</v>
      </c>
    </row>
    <row r="4790" spans="1:3" x14ac:dyDescent="0.3">
      <c r="A4790" t="s">
        <v>4294</v>
      </c>
    </row>
    <row r="4791" spans="1:3" x14ac:dyDescent="0.3">
      <c r="A4791" t="s">
        <v>4295</v>
      </c>
      <c r="B4791">
        <v>11</v>
      </c>
      <c r="C4791">
        <v>11</v>
      </c>
    </row>
    <row r="4792" spans="1:3" x14ac:dyDescent="0.3">
      <c r="A4792" t="s">
        <v>10193</v>
      </c>
    </row>
    <row r="4793" spans="1:3" x14ac:dyDescent="0.3">
      <c r="A4793" t="s">
        <v>4296</v>
      </c>
    </row>
    <row r="4794" spans="1:3" x14ac:dyDescent="0.3">
      <c r="A4794" t="s">
        <v>10194</v>
      </c>
    </row>
    <row r="4795" spans="1:3" x14ac:dyDescent="0.3">
      <c r="A4795" t="s">
        <v>10195</v>
      </c>
    </row>
    <row r="4796" spans="1:3" x14ac:dyDescent="0.3">
      <c r="A4796" t="s">
        <v>10196</v>
      </c>
    </row>
    <row r="4797" spans="1:3" x14ac:dyDescent="0.3">
      <c r="A4797" t="s">
        <v>4297</v>
      </c>
      <c r="C4797">
        <v>26</v>
      </c>
    </row>
    <row r="4798" spans="1:3" x14ac:dyDescent="0.3">
      <c r="A4798" t="s">
        <v>4298</v>
      </c>
    </row>
    <row r="4799" spans="1:3" x14ac:dyDescent="0.3">
      <c r="A4799" t="s">
        <v>4299</v>
      </c>
      <c r="B4799">
        <v>18</v>
      </c>
      <c r="C4799">
        <v>18</v>
      </c>
    </row>
    <row r="4800" spans="1:3" x14ac:dyDescent="0.3">
      <c r="A4800" t="s">
        <v>4300</v>
      </c>
    </row>
    <row r="4801" spans="1:3" x14ac:dyDescent="0.3">
      <c r="A4801" t="s">
        <v>4301</v>
      </c>
      <c r="B4801">
        <v>27</v>
      </c>
      <c r="C4801">
        <v>27</v>
      </c>
    </row>
    <row r="4802" spans="1:3" x14ac:dyDescent="0.3">
      <c r="A4802" t="s">
        <v>4302</v>
      </c>
    </row>
    <row r="4803" spans="1:3" x14ac:dyDescent="0.3">
      <c r="A4803" t="s">
        <v>4303</v>
      </c>
      <c r="C4803">
        <v>11</v>
      </c>
    </row>
    <row r="4804" spans="1:3" x14ac:dyDescent="0.3">
      <c r="A4804" t="s">
        <v>4304</v>
      </c>
      <c r="C4804">
        <v>9</v>
      </c>
    </row>
    <row r="4805" spans="1:3" x14ac:dyDescent="0.3">
      <c r="A4805" t="s">
        <v>4305</v>
      </c>
    </row>
    <row r="4806" spans="1:3" x14ac:dyDescent="0.3">
      <c r="A4806" t="s">
        <v>4306</v>
      </c>
      <c r="B4806">
        <v>3</v>
      </c>
      <c r="C4806">
        <v>3</v>
      </c>
    </row>
    <row r="4807" spans="1:3" x14ac:dyDescent="0.3">
      <c r="A4807" t="s">
        <v>4307</v>
      </c>
      <c r="B4807">
        <v>3</v>
      </c>
      <c r="C4807">
        <v>3</v>
      </c>
    </row>
    <row r="4808" spans="1:3" x14ac:dyDescent="0.3">
      <c r="A4808" t="s">
        <v>10197</v>
      </c>
    </row>
    <row r="4809" spans="1:3" x14ac:dyDescent="0.3">
      <c r="A4809" t="s">
        <v>4308</v>
      </c>
    </row>
    <row r="4810" spans="1:3" x14ac:dyDescent="0.3">
      <c r="A4810" t="s">
        <v>10198</v>
      </c>
    </row>
    <row r="4811" spans="1:3" x14ac:dyDescent="0.3">
      <c r="A4811" t="s">
        <v>10199</v>
      </c>
      <c r="B4811">
        <v>2</v>
      </c>
      <c r="C4811">
        <v>2</v>
      </c>
    </row>
    <row r="4812" spans="1:3" x14ac:dyDescent="0.3">
      <c r="A4812" t="s">
        <v>4309</v>
      </c>
      <c r="C4812">
        <v>20</v>
      </c>
    </row>
    <row r="4813" spans="1:3" x14ac:dyDescent="0.3">
      <c r="A4813" t="s">
        <v>4310</v>
      </c>
    </row>
    <row r="4814" spans="1:3" x14ac:dyDescent="0.3">
      <c r="A4814" t="s">
        <v>10200</v>
      </c>
    </row>
    <row r="4815" spans="1:3" x14ac:dyDescent="0.3">
      <c r="A4815" t="s">
        <v>10201</v>
      </c>
      <c r="B4815">
        <v>29</v>
      </c>
      <c r="C4815">
        <v>29</v>
      </c>
    </row>
    <row r="4816" spans="1:3" x14ac:dyDescent="0.3">
      <c r="A4816" t="s">
        <v>10202</v>
      </c>
      <c r="B4816">
        <v>12</v>
      </c>
      <c r="C4816">
        <v>12</v>
      </c>
    </row>
    <row r="4817" spans="1:3" x14ac:dyDescent="0.3">
      <c r="A4817" t="s">
        <v>10203</v>
      </c>
      <c r="C4817">
        <v>4</v>
      </c>
    </row>
    <row r="4818" spans="1:3" x14ac:dyDescent="0.3">
      <c r="A4818" t="s">
        <v>4311</v>
      </c>
      <c r="B4818">
        <v>8</v>
      </c>
      <c r="C4818">
        <v>8</v>
      </c>
    </row>
    <row r="4819" spans="1:3" x14ac:dyDescent="0.3">
      <c r="A4819" t="s">
        <v>10204</v>
      </c>
      <c r="B4819">
        <v>3</v>
      </c>
      <c r="C4819">
        <v>3</v>
      </c>
    </row>
    <row r="4820" spans="1:3" x14ac:dyDescent="0.3">
      <c r="A4820" t="s">
        <v>4312</v>
      </c>
    </row>
    <row r="4821" spans="1:3" x14ac:dyDescent="0.3">
      <c r="A4821" t="s">
        <v>4313</v>
      </c>
    </row>
    <row r="4822" spans="1:3" x14ac:dyDescent="0.3">
      <c r="A4822" t="s">
        <v>4315</v>
      </c>
      <c r="C4822">
        <v>4</v>
      </c>
    </row>
    <row r="4823" spans="1:3" x14ac:dyDescent="0.3">
      <c r="A4823" t="s">
        <v>4316</v>
      </c>
      <c r="B4823">
        <v>24</v>
      </c>
      <c r="C4823">
        <v>24</v>
      </c>
    </row>
    <row r="4824" spans="1:3" x14ac:dyDescent="0.3">
      <c r="A4824" t="s">
        <v>4317</v>
      </c>
      <c r="B4824">
        <v>14</v>
      </c>
      <c r="C4824">
        <v>14</v>
      </c>
    </row>
    <row r="4825" spans="1:3" x14ac:dyDescent="0.3">
      <c r="A4825" t="s">
        <v>4318</v>
      </c>
      <c r="B4825">
        <v>13</v>
      </c>
      <c r="C4825">
        <v>13</v>
      </c>
    </row>
    <row r="4826" spans="1:3" x14ac:dyDescent="0.3">
      <c r="A4826" t="s">
        <v>4319</v>
      </c>
      <c r="B4826">
        <v>11</v>
      </c>
      <c r="C4826">
        <v>11</v>
      </c>
    </row>
    <row r="4827" spans="1:3" x14ac:dyDescent="0.3">
      <c r="A4827" t="s">
        <v>4321</v>
      </c>
    </row>
    <row r="4828" spans="1:3" x14ac:dyDescent="0.3">
      <c r="A4828" t="s">
        <v>4322</v>
      </c>
      <c r="B4828">
        <v>2</v>
      </c>
      <c r="C4828">
        <v>2</v>
      </c>
    </row>
    <row r="4829" spans="1:3" x14ac:dyDescent="0.3">
      <c r="A4829" t="s">
        <v>4323</v>
      </c>
      <c r="B4829">
        <v>1</v>
      </c>
      <c r="C4829">
        <v>1</v>
      </c>
    </row>
    <row r="4830" spans="1:3" x14ac:dyDescent="0.3">
      <c r="A4830" t="s">
        <v>10205</v>
      </c>
    </row>
    <row r="4831" spans="1:3" x14ac:dyDescent="0.3">
      <c r="A4831" t="s">
        <v>4324</v>
      </c>
      <c r="B4831">
        <v>48</v>
      </c>
      <c r="C4831">
        <v>48</v>
      </c>
    </row>
    <row r="4832" spans="1:3" x14ac:dyDescent="0.3">
      <c r="A4832" t="s">
        <v>10206</v>
      </c>
      <c r="B4832">
        <v>52</v>
      </c>
      <c r="C4832">
        <v>52</v>
      </c>
    </row>
    <row r="4833" spans="1:3" x14ac:dyDescent="0.3">
      <c r="A4833" t="s">
        <v>10207</v>
      </c>
      <c r="B4833">
        <v>54</v>
      </c>
      <c r="C4833">
        <v>54</v>
      </c>
    </row>
    <row r="4834" spans="1:3" x14ac:dyDescent="0.3">
      <c r="A4834" t="s">
        <v>4325</v>
      </c>
    </row>
    <row r="4835" spans="1:3" x14ac:dyDescent="0.3">
      <c r="A4835" t="s">
        <v>4326</v>
      </c>
    </row>
    <row r="4836" spans="1:3" x14ac:dyDescent="0.3">
      <c r="A4836" t="s">
        <v>1236</v>
      </c>
    </row>
    <row r="4837" spans="1:3" x14ac:dyDescent="0.3">
      <c r="A4837" t="s">
        <v>4327</v>
      </c>
    </row>
    <row r="4838" spans="1:3" x14ac:dyDescent="0.3">
      <c r="A4838" t="s">
        <v>4328</v>
      </c>
    </row>
    <row r="4839" spans="1:3" x14ac:dyDescent="0.3">
      <c r="A4839" t="s">
        <v>10208</v>
      </c>
    </row>
    <row r="4840" spans="1:3" x14ac:dyDescent="0.3">
      <c r="A4840" t="s">
        <v>4329</v>
      </c>
    </row>
    <row r="4841" spans="1:3" x14ac:dyDescent="0.3">
      <c r="A4841" t="s">
        <v>4330</v>
      </c>
    </row>
    <row r="4842" spans="1:3" x14ac:dyDescent="0.3">
      <c r="A4842" t="s">
        <v>4331</v>
      </c>
    </row>
    <row r="4843" spans="1:3" x14ac:dyDescent="0.3">
      <c r="A4843" t="s">
        <v>4333</v>
      </c>
    </row>
    <row r="4844" spans="1:3" x14ac:dyDescent="0.3">
      <c r="A4844" t="s">
        <v>4334</v>
      </c>
      <c r="C4844">
        <v>15</v>
      </c>
    </row>
    <row r="4845" spans="1:3" x14ac:dyDescent="0.3">
      <c r="A4845" t="s">
        <v>4335</v>
      </c>
      <c r="C4845">
        <v>13</v>
      </c>
    </row>
    <row r="4846" spans="1:3" x14ac:dyDescent="0.3">
      <c r="A4846" t="s">
        <v>4336</v>
      </c>
      <c r="C4846">
        <v>5</v>
      </c>
    </row>
    <row r="4847" spans="1:3" x14ac:dyDescent="0.3">
      <c r="A4847" t="s">
        <v>4337</v>
      </c>
      <c r="C4847">
        <v>10</v>
      </c>
    </row>
    <row r="4848" spans="1:3" x14ac:dyDescent="0.3">
      <c r="A4848" t="s">
        <v>7365</v>
      </c>
    </row>
    <row r="4849" spans="1:3" x14ac:dyDescent="0.3">
      <c r="A4849" t="s">
        <v>10209</v>
      </c>
    </row>
    <row r="4850" spans="1:3" x14ac:dyDescent="0.3">
      <c r="A4850" t="s">
        <v>10210</v>
      </c>
    </row>
    <row r="4851" spans="1:3" x14ac:dyDescent="0.3">
      <c r="A4851" t="s">
        <v>4338</v>
      </c>
    </row>
    <row r="4852" spans="1:3" x14ac:dyDescent="0.3">
      <c r="A4852" t="s">
        <v>10211</v>
      </c>
    </row>
    <row r="4853" spans="1:3" x14ac:dyDescent="0.3">
      <c r="A4853" t="s">
        <v>10212</v>
      </c>
      <c r="B4853">
        <v>67</v>
      </c>
      <c r="C4853">
        <v>67</v>
      </c>
    </row>
    <row r="4854" spans="1:3" x14ac:dyDescent="0.3">
      <c r="A4854" t="s">
        <v>4339</v>
      </c>
      <c r="C4854">
        <v>8</v>
      </c>
    </row>
    <row r="4855" spans="1:3" x14ac:dyDescent="0.3">
      <c r="A4855" t="s">
        <v>4340</v>
      </c>
    </row>
    <row r="4856" spans="1:3" x14ac:dyDescent="0.3">
      <c r="A4856" t="s">
        <v>10213</v>
      </c>
      <c r="B4856">
        <v>28</v>
      </c>
      <c r="C4856">
        <v>28</v>
      </c>
    </row>
    <row r="4857" spans="1:3" x14ac:dyDescent="0.3">
      <c r="A4857" t="s">
        <v>10214</v>
      </c>
      <c r="B4857">
        <v>51</v>
      </c>
      <c r="C4857">
        <v>51</v>
      </c>
    </row>
    <row r="4858" spans="1:3" x14ac:dyDescent="0.3">
      <c r="A4858" t="s">
        <v>10215</v>
      </c>
      <c r="B4858">
        <v>53</v>
      </c>
      <c r="C4858">
        <v>53</v>
      </c>
    </row>
    <row r="4859" spans="1:3" x14ac:dyDescent="0.3">
      <c r="A4859" t="s">
        <v>10216</v>
      </c>
    </row>
    <row r="4860" spans="1:3" x14ac:dyDescent="0.3">
      <c r="A4860" t="s">
        <v>4341</v>
      </c>
    </row>
    <row r="4861" spans="1:3" x14ac:dyDescent="0.3">
      <c r="A4861" t="s">
        <v>10217</v>
      </c>
      <c r="B4861">
        <v>1</v>
      </c>
      <c r="C4861">
        <v>1</v>
      </c>
    </row>
    <row r="4862" spans="1:3" x14ac:dyDescent="0.3">
      <c r="A4862" t="s">
        <v>4342</v>
      </c>
      <c r="B4862">
        <v>2</v>
      </c>
      <c r="C4862">
        <v>2</v>
      </c>
    </row>
    <row r="4863" spans="1:3" x14ac:dyDescent="0.3">
      <c r="A4863" t="s">
        <v>4343</v>
      </c>
    </row>
    <row r="4864" spans="1:3" x14ac:dyDescent="0.3">
      <c r="A4864" t="s">
        <v>4344</v>
      </c>
      <c r="B4864">
        <v>1</v>
      </c>
      <c r="C4864">
        <v>1</v>
      </c>
    </row>
    <row r="4865" spans="1:3" x14ac:dyDescent="0.3">
      <c r="A4865" t="s">
        <v>10218</v>
      </c>
      <c r="B4865">
        <v>22</v>
      </c>
      <c r="C4865">
        <v>22</v>
      </c>
    </row>
    <row r="4866" spans="1:3" x14ac:dyDescent="0.3">
      <c r="A4866" t="s">
        <v>4345</v>
      </c>
      <c r="B4866">
        <v>2</v>
      </c>
      <c r="C4866">
        <v>2</v>
      </c>
    </row>
    <row r="4867" spans="1:3" x14ac:dyDescent="0.3">
      <c r="A4867" t="s">
        <v>10219</v>
      </c>
      <c r="B4867">
        <v>61</v>
      </c>
      <c r="C4867">
        <v>61</v>
      </c>
    </row>
    <row r="4868" spans="1:3" x14ac:dyDescent="0.3">
      <c r="A4868" t="s">
        <v>4346</v>
      </c>
      <c r="B4868">
        <v>132</v>
      </c>
      <c r="C4868">
        <v>132</v>
      </c>
    </row>
    <row r="4869" spans="1:3" x14ac:dyDescent="0.3">
      <c r="A4869" t="s">
        <v>10220</v>
      </c>
      <c r="B4869">
        <v>64</v>
      </c>
      <c r="C4869">
        <v>64</v>
      </c>
    </row>
    <row r="4870" spans="1:3" x14ac:dyDescent="0.3">
      <c r="A4870" t="s">
        <v>4347</v>
      </c>
      <c r="B4870">
        <v>2</v>
      </c>
      <c r="C4870">
        <v>2</v>
      </c>
    </row>
    <row r="4871" spans="1:3" x14ac:dyDescent="0.3">
      <c r="A4871" t="s">
        <v>1070</v>
      </c>
    </row>
    <row r="4872" spans="1:3" x14ac:dyDescent="0.3">
      <c r="A4872" t="s">
        <v>6600</v>
      </c>
    </row>
    <row r="4873" spans="1:3" x14ac:dyDescent="0.3">
      <c r="A4873" t="s">
        <v>5604</v>
      </c>
    </row>
    <row r="4874" spans="1:3" x14ac:dyDescent="0.3">
      <c r="A4874" t="s">
        <v>4348</v>
      </c>
      <c r="C4874">
        <v>4</v>
      </c>
    </row>
    <row r="4875" spans="1:3" x14ac:dyDescent="0.3">
      <c r="A4875" t="s">
        <v>4349</v>
      </c>
    </row>
    <row r="4876" spans="1:3" x14ac:dyDescent="0.3">
      <c r="A4876" t="s">
        <v>4350</v>
      </c>
    </row>
    <row r="4877" spans="1:3" x14ac:dyDescent="0.3">
      <c r="A4877" t="s">
        <v>4351</v>
      </c>
    </row>
    <row r="4878" spans="1:3" x14ac:dyDescent="0.3">
      <c r="A4878" t="s">
        <v>10221</v>
      </c>
    </row>
    <row r="4879" spans="1:3" x14ac:dyDescent="0.3">
      <c r="A4879" t="s">
        <v>4352</v>
      </c>
      <c r="B4879">
        <v>3</v>
      </c>
      <c r="C4879">
        <v>3</v>
      </c>
    </row>
    <row r="4880" spans="1:3" x14ac:dyDescent="0.3">
      <c r="A4880" t="s">
        <v>10222</v>
      </c>
    </row>
    <row r="4881" spans="1:3" x14ac:dyDescent="0.3">
      <c r="A4881" t="s">
        <v>4353</v>
      </c>
      <c r="B4881">
        <v>25</v>
      </c>
      <c r="C4881">
        <v>25</v>
      </c>
    </row>
    <row r="4882" spans="1:3" x14ac:dyDescent="0.3">
      <c r="A4882" t="s">
        <v>4354</v>
      </c>
      <c r="B4882">
        <v>18</v>
      </c>
      <c r="C4882">
        <v>18</v>
      </c>
    </row>
    <row r="4883" spans="1:3" x14ac:dyDescent="0.3">
      <c r="A4883" t="s">
        <v>10223</v>
      </c>
    </row>
    <row r="4884" spans="1:3" x14ac:dyDescent="0.3">
      <c r="A4884" t="s">
        <v>5658</v>
      </c>
    </row>
    <row r="4885" spans="1:3" x14ac:dyDescent="0.3">
      <c r="A4885" t="s">
        <v>10224</v>
      </c>
    </row>
    <row r="4886" spans="1:3" x14ac:dyDescent="0.3">
      <c r="A4886" t="s">
        <v>4355</v>
      </c>
      <c r="C4886">
        <v>23</v>
      </c>
    </row>
    <row r="4887" spans="1:3" x14ac:dyDescent="0.3">
      <c r="A4887" t="s">
        <v>4356</v>
      </c>
      <c r="C4887">
        <v>9</v>
      </c>
    </row>
    <row r="4888" spans="1:3" x14ac:dyDescent="0.3">
      <c r="A4888" t="s">
        <v>10225</v>
      </c>
      <c r="C4888">
        <v>5</v>
      </c>
    </row>
    <row r="4889" spans="1:3" x14ac:dyDescent="0.3">
      <c r="A4889" t="s">
        <v>4357</v>
      </c>
      <c r="B4889">
        <v>93</v>
      </c>
      <c r="C4889">
        <v>93</v>
      </c>
    </row>
    <row r="4890" spans="1:3" x14ac:dyDescent="0.3">
      <c r="A4890" t="s">
        <v>4358</v>
      </c>
      <c r="B4890">
        <v>91</v>
      </c>
      <c r="C4890">
        <v>91</v>
      </c>
    </row>
    <row r="4891" spans="1:3" x14ac:dyDescent="0.3">
      <c r="A4891" t="s">
        <v>4359</v>
      </c>
      <c r="B4891">
        <v>87</v>
      </c>
      <c r="C4891">
        <v>87</v>
      </c>
    </row>
    <row r="4892" spans="1:3" x14ac:dyDescent="0.3">
      <c r="A4892" t="s">
        <v>4360</v>
      </c>
      <c r="B4892">
        <v>83</v>
      </c>
      <c r="C4892">
        <v>83</v>
      </c>
    </row>
    <row r="4893" spans="1:3" x14ac:dyDescent="0.3">
      <c r="A4893" t="s">
        <v>4361</v>
      </c>
      <c r="B4893">
        <v>76</v>
      </c>
      <c r="C4893">
        <v>76</v>
      </c>
    </row>
    <row r="4894" spans="1:3" x14ac:dyDescent="0.3">
      <c r="A4894" t="s">
        <v>4362</v>
      </c>
      <c r="B4894">
        <v>6</v>
      </c>
      <c r="C4894">
        <v>6</v>
      </c>
    </row>
    <row r="4895" spans="1:3" x14ac:dyDescent="0.3">
      <c r="A4895" t="s">
        <v>10226</v>
      </c>
      <c r="B4895">
        <v>60</v>
      </c>
      <c r="C4895">
        <v>60</v>
      </c>
    </row>
    <row r="4896" spans="1:3" x14ac:dyDescent="0.3">
      <c r="A4896" t="s">
        <v>4363</v>
      </c>
      <c r="B4896">
        <v>6</v>
      </c>
      <c r="C4896">
        <v>6</v>
      </c>
    </row>
    <row r="4897" spans="1:3" x14ac:dyDescent="0.3">
      <c r="A4897" t="s">
        <v>4364</v>
      </c>
    </row>
    <row r="4898" spans="1:3" x14ac:dyDescent="0.3">
      <c r="A4898" t="s">
        <v>4365</v>
      </c>
      <c r="C4898">
        <v>25</v>
      </c>
    </row>
    <row r="4899" spans="1:3" x14ac:dyDescent="0.3">
      <c r="A4899" t="s">
        <v>4366</v>
      </c>
    </row>
    <row r="4900" spans="1:3" x14ac:dyDescent="0.3">
      <c r="A4900" t="s">
        <v>4367</v>
      </c>
    </row>
    <row r="4901" spans="1:3" x14ac:dyDescent="0.3">
      <c r="A4901" t="s">
        <v>4368</v>
      </c>
    </row>
    <row r="4902" spans="1:3" x14ac:dyDescent="0.3">
      <c r="A4902" t="s">
        <v>4369</v>
      </c>
      <c r="B4902">
        <v>35</v>
      </c>
      <c r="C4902">
        <v>35</v>
      </c>
    </row>
    <row r="4903" spans="1:3" x14ac:dyDescent="0.3">
      <c r="A4903" t="s">
        <v>4370</v>
      </c>
    </row>
    <row r="4904" spans="1:3" x14ac:dyDescent="0.3">
      <c r="A4904" t="s">
        <v>4371</v>
      </c>
    </row>
    <row r="4905" spans="1:3" x14ac:dyDescent="0.3">
      <c r="A4905" t="s">
        <v>4372</v>
      </c>
    </row>
    <row r="4906" spans="1:3" x14ac:dyDescent="0.3">
      <c r="A4906" t="s">
        <v>10227</v>
      </c>
    </row>
    <row r="4907" spans="1:3" x14ac:dyDescent="0.3">
      <c r="A4907" t="s">
        <v>4373</v>
      </c>
      <c r="B4907">
        <v>35</v>
      </c>
      <c r="C4907">
        <v>35</v>
      </c>
    </row>
    <row r="4908" spans="1:3" x14ac:dyDescent="0.3">
      <c r="A4908" t="s">
        <v>4374</v>
      </c>
      <c r="C4908">
        <v>27</v>
      </c>
    </row>
    <row r="4909" spans="1:3" x14ac:dyDescent="0.3">
      <c r="A4909" t="s">
        <v>4375</v>
      </c>
    </row>
    <row r="4910" spans="1:3" x14ac:dyDescent="0.3">
      <c r="A4910" t="s">
        <v>4376</v>
      </c>
    </row>
    <row r="4911" spans="1:3" x14ac:dyDescent="0.3">
      <c r="A4911" t="s">
        <v>10228</v>
      </c>
    </row>
    <row r="4912" spans="1:3" x14ac:dyDescent="0.3">
      <c r="A4912" t="s">
        <v>4377</v>
      </c>
    </row>
    <row r="4913" spans="1:3" x14ac:dyDescent="0.3">
      <c r="A4913" t="s">
        <v>10229</v>
      </c>
    </row>
    <row r="4914" spans="1:3" x14ac:dyDescent="0.3">
      <c r="A4914" t="s">
        <v>4378</v>
      </c>
    </row>
    <row r="4915" spans="1:3" x14ac:dyDescent="0.3">
      <c r="A4915" t="s">
        <v>4379</v>
      </c>
    </row>
    <row r="4916" spans="1:3" x14ac:dyDescent="0.3">
      <c r="A4916" t="s">
        <v>4380</v>
      </c>
    </row>
    <row r="4917" spans="1:3" x14ac:dyDescent="0.3">
      <c r="A4917" t="s">
        <v>4381</v>
      </c>
    </row>
    <row r="4918" spans="1:3" x14ac:dyDescent="0.3">
      <c r="A4918" t="s">
        <v>4382</v>
      </c>
    </row>
    <row r="4919" spans="1:3" x14ac:dyDescent="0.3">
      <c r="A4919" t="s">
        <v>4383</v>
      </c>
    </row>
    <row r="4920" spans="1:3" x14ac:dyDescent="0.3">
      <c r="A4920" t="s">
        <v>4384</v>
      </c>
    </row>
    <row r="4921" spans="1:3" x14ac:dyDescent="0.3">
      <c r="A4921" t="s">
        <v>4385</v>
      </c>
    </row>
    <row r="4922" spans="1:3" x14ac:dyDescent="0.3">
      <c r="A4922" t="s">
        <v>4386</v>
      </c>
    </row>
    <row r="4923" spans="1:3" x14ac:dyDescent="0.3">
      <c r="A4923" t="s">
        <v>4387</v>
      </c>
    </row>
    <row r="4924" spans="1:3" x14ac:dyDescent="0.3">
      <c r="A4924" t="s">
        <v>10230</v>
      </c>
    </row>
    <row r="4925" spans="1:3" x14ac:dyDescent="0.3">
      <c r="A4925" t="s">
        <v>10231</v>
      </c>
    </row>
    <row r="4926" spans="1:3" x14ac:dyDescent="0.3">
      <c r="A4926" t="s">
        <v>4388</v>
      </c>
    </row>
    <row r="4927" spans="1:3" x14ac:dyDescent="0.3">
      <c r="A4927" t="s">
        <v>4390</v>
      </c>
      <c r="B4927">
        <v>15</v>
      </c>
      <c r="C4927">
        <v>15</v>
      </c>
    </row>
    <row r="4928" spans="1:3" x14ac:dyDescent="0.3">
      <c r="A4928" t="s">
        <v>4391</v>
      </c>
      <c r="B4928">
        <v>67</v>
      </c>
      <c r="C4928">
        <v>67</v>
      </c>
    </row>
    <row r="4929" spans="1:3" x14ac:dyDescent="0.3">
      <c r="A4929" t="s">
        <v>4392</v>
      </c>
      <c r="B4929">
        <v>60</v>
      </c>
      <c r="C4929">
        <v>60</v>
      </c>
    </row>
    <row r="4930" spans="1:3" x14ac:dyDescent="0.3">
      <c r="A4930" t="s">
        <v>4393</v>
      </c>
      <c r="B4930">
        <v>51</v>
      </c>
      <c r="C4930">
        <v>51</v>
      </c>
    </row>
    <row r="4931" spans="1:3" x14ac:dyDescent="0.3">
      <c r="A4931" t="s">
        <v>4394</v>
      </c>
      <c r="B4931">
        <v>36</v>
      </c>
      <c r="C4931">
        <v>36</v>
      </c>
    </row>
    <row r="4932" spans="1:3" x14ac:dyDescent="0.3">
      <c r="A4932" t="s">
        <v>4395</v>
      </c>
      <c r="B4932">
        <v>30</v>
      </c>
      <c r="C4932">
        <v>30</v>
      </c>
    </row>
    <row r="4933" spans="1:3" x14ac:dyDescent="0.3">
      <c r="A4933" t="s">
        <v>4396</v>
      </c>
      <c r="B4933">
        <v>24</v>
      </c>
      <c r="C4933">
        <v>24</v>
      </c>
    </row>
    <row r="4934" spans="1:3" x14ac:dyDescent="0.3">
      <c r="A4934" t="s">
        <v>4397</v>
      </c>
      <c r="B4934">
        <v>15</v>
      </c>
      <c r="C4934">
        <v>15</v>
      </c>
    </row>
    <row r="4935" spans="1:3" x14ac:dyDescent="0.3">
      <c r="A4935" t="s">
        <v>4398</v>
      </c>
      <c r="B4935">
        <v>18</v>
      </c>
      <c r="C4935">
        <v>18</v>
      </c>
    </row>
    <row r="4936" spans="1:3" x14ac:dyDescent="0.3">
      <c r="A4936" t="s">
        <v>4399</v>
      </c>
      <c r="B4936">
        <v>8</v>
      </c>
      <c r="C4936">
        <v>8</v>
      </c>
    </row>
    <row r="4937" spans="1:3" x14ac:dyDescent="0.3">
      <c r="A4937" t="s">
        <v>4400</v>
      </c>
      <c r="B4937">
        <v>19</v>
      </c>
      <c r="C4937">
        <v>19</v>
      </c>
    </row>
    <row r="4938" spans="1:3" x14ac:dyDescent="0.3">
      <c r="A4938" t="s">
        <v>4401</v>
      </c>
      <c r="B4938">
        <v>2</v>
      </c>
      <c r="C4938">
        <v>2</v>
      </c>
    </row>
    <row r="4939" spans="1:3" x14ac:dyDescent="0.3">
      <c r="A4939" t="s">
        <v>10232</v>
      </c>
    </row>
    <row r="4940" spans="1:3" x14ac:dyDescent="0.3">
      <c r="A4940" t="s">
        <v>4402</v>
      </c>
      <c r="B4940">
        <v>5</v>
      </c>
      <c r="C4940">
        <v>5</v>
      </c>
    </row>
    <row r="4941" spans="1:3" x14ac:dyDescent="0.3">
      <c r="A4941" t="s">
        <v>10233</v>
      </c>
    </row>
    <row r="4942" spans="1:3" x14ac:dyDescent="0.3">
      <c r="A4942" t="s">
        <v>4403</v>
      </c>
      <c r="B4942">
        <v>11</v>
      </c>
      <c r="C4942">
        <v>11</v>
      </c>
    </row>
    <row r="4943" spans="1:3" x14ac:dyDescent="0.3">
      <c r="A4943" t="s">
        <v>4404</v>
      </c>
      <c r="B4943">
        <v>3</v>
      </c>
      <c r="C4943">
        <v>3</v>
      </c>
    </row>
    <row r="4944" spans="1:3" x14ac:dyDescent="0.3">
      <c r="A4944" t="s">
        <v>4405</v>
      </c>
      <c r="C4944">
        <v>5</v>
      </c>
    </row>
    <row r="4945" spans="1:3" x14ac:dyDescent="0.3">
      <c r="A4945" t="s">
        <v>4406</v>
      </c>
      <c r="C4945">
        <v>29</v>
      </c>
    </row>
    <row r="4946" spans="1:3" x14ac:dyDescent="0.3">
      <c r="A4946" t="s">
        <v>4407</v>
      </c>
      <c r="B4946">
        <v>2</v>
      </c>
      <c r="C4946">
        <v>2</v>
      </c>
    </row>
    <row r="4947" spans="1:3" x14ac:dyDescent="0.3">
      <c r="A4947" t="s">
        <v>10234</v>
      </c>
    </row>
    <row r="4948" spans="1:3" x14ac:dyDescent="0.3">
      <c r="A4948" t="s">
        <v>4408</v>
      </c>
    </row>
    <row r="4949" spans="1:3" x14ac:dyDescent="0.3">
      <c r="A4949" t="s">
        <v>4409</v>
      </c>
      <c r="B4949">
        <v>8</v>
      </c>
      <c r="C4949">
        <v>8</v>
      </c>
    </row>
    <row r="4950" spans="1:3" x14ac:dyDescent="0.3">
      <c r="A4950" t="s">
        <v>4410</v>
      </c>
      <c r="B4950">
        <v>5</v>
      </c>
      <c r="C4950">
        <v>5</v>
      </c>
    </row>
    <row r="4951" spans="1:3" x14ac:dyDescent="0.3">
      <c r="A4951" t="s">
        <v>10235</v>
      </c>
      <c r="B4951">
        <v>6</v>
      </c>
      <c r="C4951">
        <v>6</v>
      </c>
    </row>
    <row r="4952" spans="1:3" x14ac:dyDescent="0.3">
      <c r="A4952" t="s">
        <v>4411</v>
      </c>
      <c r="B4952">
        <v>31</v>
      </c>
      <c r="C4952">
        <v>31</v>
      </c>
    </row>
    <row r="4953" spans="1:3" x14ac:dyDescent="0.3">
      <c r="A4953" t="s">
        <v>4412</v>
      </c>
      <c r="B4953">
        <v>7</v>
      </c>
      <c r="C4953">
        <v>7</v>
      </c>
    </row>
    <row r="4954" spans="1:3" x14ac:dyDescent="0.3">
      <c r="A4954" t="s">
        <v>4413</v>
      </c>
    </row>
    <row r="4955" spans="1:3" x14ac:dyDescent="0.3">
      <c r="A4955" t="s">
        <v>10236</v>
      </c>
    </row>
    <row r="4956" spans="1:3" x14ac:dyDescent="0.3">
      <c r="A4956" t="s">
        <v>4414</v>
      </c>
    </row>
    <row r="4957" spans="1:3" x14ac:dyDescent="0.3">
      <c r="A4957" t="s">
        <v>10237</v>
      </c>
      <c r="B4957">
        <v>57000229</v>
      </c>
      <c r="C4957">
        <v>57000229</v>
      </c>
    </row>
    <row r="4958" spans="1:3" x14ac:dyDescent="0.3">
      <c r="A4958" t="s">
        <v>4415</v>
      </c>
      <c r="B4958">
        <v>2</v>
      </c>
      <c r="C4958">
        <v>2</v>
      </c>
    </row>
    <row r="4959" spans="1:3" x14ac:dyDescent="0.3">
      <c r="A4959" t="s">
        <v>4416</v>
      </c>
    </row>
    <row r="4960" spans="1:3" x14ac:dyDescent="0.3">
      <c r="A4960" t="s">
        <v>4417</v>
      </c>
    </row>
    <row r="4961" spans="1:3" x14ac:dyDescent="0.3">
      <c r="A4961" t="s">
        <v>10238</v>
      </c>
    </row>
    <row r="4962" spans="1:3" x14ac:dyDescent="0.3">
      <c r="A4962" t="s">
        <v>4418</v>
      </c>
    </row>
    <row r="4963" spans="1:3" x14ac:dyDescent="0.3">
      <c r="A4963" t="s">
        <v>4419</v>
      </c>
      <c r="B4963">
        <v>12</v>
      </c>
      <c r="C4963">
        <v>12</v>
      </c>
    </row>
    <row r="4964" spans="1:3" x14ac:dyDescent="0.3">
      <c r="A4964" t="s">
        <v>10239</v>
      </c>
    </row>
    <row r="4965" spans="1:3" x14ac:dyDescent="0.3">
      <c r="A4965" t="s">
        <v>4420</v>
      </c>
      <c r="B4965">
        <v>3</v>
      </c>
      <c r="C4965">
        <v>3</v>
      </c>
    </row>
    <row r="4966" spans="1:3" x14ac:dyDescent="0.3">
      <c r="A4966" t="s">
        <v>10240</v>
      </c>
    </row>
    <row r="4967" spans="1:3" x14ac:dyDescent="0.3">
      <c r="A4967" t="s">
        <v>4421</v>
      </c>
      <c r="B4967">
        <v>11</v>
      </c>
      <c r="C4967">
        <v>11</v>
      </c>
    </row>
    <row r="4968" spans="1:3" x14ac:dyDescent="0.3">
      <c r="A4968" t="s">
        <v>4422</v>
      </c>
    </row>
    <row r="4969" spans="1:3" x14ac:dyDescent="0.3">
      <c r="A4969" t="s">
        <v>4423</v>
      </c>
      <c r="B4969">
        <v>34</v>
      </c>
      <c r="C4969">
        <v>34</v>
      </c>
    </row>
    <row r="4970" spans="1:3" x14ac:dyDescent="0.3">
      <c r="A4970" t="s">
        <v>4424</v>
      </c>
      <c r="B4970">
        <v>5</v>
      </c>
      <c r="C4970">
        <v>5</v>
      </c>
    </row>
    <row r="4971" spans="1:3" x14ac:dyDescent="0.3">
      <c r="A4971" t="s">
        <v>10241</v>
      </c>
    </row>
    <row r="4972" spans="1:3" x14ac:dyDescent="0.3">
      <c r="A4972" t="s">
        <v>4425</v>
      </c>
      <c r="B4972">
        <v>5</v>
      </c>
      <c r="C4972">
        <v>5</v>
      </c>
    </row>
    <row r="4973" spans="1:3" x14ac:dyDescent="0.3">
      <c r="A4973" t="s">
        <v>4426</v>
      </c>
      <c r="B4973">
        <v>8</v>
      </c>
      <c r="C4973">
        <v>8</v>
      </c>
    </row>
    <row r="4974" spans="1:3" x14ac:dyDescent="0.3">
      <c r="A4974" t="s">
        <v>4427</v>
      </c>
      <c r="B4974">
        <v>14</v>
      </c>
      <c r="C4974">
        <v>14</v>
      </c>
    </row>
    <row r="4975" spans="1:3" x14ac:dyDescent="0.3">
      <c r="A4975" t="s">
        <v>4428</v>
      </c>
      <c r="B4975">
        <v>15</v>
      </c>
      <c r="C4975">
        <v>15</v>
      </c>
    </row>
    <row r="4976" spans="1:3" x14ac:dyDescent="0.3">
      <c r="A4976" t="s">
        <v>4429</v>
      </c>
      <c r="B4976">
        <v>13</v>
      </c>
      <c r="C4976">
        <v>13</v>
      </c>
    </row>
    <row r="4977" spans="1:3" x14ac:dyDescent="0.3">
      <c r="A4977" t="s">
        <v>4430</v>
      </c>
      <c r="B4977">
        <v>8</v>
      </c>
      <c r="C4977">
        <v>8</v>
      </c>
    </row>
    <row r="4978" spans="1:3" x14ac:dyDescent="0.3">
      <c r="A4978" t="s">
        <v>4431</v>
      </c>
      <c r="B4978">
        <v>29</v>
      </c>
      <c r="C4978">
        <v>29</v>
      </c>
    </row>
    <row r="4979" spans="1:3" x14ac:dyDescent="0.3">
      <c r="A4979" t="s">
        <v>4432</v>
      </c>
    </row>
    <row r="4980" spans="1:3" x14ac:dyDescent="0.3">
      <c r="A4980" t="s">
        <v>4433</v>
      </c>
      <c r="B4980">
        <v>39</v>
      </c>
      <c r="C4980">
        <v>39</v>
      </c>
    </row>
    <row r="4981" spans="1:3" x14ac:dyDescent="0.3">
      <c r="A4981" t="s">
        <v>10242</v>
      </c>
    </row>
    <row r="4982" spans="1:3" x14ac:dyDescent="0.3">
      <c r="A4982" t="s">
        <v>10243</v>
      </c>
    </row>
    <row r="4983" spans="1:3" x14ac:dyDescent="0.3">
      <c r="A4983" t="s">
        <v>4434</v>
      </c>
      <c r="B4983">
        <v>11</v>
      </c>
      <c r="C4983">
        <v>11</v>
      </c>
    </row>
    <row r="4984" spans="1:3" x14ac:dyDescent="0.3">
      <c r="A4984" t="s">
        <v>10244</v>
      </c>
    </row>
    <row r="4985" spans="1:3" x14ac:dyDescent="0.3">
      <c r="A4985" t="s">
        <v>4435</v>
      </c>
      <c r="B4985">
        <v>5</v>
      </c>
      <c r="C4985">
        <v>5</v>
      </c>
    </row>
    <row r="4986" spans="1:3" x14ac:dyDescent="0.3">
      <c r="A4986" t="s">
        <v>4436</v>
      </c>
    </row>
    <row r="4987" spans="1:3" x14ac:dyDescent="0.3">
      <c r="A4987" t="s">
        <v>4437</v>
      </c>
    </row>
    <row r="4988" spans="1:3" x14ac:dyDescent="0.3">
      <c r="A4988" t="s">
        <v>10245</v>
      </c>
    </row>
    <row r="4989" spans="1:3" x14ac:dyDescent="0.3">
      <c r="A4989" t="s">
        <v>4438</v>
      </c>
      <c r="B4989">
        <v>4</v>
      </c>
      <c r="C4989">
        <v>4</v>
      </c>
    </row>
    <row r="4990" spans="1:3" x14ac:dyDescent="0.3">
      <c r="A4990" t="s">
        <v>4439</v>
      </c>
    </row>
    <row r="4991" spans="1:3" x14ac:dyDescent="0.3">
      <c r="A4991" t="s">
        <v>4440</v>
      </c>
      <c r="B4991">
        <v>2</v>
      </c>
      <c r="C4991">
        <v>2</v>
      </c>
    </row>
    <row r="4992" spans="1:3" x14ac:dyDescent="0.3">
      <c r="A4992" t="s">
        <v>4441</v>
      </c>
      <c r="B4992">
        <v>1</v>
      </c>
      <c r="C4992">
        <v>1</v>
      </c>
    </row>
    <row r="4993" spans="1:3" x14ac:dyDescent="0.3">
      <c r="A4993" t="s">
        <v>4443</v>
      </c>
      <c r="B4993">
        <v>1</v>
      </c>
      <c r="C4993">
        <v>1</v>
      </c>
    </row>
    <row r="4994" spans="1:3" x14ac:dyDescent="0.3">
      <c r="A4994" t="s">
        <v>4444</v>
      </c>
      <c r="B4994">
        <v>12</v>
      </c>
      <c r="C4994">
        <v>12</v>
      </c>
    </row>
    <row r="4995" spans="1:3" x14ac:dyDescent="0.3">
      <c r="A4995" t="s">
        <v>4445</v>
      </c>
    </row>
    <row r="4996" spans="1:3" x14ac:dyDescent="0.3">
      <c r="A4996" t="s">
        <v>6697</v>
      </c>
    </row>
    <row r="4997" spans="1:3" x14ac:dyDescent="0.3">
      <c r="A4997" t="s">
        <v>10246</v>
      </c>
    </row>
    <row r="4998" spans="1:3" x14ac:dyDescent="0.3">
      <c r="A4998" t="s">
        <v>10247</v>
      </c>
    </row>
    <row r="4999" spans="1:3" x14ac:dyDescent="0.3">
      <c r="A4999" t="s">
        <v>10248</v>
      </c>
    </row>
    <row r="5000" spans="1:3" x14ac:dyDescent="0.3">
      <c r="A5000" t="s">
        <v>10249</v>
      </c>
      <c r="B5000">
        <v>9</v>
      </c>
      <c r="C5000">
        <v>9</v>
      </c>
    </row>
    <row r="5001" spans="1:3" x14ac:dyDescent="0.3">
      <c r="A5001" t="s">
        <v>10250</v>
      </c>
    </row>
    <row r="5002" spans="1:3" x14ac:dyDescent="0.3">
      <c r="A5002" t="s">
        <v>4446</v>
      </c>
      <c r="B5002">
        <v>1</v>
      </c>
      <c r="C5002">
        <v>1</v>
      </c>
    </row>
    <row r="5003" spans="1:3" x14ac:dyDescent="0.3">
      <c r="A5003" t="s">
        <v>4447</v>
      </c>
      <c r="B5003">
        <v>17</v>
      </c>
      <c r="C5003">
        <v>17</v>
      </c>
    </row>
    <row r="5004" spans="1:3" x14ac:dyDescent="0.3">
      <c r="A5004" t="s">
        <v>4448</v>
      </c>
      <c r="B5004">
        <v>21</v>
      </c>
      <c r="C5004">
        <v>21</v>
      </c>
    </row>
    <row r="5005" spans="1:3" x14ac:dyDescent="0.3">
      <c r="A5005" t="s">
        <v>10251</v>
      </c>
    </row>
    <row r="5006" spans="1:3" x14ac:dyDescent="0.3">
      <c r="A5006" t="s">
        <v>4449</v>
      </c>
      <c r="B5006">
        <v>3</v>
      </c>
      <c r="C5006">
        <v>3</v>
      </c>
    </row>
    <row r="5007" spans="1:3" x14ac:dyDescent="0.3">
      <c r="A5007" t="s">
        <v>4450</v>
      </c>
      <c r="B5007">
        <v>33</v>
      </c>
      <c r="C5007">
        <v>33</v>
      </c>
    </row>
    <row r="5008" spans="1:3" x14ac:dyDescent="0.3">
      <c r="A5008" t="s">
        <v>4451</v>
      </c>
      <c r="B5008">
        <v>11</v>
      </c>
      <c r="C5008">
        <v>11</v>
      </c>
    </row>
    <row r="5009" spans="1:3" x14ac:dyDescent="0.3">
      <c r="A5009" t="s">
        <v>4452</v>
      </c>
      <c r="B5009">
        <v>2</v>
      </c>
      <c r="C5009">
        <v>2</v>
      </c>
    </row>
    <row r="5010" spans="1:3" x14ac:dyDescent="0.3">
      <c r="A5010" t="s">
        <v>4453</v>
      </c>
      <c r="B5010">
        <v>25</v>
      </c>
      <c r="C5010">
        <v>25</v>
      </c>
    </row>
    <row r="5011" spans="1:3" x14ac:dyDescent="0.3">
      <c r="A5011" t="s">
        <v>1022</v>
      </c>
    </row>
    <row r="5012" spans="1:3" x14ac:dyDescent="0.3">
      <c r="A5012" t="s">
        <v>4454</v>
      </c>
      <c r="B5012">
        <v>12</v>
      </c>
      <c r="C5012">
        <v>12</v>
      </c>
    </row>
    <row r="5013" spans="1:3" x14ac:dyDescent="0.3">
      <c r="A5013" t="s">
        <v>4455</v>
      </c>
      <c r="B5013">
        <v>16</v>
      </c>
      <c r="C5013">
        <v>16</v>
      </c>
    </row>
    <row r="5014" spans="1:3" x14ac:dyDescent="0.3">
      <c r="A5014" t="s">
        <v>4456</v>
      </c>
      <c r="B5014">
        <v>5</v>
      </c>
      <c r="C5014">
        <v>5</v>
      </c>
    </row>
    <row r="5015" spans="1:3" x14ac:dyDescent="0.3">
      <c r="A5015" t="s">
        <v>4457</v>
      </c>
    </row>
    <row r="5016" spans="1:3" x14ac:dyDescent="0.3">
      <c r="A5016" t="s">
        <v>4458</v>
      </c>
      <c r="B5016">
        <v>8</v>
      </c>
      <c r="C5016">
        <v>8</v>
      </c>
    </row>
    <row r="5017" spans="1:3" x14ac:dyDescent="0.3">
      <c r="A5017" t="s">
        <v>4459</v>
      </c>
      <c r="B5017">
        <v>31</v>
      </c>
      <c r="C5017">
        <v>31</v>
      </c>
    </row>
    <row r="5018" spans="1:3" x14ac:dyDescent="0.3">
      <c r="A5018" t="s">
        <v>4460</v>
      </c>
    </row>
    <row r="5019" spans="1:3" x14ac:dyDescent="0.3">
      <c r="A5019" t="s">
        <v>4461</v>
      </c>
      <c r="C5019">
        <v>4</v>
      </c>
    </row>
    <row r="5020" spans="1:3" x14ac:dyDescent="0.3">
      <c r="A5020" t="s">
        <v>4462</v>
      </c>
      <c r="B5020">
        <v>9</v>
      </c>
      <c r="C5020">
        <v>9</v>
      </c>
    </row>
    <row r="5021" spans="1:3" x14ac:dyDescent="0.3">
      <c r="A5021" t="s">
        <v>4463</v>
      </c>
      <c r="B5021">
        <v>12</v>
      </c>
      <c r="C5021">
        <v>12</v>
      </c>
    </row>
    <row r="5022" spans="1:3" x14ac:dyDescent="0.3">
      <c r="A5022" t="s">
        <v>4464</v>
      </c>
    </row>
    <row r="5023" spans="1:3" x14ac:dyDescent="0.3">
      <c r="A5023" t="s">
        <v>4465</v>
      </c>
    </row>
    <row r="5024" spans="1:3" x14ac:dyDescent="0.3">
      <c r="A5024" t="s">
        <v>4466</v>
      </c>
    </row>
    <row r="5025" spans="1:3" x14ac:dyDescent="0.3">
      <c r="A5025" t="s">
        <v>4467</v>
      </c>
    </row>
    <row r="5026" spans="1:3" x14ac:dyDescent="0.3">
      <c r="A5026" t="s">
        <v>4468</v>
      </c>
    </row>
    <row r="5027" spans="1:3" x14ac:dyDescent="0.3">
      <c r="A5027" t="s">
        <v>4469</v>
      </c>
    </row>
    <row r="5028" spans="1:3" x14ac:dyDescent="0.3">
      <c r="A5028" t="s">
        <v>10252</v>
      </c>
    </row>
    <row r="5029" spans="1:3" x14ac:dyDescent="0.3">
      <c r="A5029" t="s">
        <v>4470</v>
      </c>
      <c r="B5029">
        <v>2</v>
      </c>
      <c r="C5029">
        <v>2</v>
      </c>
    </row>
    <row r="5030" spans="1:3" x14ac:dyDescent="0.3">
      <c r="A5030" t="s">
        <v>4471</v>
      </c>
      <c r="B5030">
        <v>1</v>
      </c>
      <c r="C5030">
        <v>1</v>
      </c>
    </row>
    <row r="5031" spans="1:3" x14ac:dyDescent="0.3">
      <c r="A5031" t="s">
        <v>4472</v>
      </c>
      <c r="B5031">
        <v>24</v>
      </c>
      <c r="C5031">
        <v>24</v>
      </c>
    </row>
    <row r="5032" spans="1:3" x14ac:dyDescent="0.3">
      <c r="A5032" t="s">
        <v>4473</v>
      </c>
      <c r="B5032">
        <v>21</v>
      </c>
      <c r="C5032">
        <v>21</v>
      </c>
    </row>
    <row r="5033" spans="1:3" x14ac:dyDescent="0.3">
      <c r="A5033" t="s">
        <v>4474</v>
      </c>
      <c r="B5033">
        <v>18</v>
      </c>
      <c r="C5033">
        <v>18</v>
      </c>
    </row>
    <row r="5034" spans="1:3" x14ac:dyDescent="0.3">
      <c r="A5034" t="s">
        <v>4475</v>
      </c>
      <c r="B5034">
        <v>92</v>
      </c>
      <c r="C5034">
        <v>92</v>
      </c>
    </row>
    <row r="5035" spans="1:3" x14ac:dyDescent="0.3">
      <c r="A5035" t="s">
        <v>4476</v>
      </c>
      <c r="B5035">
        <v>2</v>
      </c>
      <c r="C5035">
        <v>2</v>
      </c>
    </row>
    <row r="5036" spans="1:3" x14ac:dyDescent="0.3">
      <c r="A5036" t="s">
        <v>4477</v>
      </c>
      <c r="B5036">
        <v>37</v>
      </c>
      <c r="C5036">
        <v>37</v>
      </c>
    </row>
    <row r="5037" spans="1:3" x14ac:dyDescent="0.3">
      <c r="A5037" t="s">
        <v>10253</v>
      </c>
    </row>
    <row r="5038" spans="1:3" x14ac:dyDescent="0.3">
      <c r="A5038" t="s">
        <v>4478</v>
      </c>
      <c r="B5038">
        <v>5</v>
      </c>
      <c r="C5038">
        <v>5</v>
      </c>
    </row>
    <row r="5039" spans="1:3" x14ac:dyDescent="0.3">
      <c r="A5039" t="s">
        <v>4479</v>
      </c>
    </row>
    <row r="5040" spans="1:3" x14ac:dyDescent="0.3">
      <c r="A5040" t="s">
        <v>10254</v>
      </c>
    </row>
    <row r="5041" spans="1:3" x14ac:dyDescent="0.3">
      <c r="A5041" t="s">
        <v>4480</v>
      </c>
      <c r="B5041">
        <v>9</v>
      </c>
      <c r="C5041">
        <v>9</v>
      </c>
    </row>
    <row r="5042" spans="1:3" x14ac:dyDescent="0.3">
      <c r="A5042" t="s">
        <v>10255</v>
      </c>
    </row>
    <row r="5043" spans="1:3" x14ac:dyDescent="0.3">
      <c r="A5043" t="s">
        <v>10256</v>
      </c>
      <c r="B5043">
        <v>6</v>
      </c>
      <c r="C5043">
        <v>6</v>
      </c>
    </row>
    <row r="5044" spans="1:3" x14ac:dyDescent="0.3">
      <c r="A5044" t="s">
        <v>4481</v>
      </c>
      <c r="B5044">
        <v>5</v>
      </c>
      <c r="C5044">
        <v>5</v>
      </c>
    </row>
    <row r="5045" spans="1:3" x14ac:dyDescent="0.3">
      <c r="A5045" t="s">
        <v>4482</v>
      </c>
      <c r="B5045">
        <v>16</v>
      </c>
      <c r="C5045">
        <v>16</v>
      </c>
    </row>
    <row r="5046" spans="1:3" x14ac:dyDescent="0.3">
      <c r="A5046" t="s">
        <v>4483</v>
      </c>
      <c r="B5046">
        <v>8</v>
      </c>
      <c r="C5046">
        <v>8</v>
      </c>
    </row>
    <row r="5047" spans="1:3" x14ac:dyDescent="0.3">
      <c r="A5047" t="s">
        <v>4484</v>
      </c>
      <c r="B5047">
        <v>6</v>
      </c>
      <c r="C5047">
        <v>6</v>
      </c>
    </row>
    <row r="5048" spans="1:3" x14ac:dyDescent="0.3">
      <c r="A5048" t="s">
        <v>4485</v>
      </c>
      <c r="B5048">
        <v>24</v>
      </c>
      <c r="C5048">
        <v>24</v>
      </c>
    </row>
    <row r="5049" spans="1:3" x14ac:dyDescent="0.3">
      <c r="A5049" t="s">
        <v>4486</v>
      </c>
      <c r="B5049">
        <v>22</v>
      </c>
      <c r="C5049">
        <v>22</v>
      </c>
    </row>
    <row r="5050" spans="1:3" x14ac:dyDescent="0.3">
      <c r="A5050" t="s">
        <v>4487</v>
      </c>
      <c r="B5050">
        <v>17</v>
      </c>
      <c r="C5050">
        <v>17</v>
      </c>
    </row>
    <row r="5051" spans="1:3" x14ac:dyDescent="0.3">
      <c r="A5051" t="s">
        <v>4488</v>
      </c>
      <c r="B5051">
        <v>46</v>
      </c>
      <c r="C5051">
        <v>46</v>
      </c>
    </row>
    <row r="5052" spans="1:3" x14ac:dyDescent="0.3">
      <c r="A5052" t="s">
        <v>1271</v>
      </c>
      <c r="C5052">
        <v>8</v>
      </c>
    </row>
    <row r="5053" spans="1:3" x14ac:dyDescent="0.3">
      <c r="A5053" t="s">
        <v>4489</v>
      </c>
      <c r="B5053">
        <v>8</v>
      </c>
      <c r="C5053">
        <v>8</v>
      </c>
    </row>
    <row r="5054" spans="1:3" x14ac:dyDescent="0.3">
      <c r="A5054" t="s">
        <v>4490</v>
      </c>
      <c r="B5054">
        <v>44</v>
      </c>
      <c r="C5054">
        <v>44</v>
      </c>
    </row>
    <row r="5055" spans="1:3" x14ac:dyDescent="0.3">
      <c r="A5055" t="s">
        <v>4491</v>
      </c>
    </row>
    <row r="5056" spans="1:3" x14ac:dyDescent="0.3">
      <c r="A5056" t="s">
        <v>4492</v>
      </c>
    </row>
    <row r="5057" spans="1:3" x14ac:dyDescent="0.3">
      <c r="A5057" t="s">
        <v>4493</v>
      </c>
    </row>
    <row r="5058" spans="1:3" x14ac:dyDescent="0.3">
      <c r="A5058" t="s">
        <v>4494</v>
      </c>
    </row>
    <row r="5059" spans="1:3" x14ac:dyDescent="0.3">
      <c r="A5059" t="s">
        <v>4495</v>
      </c>
      <c r="B5059">
        <v>3</v>
      </c>
      <c r="C5059">
        <v>3</v>
      </c>
    </row>
    <row r="5060" spans="1:3" x14ac:dyDescent="0.3">
      <c r="A5060" t="s">
        <v>10257</v>
      </c>
    </row>
    <row r="5061" spans="1:3" x14ac:dyDescent="0.3">
      <c r="A5061" t="s">
        <v>2985</v>
      </c>
    </row>
    <row r="5062" spans="1:3" x14ac:dyDescent="0.3">
      <c r="A5062" t="s">
        <v>4496</v>
      </c>
    </row>
    <row r="5063" spans="1:3" x14ac:dyDescent="0.3">
      <c r="A5063" t="s">
        <v>4497</v>
      </c>
      <c r="B5063">
        <v>14</v>
      </c>
      <c r="C5063">
        <v>14</v>
      </c>
    </row>
    <row r="5064" spans="1:3" x14ac:dyDescent="0.3">
      <c r="A5064" t="s">
        <v>4498</v>
      </c>
      <c r="B5064">
        <v>7</v>
      </c>
      <c r="C5064">
        <v>7</v>
      </c>
    </row>
    <row r="5065" spans="1:3" x14ac:dyDescent="0.3">
      <c r="A5065" t="s">
        <v>4499</v>
      </c>
      <c r="B5065">
        <v>4</v>
      </c>
      <c r="C5065">
        <v>4</v>
      </c>
    </row>
    <row r="5066" spans="1:3" x14ac:dyDescent="0.3">
      <c r="A5066" t="s">
        <v>4500</v>
      </c>
      <c r="B5066">
        <v>5</v>
      </c>
      <c r="C5066">
        <v>5</v>
      </c>
    </row>
    <row r="5067" spans="1:3" x14ac:dyDescent="0.3">
      <c r="A5067" t="s">
        <v>4501</v>
      </c>
    </row>
    <row r="5068" spans="1:3" x14ac:dyDescent="0.3">
      <c r="A5068" t="s">
        <v>4502</v>
      </c>
      <c r="B5068">
        <v>8</v>
      </c>
      <c r="C5068">
        <v>8</v>
      </c>
    </row>
    <row r="5069" spans="1:3" x14ac:dyDescent="0.3">
      <c r="A5069" t="s">
        <v>4503</v>
      </c>
    </row>
    <row r="5070" spans="1:3" x14ac:dyDescent="0.3">
      <c r="A5070" t="s">
        <v>4504</v>
      </c>
      <c r="B5070">
        <v>7</v>
      </c>
      <c r="C5070">
        <v>7</v>
      </c>
    </row>
    <row r="5071" spans="1:3" x14ac:dyDescent="0.3">
      <c r="A5071" t="s">
        <v>4506</v>
      </c>
    </row>
    <row r="5072" spans="1:3" x14ac:dyDescent="0.3">
      <c r="A5072" t="s">
        <v>4507</v>
      </c>
    </row>
    <row r="5073" spans="1:3" x14ac:dyDescent="0.3">
      <c r="A5073" t="s">
        <v>3127</v>
      </c>
    </row>
    <row r="5074" spans="1:3" x14ac:dyDescent="0.3">
      <c r="A5074" t="s">
        <v>3128</v>
      </c>
    </row>
    <row r="5075" spans="1:3" x14ac:dyDescent="0.3">
      <c r="A5075" t="s">
        <v>4508</v>
      </c>
      <c r="B5075">
        <v>27</v>
      </c>
      <c r="C5075">
        <v>27</v>
      </c>
    </row>
    <row r="5076" spans="1:3" x14ac:dyDescent="0.3">
      <c r="A5076" t="s">
        <v>4509</v>
      </c>
      <c r="B5076">
        <v>20</v>
      </c>
      <c r="C5076">
        <v>20</v>
      </c>
    </row>
    <row r="5077" spans="1:3" x14ac:dyDescent="0.3">
      <c r="A5077" t="s">
        <v>10258</v>
      </c>
      <c r="B5077">
        <v>3</v>
      </c>
      <c r="C5077">
        <v>3</v>
      </c>
    </row>
    <row r="5078" spans="1:3" x14ac:dyDescent="0.3">
      <c r="A5078" t="s">
        <v>10259</v>
      </c>
      <c r="B5078">
        <v>3</v>
      </c>
      <c r="C5078">
        <v>3</v>
      </c>
    </row>
    <row r="5079" spans="1:3" x14ac:dyDescent="0.3">
      <c r="A5079" t="s">
        <v>4510</v>
      </c>
      <c r="B5079">
        <v>2</v>
      </c>
      <c r="C5079">
        <v>2</v>
      </c>
    </row>
    <row r="5080" spans="1:3" x14ac:dyDescent="0.3">
      <c r="A5080" t="s">
        <v>4511</v>
      </c>
    </row>
    <row r="5081" spans="1:3" x14ac:dyDescent="0.3">
      <c r="A5081" t="s">
        <v>4512</v>
      </c>
    </row>
    <row r="5082" spans="1:3" x14ac:dyDescent="0.3">
      <c r="A5082" t="s">
        <v>10260</v>
      </c>
    </row>
    <row r="5083" spans="1:3" x14ac:dyDescent="0.3">
      <c r="A5083" t="s">
        <v>4513</v>
      </c>
    </row>
    <row r="5084" spans="1:3" x14ac:dyDescent="0.3">
      <c r="A5084" t="s">
        <v>4514</v>
      </c>
    </row>
    <row r="5085" spans="1:3" x14ac:dyDescent="0.3">
      <c r="A5085" t="s">
        <v>4515</v>
      </c>
      <c r="B5085">
        <v>3</v>
      </c>
      <c r="C5085">
        <v>3</v>
      </c>
    </row>
    <row r="5086" spans="1:3" x14ac:dyDescent="0.3">
      <c r="A5086" t="s">
        <v>10261</v>
      </c>
    </row>
    <row r="5087" spans="1:3" x14ac:dyDescent="0.3">
      <c r="A5087" t="s">
        <v>10262</v>
      </c>
    </row>
    <row r="5088" spans="1:3" x14ac:dyDescent="0.3">
      <c r="A5088" t="s">
        <v>10263</v>
      </c>
    </row>
    <row r="5089" spans="1:3" x14ac:dyDescent="0.3">
      <c r="A5089" t="s">
        <v>4516</v>
      </c>
    </row>
    <row r="5090" spans="1:3" x14ac:dyDescent="0.3">
      <c r="A5090" t="s">
        <v>4517</v>
      </c>
    </row>
    <row r="5091" spans="1:3" x14ac:dyDescent="0.3">
      <c r="A5091" t="s">
        <v>4518</v>
      </c>
    </row>
    <row r="5092" spans="1:3" x14ac:dyDescent="0.3">
      <c r="A5092" t="s">
        <v>4519</v>
      </c>
      <c r="C5092">
        <v>11</v>
      </c>
    </row>
    <row r="5093" spans="1:3" x14ac:dyDescent="0.3">
      <c r="A5093" t="s">
        <v>4520</v>
      </c>
      <c r="C5093">
        <v>1</v>
      </c>
    </row>
    <row r="5094" spans="1:3" x14ac:dyDescent="0.3">
      <c r="A5094" t="s">
        <v>4521</v>
      </c>
    </row>
    <row r="5095" spans="1:3" x14ac:dyDescent="0.3">
      <c r="A5095" t="s">
        <v>4522</v>
      </c>
      <c r="B5095">
        <v>3</v>
      </c>
      <c r="C5095">
        <v>3</v>
      </c>
    </row>
    <row r="5096" spans="1:3" x14ac:dyDescent="0.3">
      <c r="A5096" t="s">
        <v>10264</v>
      </c>
      <c r="B5096">
        <v>7</v>
      </c>
      <c r="C5096">
        <v>7</v>
      </c>
    </row>
    <row r="5097" spans="1:3" x14ac:dyDescent="0.3">
      <c r="A5097" t="s">
        <v>4523</v>
      </c>
      <c r="B5097">
        <v>5</v>
      </c>
      <c r="C5097">
        <v>5</v>
      </c>
    </row>
    <row r="5098" spans="1:3" x14ac:dyDescent="0.3">
      <c r="A5098" t="s">
        <v>4524</v>
      </c>
    </row>
    <row r="5099" spans="1:3" x14ac:dyDescent="0.3">
      <c r="A5099" t="s">
        <v>4526</v>
      </c>
      <c r="B5099">
        <v>1</v>
      </c>
      <c r="C5099">
        <v>1</v>
      </c>
    </row>
    <row r="5100" spans="1:3" x14ac:dyDescent="0.3">
      <c r="A5100" t="s">
        <v>4528</v>
      </c>
      <c r="B5100">
        <v>1</v>
      </c>
      <c r="C5100">
        <v>1</v>
      </c>
    </row>
    <row r="5101" spans="1:3" x14ac:dyDescent="0.3">
      <c r="A5101" t="s">
        <v>4529</v>
      </c>
      <c r="B5101">
        <v>6</v>
      </c>
      <c r="C5101">
        <v>6</v>
      </c>
    </row>
    <row r="5102" spans="1:3" x14ac:dyDescent="0.3">
      <c r="A5102" t="s">
        <v>4530</v>
      </c>
    </row>
    <row r="5103" spans="1:3" x14ac:dyDescent="0.3">
      <c r="A5103" t="s">
        <v>4531</v>
      </c>
      <c r="B5103">
        <v>2</v>
      </c>
      <c r="C5103">
        <v>2</v>
      </c>
    </row>
    <row r="5104" spans="1:3" x14ac:dyDescent="0.3">
      <c r="A5104" t="s">
        <v>10265</v>
      </c>
      <c r="B5104">
        <v>1</v>
      </c>
      <c r="C5104">
        <v>1</v>
      </c>
    </row>
    <row r="5105" spans="1:3" x14ac:dyDescent="0.3">
      <c r="A5105" t="s">
        <v>4532</v>
      </c>
      <c r="B5105">
        <v>6</v>
      </c>
      <c r="C5105">
        <v>6</v>
      </c>
    </row>
    <row r="5106" spans="1:3" x14ac:dyDescent="0.3">
      <c r="A5106" t="s">
        <v>4533</v>
      </c>
      <c r="B5106">
        <v>11</v>
      </c>
      <c r="C5106">
        <v>11</v>
      </c>
    </row>
    <row r="5107" spans="1:3" x14ac:dyDescent="0.3">
      <c r="A5107" t="s">
        <v>4534</v>
      </c>
      <c r="B5107">
        <v>36</v>
      </c>
      <c r="C5107">
        <v>36</v>
      </c>
    </row>
    <row r="5108" spans="1:3" x14ac:dyDescent="0.3">
      <c r="A5108" t="s">
        <v>4535</v>
      </c>
      <c r="B5108">
        <v>35</v>
      </c>
      <c r="C5108">
        <v>35</v>
      </c>
    </row>
    <row r="5109" spans="1:3" x14ac:dyDescent="0.3">
      <c r="A5109" t="s">
        <v>4536</v>
      </c>
      <c r="B5109">
        <v>34</v>
      </c>
      <c r="C5109">
        <v>34</v>
      </c>
    </row>
    <row r="5110" spans="1:3" x14ac:dyDescent="0.3">
      <c r="A5110" t="s">
        <v>4537</v>
      </c>
      <c r="B5110">
        <v>33</v>
      </c>
      <c r="C5110">
        <v>33</v>
      </c>
    </row>
    <row r="5111" spans="1:3" x14ac:dyDescent="0.3">
      <c r="A5111" t="s">
        <v>4538</v>
      </c>
      <c r="B5111">
        <v>21</v>
      </c>
      <c r="C5111">
        <v>21</v>
      </c>
    </row>
    <row r="5112" spans="1:3" x14ac:dyDescent="0.3">
      <c r="A5112" t="s">
        <v>4539</v>
      </c>
      <c r="B5112">
        <v>15</v>
      </c>
      <c r="C5112">
        <v>15</v>
      </c>
    </row>
    <row r="5113" spans="1:3" x14ac:dyDescent="0.3">
      <c r="A5113" t="s">
        <v>10266</v>
      </c>
    </row>
    <row r="5114" spans="1:3" x14ac:dyDescent="0.3">
      <c r="A5114" t="s">
        <v>4540</v>
      </c>
    </row>
    <row r="5115" spans="1:3" x14ac:dyDescent="0.3">
      <c r="A5115" t="s">
        <v>10267</v>
      </c>
    </row>
    <row r="5116" spans="1:3" x14ac:dyDescent="0.3">
      <c r="A5116" t="s">
        <v>4541</v>
      </c>
    </row>
    <row r="5117" spans="1:3" x14ac:dyDescent="0.3">
      <c r="A5117" t="s">
        <v>4542</v>
      </c>
      <c r="B5117">
        <v>12</v>
      </c>
      <c r="C5117">
        <v>12</v>
      </c>
    </row>
    <row r="5118" spans="1:3" x14ac:dyDescent="0.3">
      <c r="A5118" t="s">
        <v>4543</v>
      </c>
      <c r="B5118">
        <v>9</v>
      </c>
      <c r="C5118">
        <v>9</v>
      </c>
    </row>
    <row r="5119" spans="1:3" x14ac:dyDescent="0.3">
      <c r="A5119" t="s">
        <v>4544</v>
      </c>
      <c r="B5119">
        <v>9</v>
      </c>
      <c r="C5119">
        <v>9</v>
      </c>
    </row>
    <row r="5120" spans="1:3" x14ac:dyDescent="0.3">
      <c r="A5120" t="s">
        <v>4545</v>
      </c>
      <c r="B5120">
        <v>28</v>
      </c>
      <c r="C5120">
        <v>28</v>
      </c>
    </row>
    <row r="5121" spans="1:3" x14ac:dyDescent="0.3">
      <c r="A5121" t="s">
        <v>4546</v>
      </c>
    </row>
    <row r="5122" spans="1:3" x14ac:dyDescent="0.3">
      <c r="A5122" t="s">
        <v>4547</v>
      </c>
    </row>
    <row r="5123" spans="1:3" x14ac:dyDescent="0.3">
      <c r="A5123" t="s">
        <v>10268</v>
      </c>
      <c r="B5123">
        <v>19</v>
      </c>
      <c r="C5123">
        <v>19</v>
      </c>
    </row>
    <row r="5124" spans="1:3" x14ac:dyDescent="0.3">
      <c r="A5124" t="s">
        <v>4548</v>
      </c>
    </row>
    <row r="5125" spans="1:3" x14ac:dyDescent="0.3">
      <c r="A5125" t="s">
        <v>10269</v>
      </c>
    </row>
    <row r="5126" spans="1:3" x14ac:dyDescent="0.3">
      <c r="A5126" t="s">
        <v>10270</v>
      </c>
    </row>
    <row r="5127" spans="1:3" x14ac:dyDescent="0.3">
      <c r="A5127" t="s">
        <v>4549</v>
      </c>
    </row>
    <row r="5128" spans="1:3" x14ac:dyDescent="0.3">
      <c r="A5128" t="s">
        <v>4550</v>
      </c>
      <c r="B5128">
        <v>13</v>
      </c>
      <c r="C5128">
        <v>13</v>
      </c>
    </row>
    <row r="5129" spans="1:3" x14ac:dyDescent="0.3">
      <c r="A5129" t="s">
        <v>4551</v>
      </c>
      <c r="B5129">
        <v>10</v>
      </c>
      <c r="C5129">
        <v>10</v>
      </c>
    </row>
    <row r="5130" spans="1:3" x14ac:dyDescent="0.3">
      <c r="A5130" t="s">
        <v>10271</v>
      </c>
    </row>
    <row r="5131" spans="1:3" x14ac:dyDescent="0.3">
      <c r="A5131" t="s">
        <v>4552</v>
      </c>
    </row>
    <row r="5132" spans="1:3" x14ac:dyDescent="0.3">
      <c r="A5132" t="s">
        <v>4553</v>
      </c>
    </row>
    <row r="5133" spans="1:3" x14ac:dyDescent="0.3">
      <c r="A5133" t="s">
        <v>4554</v>
      </c>
    </row>
    <row r="5134" spans="1:3" x14ac:dyDescent="0.3">
      <c r="A5134" t="s">
        <v>10272</v>
      </c>
    </row>
    <row r="5135" spans="1:3" x14ac:dyDescent="0.3">
      <c r="A5135" t="s">
        <v>10273</v>
      </c>
    </row>
    <row r="5136" spans="1:3" x14ac:dyDescent="0.3">
      <c r="A5136" t="s">
        <v>4555</v>
      </c>
      <c r="C5136">
        <v>21</v>
      </c>
    </row>
    <row r="5137" spans="1:3" x14ac:dyDescent="0.3">
      <c r="A5137" t="s">
        <v>10274</v>
      </c>
    </row>
    <row r="5138" spans="1:3" x14ac:dyDescent="0.3">
      <c r="A5138" t="s">
        <v>10275</v>
      </c>
    </row>
    <row r="5139" spans="1:3" x14ac:dyDescent="0.3">
      <c r="A5139" t="s">
        <v>4556</v>
      </c>
      <c r="B5139">
        <v>20</v>
      </c>
      <c r="C5139">
        <v>20</v>
      </c>
    </row>
    <row r="5140" spans="1:3" x14ac:dyDescent="0.3">
      <c r="A5140" t="s">
        <v>4557</v>
      </c>
      <c r="B5140">
        <v>10</v>
      </c>
      <c r="C5140">
        <v>10</v>
      </c>
    </row>
    <row r="5141" spans="1:3" x14ac:dyDescent="0.3">
      <c r="A5141" t="s">
        <v>10276</v>
      </c>
    </row>
    <row r="5142" spans="1:3" x14ac:dyDescent="0.3">
      <c r="A5142" t="s">
        <v>10277</v>
      </c>
    </row>
    <row r="5143" spans="1:3" x14ac:dyDescent="0.3">
      <c r="A5143" t="s">
        <v>4558</v>
      </c>
      <c r="B5143">
        <v>10</v>
      </c>
      <c r="C5143">
        <v>10</v>
      </c>
    </row>
    <row r="5144" spans="1:3" x14ac:dyDescent="0.3">
      <c r="A5144" t="s">
        <v>4559</v>
      </c>
      <c r="B5144">
        <v>9</v>
      </c>
      <c r="C5144">
        <v>9</v>
      </c>
    </row>
    <row r="5145" spans="1:3" x14ac:dyDescent="0.3">
      <c r="A5145" t="s">
        <v>4560</v>
      </c>
    </row>
    <row r="5146" spans="1:3" x14ac:dyDescent="0.3">
      <c r="A5146" t="s">
        <v>4561</v>
      </c>
      <c r="B5146">
        <v>49</v>
      </c>
      <c r="C5146">
        <v>49</v>
      </c>
    </row>
    <row r="5147" spans="1:3" x14ac:dyDescent="0.3">
      <c r="A5147" t="s">
        <v>4562</v>
      </c>
      <c r="B5147">
        <v>50</v>
      </c>
      <c r="C5147">
        <v>50</v>
      </c>
    </row>
    <row r="5148" spans="1:3" x14ac:dyDescent="0.3">
      <c r="A5148" t="s">
        <v>10278</v>
      </c>
    </row>
    <row r="5149" spans="1:3" x14ac:dyDescent="0.3">
      <c r="A5149" t="s">
        <v>4563</v>
      </c>
    </row>
    <row r="5150" spans="1:3" x14ac:dyDescent="0.3">
      <c r="A5150" t="s">
        <v>4564</v>
      </c>
      <c r="B5150">
        <v>9</v>
      </c>
      <c r="C5150">
        <v>9</v>
      </c>
    </row>
    <row r="5151" spans="1:3" x14ac:dyDescent="0.3">
      <c r="A5151" t="s">
        <v>4565</v>
      </c>
      <c r="B5151">
        <v>26</v>
      </c>
      <c r="C5151">
        <v>26</v>
      </c>
    </row>
    <row r="5152" spans="1:3" x14ac:dyDescent="0.3">
      <c r="A5152" t="s">
        <v>4566</v>
      </c>
      <c r="B5152">
        <v>15</v>
      </c>
      <c r="C5152">
        <v>15</v>
      </c>
    </row>
    <row r="5153" spans="1:3" x14ac:dyDescent="0.3">
      <c r="A5153" t="s">
        <v>10279</v>
      </c>
      <c r="B5153">
        <v>30</v>
      </c>
      <c r="C5153">
        <v>30</v>
      </c>
    </row>
    <row r="5154" spans="1:3" x14ac:dyDescent="0.3">
      <c r="A5154" t="s">
        <v>10280</v>
      </c>
    </row>
    <row r="5155" spans="1:3" x14ac:dyDescent="0.3">
      <c r="A5155" t="s">
        <v>4567</v>
      </c>
    </row>
    <row r="5156" spans="1:3" x14ac:dyDescent="0.3">
      <c r="A5156" t="s">
        <v>4568</v>
      </c>
    </row>
    <row r="5157" spans="1:3" x14ac:dyDescent="0.3">
      <c r="A5157" t="s">
        <v>4569</v>
      </c>
    </row>
    <row r="5158" spans="1:3" x14ac:dyDescent="0.3">
      <c r="A5158" t="s">
        <v>4570</v>
      </c>
      <c r="B5158">
        <v>16</v>
      </c>
      <c r="C5158">
        <v>16</v>
      </c>
    </row>
    <row r="5159" spans="1:3" x14ac:dyDescent="0.3">
      <c r="A5159" t="s">
        <v>4571</v>
      </c>
      <c r="B5159">
        <v>4</v>
      </c>
      <c r="C5159">
        <v>4</v>
      </c>
    </row>
    <row r="5160" spans="1:3" x14ac:dyDescent="0.3">
      <c r="A5160" t="s">
        <v>4015</v>
      </c>
    </row>
    <row r="5161" spans="1:3" x14ac:dyDescent="0.3">
      <c r="A5161" t="s">
        <v>4572</v>
      </c>
    </row>
    <row r="5162" spans="1:3" x14ac:dyDescent="0.3">
      <c r="A5162" t="s">
        <v>10281</v>
      </c>
    </row>
    <row r="5163" spans="1:3" x14ac:dyDescent="0.3">
      <c r="A5163" t="s">
        <v>10282</v>
      </c>
    </row>
    <row r="5164" spans="1:3" x14ac:dyDescent="0.3">
      <c r="A5164" t="s">
        <v>4573</v>
      </c>
      <c r="B5164">
        <v>18</v>
      </c>
      <c r="C5164">
        <v>18</v>
      </c>
    </row>
    <row r="5165" spans="1:3" x14ac:dyDescent="0.3">
      <c r="A5165" t="s">
        <v>4574</v>
      </c>
      <c r="B5165">
        <v>16</v>
      </c>
      <c r="C5165">
        <v>16</v>
      </c>
    </row>
    <row r="5166" spans="1:3" x14ac:dyDescent="0.3">
      <c r="A5166" t="s">
        <v>4575</v>
      </c>
    </row>
    <row r="5167" spans="1:3" x14ac:dyDescent="0.3">
      <c r="A5167" t="s">
        <v>4507</v>
      </c>
    </row>
    <row r="5168" spans="1:3" x14ac:dyDescent="0.3">
      <c r="A5168" t="s">
        <v>711</v>
      </c>
    </row>
    <row r="5169" spans="1:3" x14ac:dyDescent="0.3">
      <c r="A5169" t="s">
        <v>4576</v>
      </c>
    </row>
    <row r="5170" spans="1:3" x14ac:dyDescent="0.3">
      <c r="A5170" t="s">
        <v>2883</v>
      </c>
    </row>
    <row r="5171" spans="1:3" x14ac:dyDescent="0.3">
      <c r="A5171" t="s">
        <v>4577</v>
      </c>
    </row>
    <row r="5172" spans="1:3" x14ac:dyDescent="0.3">
      <c r="A5172" t="s">
        <v>4578</v>
      </c>
      <c r="B5172">
        <v>6</v>
      </c>
      <c r="C5172">
        <v>6</v>
      </c>
    </row>
    <row r="5173" spans="1:3" x14ac:dyDescent="0.3">
      <c r="A5173" t="s">
        <v>4579</v>
      </c>
      <c r="B5173">
        <v>6</v>
      </c>
      <c r="C5173">
        <v>6</v>
      </c>
    </row>
    <row r="5174" spans="1:3" x14ac:dyDescent="0.3">
      <c r="A5174" t="s">
        <v>4580</v>
      </c>
      <c r="B5174">
        <v>34</v>
      </c>
      <c r="C5174">
        <v>34</v>
      </c>
    </row>
    <row r="5175" spans="1:3" x14ac:dyDescent="0.3">
      <c r="A5175" t="s">
        <v>4581</v>
      </c>
      <c r="B5175">
        <v>180120</v>
      </c>
      <c r="C5175">
        <v>180120</v>
      </c>
    </row>
    <row r="5176" spans="1:3" x14ac:dyDescent="0.3">
      <c r="A5176" t="s">
        <v>829</v>
      </c>
    </row>
    <row r="5177" spans="1:3" x14ac:dyDescent="0.3">
      <c r="A5177" t="s">
        <v>4582</v>
      </c>
    </row>
    <row r="5178" spans="1:3" x14ac:dyDescent="0.3">
      <c r="A5178" t="s">
        <v>4583</v>
      </c>
    </row>
    <row r="5179" spans="1:3" x14ac:dyDescent="0.3">
      <c r="A5179" t="s">
        <v>4584</v>
      </c>
      <c r="B5179">
        <v>2</v>
      </c>
      <c r="C5179">
        <v>2</v>
      </c>
    </row>
    <row r="5180" spans="1:3" x14ac:dyDescent="0.3">
      <c r="A5180" t="s">
        <v>4585</v>
      </c>
      <c r="B5180">
        <v>7</v>
      </c>
      <c r="C5180">
        <v>7</v>
      </c>
    </row>
    <row r="5181" spans="1:3" x14ac:dyDescent="0.3">
      <c r="A5181" t="s">
        <v>4586</v>
      </c>
      <c r="B5181">
        <v>4</v>
      </c>
      <c r="C5181">
        <v>4</v>
      </c>
    </row>
    <row r="5182" spans="1:3" x14ac:dyDescent="0.3">
      <c r="A5182" t="s">
        <v>4587</v>
      </c>
      <c r="B5182">
        <v>3</v>
      </c>
      <c r="C5182">
        <v>3</v>
      </c>
    </row>
    <row r="5183" spans="1:3" x14ac:dyDescent="0.3">
      <c r="A5183" t="s">
        <v>10283</v>
      </c>
      <c r="B5183">
        <v>19</v>
      </c>
      <c r="C5183">
        <v>19</v>
      </c>
    </row>
    <row r="5184" spans="1:3" x14ac:dyDescent="0.3">
      <c r="A5184" t="s">
        <v>10284</v>
      </c>
      <c r="B5184">
        <v>19</v>
      </c>
      <c r="C5184">
        <v>19</v>
      </c>
    </row>
    <row r="5185" spans="1:3" x14ac:dyDescent="0.3">
      <c r="A5185" t="s">
        <v>4588</v>
      </c>
      <c r="B5185">
        <v>2</v>
      </c>
      <c r="C5185">
        <v>2</v>
      </c>
    </row>
    <row r="5186" spans="1:3" x14ac:dyDescent="0.3">
      <c r="A5186" t="s">
        <v>10285</v>
      </c>
    </row>
    <row r="5187" spans="1:3" x14ac:dyDescent="0.3">
      <c r="A5187" t="s">
        <v>4589</v>
      </c>
      <c r="B5187">
        <v>2</v>
      </c>
      <c r="C5187">
        <v>2</v>
      </c>
    </row>
    <row r="5188" spans="1:3" x14ac:dyDescent="0.3">
      <c r="A5188" t="s">
        <v>4590</v>
      </c>
      <c r="B5188">
        <v>9</v>
      </c>
      <c r="C5188">
        <v>9</v>
      </c>
    </row>
    <row r="5189" spans="1:3" x14ac:dyDescent="0.3">
      <c r="A5189" t="s">
        <v>4591</v>
      </c>
      <c r="C5189">
        <v>28</v>
      </c>
    </row>
    <row r="5190" spans="1:3" x14ac:dyDescent="0.3">
      <c r="A5190" t="s">
        <v>4592</v>
      </c>
      <c r="B5190">
        <v>2</v>
      </c>
      <c r="C5190">
        <v>2</v>
      </c>
    </row>
    <row r="5191" spans="1:3" x14ac:dyDescent="0.3">
      <c r="A5191" t="s">
        <v>4593</v>
      </c>
      <c r="B5191">
        <v>2</v>
      </c>
      <c r="C5191">
        <v>2</v>
      </c>
    </row>
    <row r="5192" spans="1:3" x14ac:dyDescent="0.3">
      <c r="A5192" t="s">
        <v>4594</v>
      </c>
    </row>
    <row r="5193" spans="1:3" x14ac:dyDescent="0.3">
      <c r="A5193" t="s">
        <v>4595</v>
      </c>
      <c r="B5193">
        <v>4</v>
      </c>
      <c r="C5193">
        <v>4</v>
      </c>
    </row>
    <row r="5194" spans="1:3" x14ac:dyDescent="0.3">
      <c r="A5194" t="s">
        <v>4596</v>
      </c>
    </row>
    <row r="5195" spans="1:3" x14ac:dyDescent="0.3">
      <c r="A5195" t="s">
        <v>4597</v>
      </c>
      <c r="B5195">
        <v>9</v>
      </c>
      <c r="C5195">
        <v>9</v>
      </c>
    </row>
    <row r="5196" spans="1:3" x14ac:dyDescent="0.3">
      <c r="A5196" t="s">
        <v>4598</v>
      </c>
    </row>
    <row r="5197" spans="1:3" x14ac:dyDescent="0.3">
      <c r="A5197" t="s">
        <v>4599</v>
      </c>
      <c r="B5197">
        <v>2</v>
      </c>
      <c r="C5197">
        <v>2</v>
      </c>
    </row>
    <row r="5198" spans="1:3" x14ac:dyDescent="0.3">
      <c r="A5198" t="s">
        <v>4600</v>
      </c>
      <c r="B5198">
        <v>2</v>
      </c>
      <c r="C5198">
        <v>2</v>
      </c>
    </row>
    <row r="5199" spans="1:3" x14ac:dyDescent="0.3">
      <c r="A5199" t="s">
        <v>10286</v>
      </c>
    </row>
    <row r="5200" spans="1:3" x14ac:dyDescent="0.3">
      <c r="A5200" t="s">
        <v>4601</v>
      </c>
    </row>
    <row r="5201" spans="1:3" x14ac:dyDescent="0.3">
      <c r="A5201" t="s">
        <v>10287</v>
      </c>
    </row>
    <row r="5202" spans="1:3" x14ac:dyDescent="0.3">
      <c r="A5202" t="s">
        <v>4602</v>
      </c>
      <c r="B5202">
        <v>2</v>
      </c>
      <c r="C5202">
        <v>2</v>
      </c>
    </row>
    <row r="5203" spans="1:3" x14ac:dyDescent="0.3">
      <c r="A5203" t="s">
        <v>4603</v>
      </c>
      <c r="B5203">
        <v>4</v>
      </c>
      <c r="C5203">
        <v>4</v>
      </c>
    </row>
    <row r="5204" spans="1:3" x14ac:dyDescent="0.3">
      <c r="A5204" t="s">
        <v>4604</v>
      </c>
      <c r="B5204">
        <v>5</v>
      </c>
      <c r="C5204">
        <v>5</v>
      </c>
    </row>
    <row r="5205" spans="1:3" x14ac:dyDescent="0.3">
      <c r="A5205" t="s">
        <v>4605</v>
      </c>
    </row>
    <row r="5206" spans="1:3" x14ac:dyDescent="0.3">
      <c r="A5206" t="s">
        <v>10288</v>
      </c>
    </row>
    <row r="5207" spans="1:3" x14ac:dyDescent="0.3">
      <c r="A5207" t="s">
        <v>4606</v>
      </c>
      <c r="B5207">
        <v>7</v>
      </c>
      <c r="C5207">
        <v>7</v>
      </c>
    </row>
    <row r="5208" spans="1:3" x14ac:dyDescent="0.3">
      <c r="A5208" t="s">
        <v>4607</v>
      </c>
    </row>
    <row r="5209" spans="1:3" x14ac:dyDescent="0.3">
      <c r="A5209" t="s">
        <v>4608</v>
      </c>
    </row>
    <row r="5210" spans="1:3" x14ac:dyDescent="0.3">
      <c r="A5210" t="s">
        <v>4609</v>
      </c>
      <c r="B5210">
        <v>9</v>
      </c>
      <c r="C5210">
        <v>9</v>
      </c>
    </row>
    <row r="5211" spans="1:3" x14ac:dyDescent="0.3">
      <c r="A5211" t="s">
        <v>4610</v>
      </c>
      <c r="B5211">
        <v>13</v>
      </c>
      <c r="C5211">
        <v>13</v>
      </c>
    </row>
    <row r="5212" spans="1:3" x14ac:dyDescent="0.3">
      <c r="A5212" t="s">
        <v>4611</v>
      </c>
      <c r="B5212">
        <v>4</v>
      </c>
      <c r="C5212">
        <v>4</v>
      </c>
    </row>
    <row r="5213" spans="1:3" x14ac:dyDescent="0.3">
      <c r="A5213" t="s">
        <v>4612</v>
      </c>
      <c r="B5213">
        <v>7</v>
      </c>
      <c r="C5213">
        <v>7</v>
      </c>
    </row>
    <row r="5214" spans="1:3" x14ac:dyDescent="0.3">
      <c r="A5214" t="s">
        <v>3126</v>
      </c>
    </row>
    <row r="5215" spans="1:3" x14ac:dyDescent="0.3">
      <c r="A5215" t="s">
        <v>10289</v>
      </c>
      <c r="B5215">
        <v>19</v>
      </c>
      <c r="C5215">
        <v>19</v>
      </c>
    </row>
    <row r="5216" spans="1:3" x14ac:dyDescent="0.3">
      <c r="A5216" t="s">
        <v>4613</v>
      </c>
      <c r="B5216">
        <v>1</v>
      </c>
      <c r="C5216">
        <v>1</v>
      </c>
    </row>
    <row r="5217" spans="1:3" x14ac:dyDescent="0.3">
      <c r="A5217" t="s">
        <v>10290</v>
      </c>
    </row>
    <row r="5218" spans="1:3" x14ac:dyDescent="0.3">
      <c r="A5218" t="s">
        <v>4614</v>
      </c>
    </row>
    <row r="5219" spans="1:3" x14ac:dyDescent="0.3">
      <c r="A5219" t="s">
        <v>2571</v>
      </c>
    </row>
    <row r="5220" spans="1:3" x14ac:dyDescent="0.3">
      <c r="A5220" t="s">
        <v>4615</v>
      </c>
    </row>
    <row r="5221" spans="1:3" x14ac:dyDescent="0.3">
      <c r="A5221" t="s">
        <v>4616</v>
      </c>
      <c r="B5221">
        <v>40</v>
      </c>
      <c r="C5221">
        <v>40</v>
      </c>
    </row>
    <row r="5222" spans="1:3" x14ac:dyDescent="0.3">
      <c r="A5222" t="s">
        <v>4617</v>
      </c>
      <c r="B5222">
        <v>41</v>
      </c>
      <c r="C5222">
        <v>41</v>
      </c>
    </row>
    <row r="5223" spans="1:3" x14ac:dyDescent="0.3">
      <c r="A5223" t="s">
        <v>4618</v>
      </c>
      <c r="B5223">
        <v>43</v>
      </c>
      <c r="C5223">
        <v>43</v>
      </c>
    </row>
    <row r="5224" spans="1:3" x14ac:dyDescent="0.3">
      <c r="A5224" t="s">
        <v>4619</v>
      </c>
      <c r="B5224">
        <v>20</v>
      </c>
      <c r="C5224">
        <v>20</v>
      </c>
    </row>
    <row r="5225" spans="1:3" x14ac:dyDescent="0.3">
      <c r="A5225" t="s">
        <v>4620</v>
      </c>
      <c r="B5225">
        <v>7</v>
      </c>
      <c r="C5225">
        <v>7</v>
      </c>
    </row>
    <row r="5226" spans="1:3" x14ac:dyDescent="0.3">
      <c r="A5226" t="s">
        <v>4621</v>
      </c>
      <c r="B5226">
        <v>1</v>
      </c>
      <c r="C5226">
        <v>1</v>
      </c>
    </row>
    <row r="5227" spans="1:3" x14ac:dyDescent="0.3">
      <c r="A5227" t="s">
        <v>10291</v>
      </c>
    </row>
    <row r="5228" spans="1:3" x14ac:dyDescent="0.3">
      <c r="A5228" t="s">
        <v>10292</v>
      </c>
    </row>
    <row r="5229" spans="1:3" x14ac:dyDescent="0.3">
      <c r="A5229" t="s">
        <v>10293</v>
      </c>
      <c r="B5229">
        <v>19</v>
      </c>
      <c r="C5229">
        <v>19</v>
      </c>
    </row>
    <row r="5230" spans="1:3" x14ac:dyDescent="0.3">
      <c r="A5230" t="s">
        <v>10294</v>
      </c>
      <c r="B5230">
        <v>19</v>
      </c>
      <c r="C5230">
        <v>19</v>
      </c>
    </row>
    <row r="5231" spans="1:3" x14ac:dyDescent="0.3">
      <c r="A5231" t="s">
        <v>4622</v>
      </c>
      <c r="B5231">
        <v>4</v>
      </c>
      <c r="C5231">
        <v>4</v>
      </c>
    </row>
    <row r="5232" spans="1:3" x14ac:dyDescent="0.3">
      <c r="A5232" t="s">
        <v>4623</v>
      </c>
    </row>
    <row r="5233" spans="1:3" x14ac:dyDescent="0.3">
      <c r="A5233" t="s">
        <v>4624</v>
      </c>
      <c r="B5233">
        <v>5</v>
      </c>
      <c r="C5233">
        <v>5</v>
      </c>
    </row>
    <row r="5234" spans="1:3" x14ac:dyDescent="0.3">
      <c r="A5234" t="s">
        <v>3628</v>
      </c>
    </row>
    <row r="5235" spans="1:3" x14ac:dyDescent="0.3">
      <c r="A5235" t="s">
        <v>10295</v>
      </c>
    </row>
    <row r="5236" spans="1:3" x14ac:dyDescent="0.3">
      <c r="A5236" t="s">
        <v>10296</v>
      </c>
    </row>
    <row r="5237" spans="1:3" x14ac:dyDescent="0.3">
      <c r="A5237" t="s">
        <v>10297</v>
      </c>
    </row>
    <row r="5238" spans="1:3" x14ac:dyDescent="0.3">
      <c r="A5238" t="s">
        <v>1662</v>
      </c>
    </row>
    <row r="5239" spans="1:3" x14ac:dyDescent="0.3">
      <c r="A5239" t="s">
        <v>4625</v>
      </c>
    </row>
    <row r="5240" spans="1:3" x14ac:dyDescent="0.3">
      <c r="A5240" t="s">
        <v>1891</v>
      </c>
    </row>
    <row r="5241" spans="1:3" x14ac:dyDescent="0.3">
      <c r="A5241" t="s">
        <v>4626</v>
      </c>
    </row>
    <row r="5242" spans="1:3" x14ac:dyDescent="0.3">
      <c r="A5242" t="s">
        <v>10298</v>
      </c>
    </row>
    <row r="5243" spans="1:3" x14ac:dyDescent="0.3">
      <c r="A5243" t="s">
        <v>10299</v>
      </c>
      <c r="B5243">
        <v>19</v>
      </c>
      <c r="C5243">
        <v>19</v>
      </c>
    </row>
    <row r="5244" spans="1:3" x14ac:dyDescent="0.3">
      <c r="A5244" t="s">
        <v>4627</v>
      </c>
      <c r="B5244">
        <v>23</v>
      </c>
      <c r="C5244">
        <v>23</v>
      </c>
    </row>
    <row r="5245" spans="1:3" x14ac:dyDescent="0.3">
      <c r="A5245" t="s">
        <v>4628</v>
      </c>
      <c r="B5245">
        <v>8</v>
      </c>
      <c r="C5245">
        <v>8</v>
      </c>
    </row>
    <row r="5246" spans="1:3" x14ac:dyDescent="0.3">
      <c r="A5246" t="s">
        <v>4629</v>
      </c>
      <c r="B5246">
        <v>7</v>
      </c>
      <c r="C5246">
        <v>7</v>
      </c>
    </row>
    <row r="5247" spans="1:3" x14ac:dyDescent="0.3">
      <c r="A5247" t="s">
        <v>4630</v>
      </c>
      <c r="B5247">
        <v>4</v>
      </c>
      <c r="C5247">
        <v>4</v>
      </c>
    </row>
    <row r="5248" spans="1:3" x14ac:dyDescent="0.3">
      <c r="A5248" t="s">
        <v>920</v>
      </c>
    </row>
    <row r="5249" spans="1:3" x14ac:dyDescent="0.3">
      <c r="A5249" t="s">
        <v>4631</v>
      </c>
    </row>
    <row r="5250" spans="1:3" x14ac:dyDescent="0.3">
      <c r="A5250" t="s">
        <v>4632</v>
      </c>
      <c r="B5250">
        <v>20</v>
      </c>
      <c r="C5250">
        <v>20</v>
      </c>
    </row>
    <row r="5251" spans="1:3" x14ac:dyDescent="0.3">
      <c r="A5251" t="s">
        <v>4633</v>
      </c>
      <c r="B5251">
        <v>18</v>
      </c>
      <c r="C5251">
        <v>18</v>
      </c>
    </row>
    <row r="5252" spans="1:3" x14ac:dyDescent="0.3">
      <c r="A5252" t="s">
        <v>4634</v>
      </c>
      <c r="B5252">
        <v>4</v>
      </c>
      <c r="C5252">
        <v>4</v>
      </c>
    </row>
    <row r="5253" spans="1:3" x14ac:dyDescent="0.3">
      <c r="A5253" t="s">
        <v>4635</v>
      </c>
      <c r="B5253">
        <v>7</v>
      </c>
      <c r="C5253">
        <v>7</v>
      </c>
    </row>
    <row r="5254" spans="1:3" x14ac:dyDescent="0.3">
      <c r="A5254" t="s">
        <v>4636</v>
      </c>
    </row>
    <row r="5255" spans="1:3" x14ac:dyDescent="0.3">
      <c r="A5255" t="s">
        <v>4637</v>
      </c>
      <c r="B5255">
        <v>1</v>
      </c>
      <c r="C5255">
        <v>1</v>
      </c>
    </row>
    <row r="5256" spans="1:3" x14ac:dyDescent="0.3">
      <c r="A5256" t="s">
        <v>10300</v>
      </c>
    </row>
    <row r="5257" spans="1:3" x14ac:dyDescent="0.3">
      <c r="A5257" t="s">
        <v>10301</v>
      </c>
      <c r="B5257">
        <v>1</v>
      </c>
      <c r="C5257">
        <v>1</v>
      </c>
    </row>
    <row r="5258" spans="1:3" x14ac:dyDescent="0.3">
      <c r="A5258" t="s">
        <v>4638</v>
      </c>
      <c r="B5258">
        <v>23</v>
      </c>
      <c r="C5258">
        <v>23</v>
      </c>
    </row>
    <row r="5259" spans="1:3" x14ac:dyDescent="0.3">
      <c r="A5259" t="s">
        <v>10302</v>
      </c>
    </row>
    <row r="5260" spans="1:3" x14ac:dyDescent="0.3">
      <c r="A5260" t="s">
        <v>10303</v>
      </c>
    </row>
    <row r="5261" spans="1:3" x14ac:dyDescent="0.3">
      <c r="A5261" t="s">
        <v>4639</v>
      </c>
    </row>
    <row r="5262" spans="1:3" x14ac:dyDescent="0.3">
      <c r="A5262" t="s">
        <v>10304</v>
      </c>
    </row>
    <row r="5263" spans="1:3" x14ac:dyDescent="0.3">
      <c r="A5263" t="s">
        <v>4640</v>
      </c>
      <c r="B5263">
        <v>7</v>
      </c>
      <c r="C5263">
        <v>7</v>
      </c>
    </row>
    <row r="5264" spans="1:3" x14ac:dyDescent="0.3">
      <c r="A5264" t="s">
        <v>4641</v>
      </c>
      <c r="B5264">
        <v>25</v>
      </c>
      <c r="C5264">
        <v>25</v>
      </c>
    </row>
    <row r="5265" spans="1:3" x14ac:dyDescent="0.3">
      <c r="A5265" t="s">
        <v>4642</v>
      </c>
      <c r="B5265">
        <v>21</v>
      </c>
      <c r="C5265">
        <v>21</v>
      </c>
    </row>
    <row r="5266" spans="1:3" x14ac:dyDescent="0.3">
      <c r="A5266" t="s">
        <v>4643</v>
      </c>
    </row>
    <row r="5267" spans="1:3" x14ac:dyDescent="0.3">
      <c r="A5267" t="s">
        <v>4644</v>
      </c>
      <c r="B5267">
        <v>3</v>
      </c>
      <c r="C5267">
        <v>3</v>
      </c>
    </row>
    <row r="5268" spans="1:3" x14ac:dyDescent="0.3">
      <c r="A5268" t="s">
        <v>10305</v>
      </c>
    </row>
    <row r="5269" spans="1:3" x14ac:dyDescent="0.3">
      <c r="A5269" t="s">
        <v>10306</v>
      </c>
    </row>
    <row r="5270" spans="1:3" x14ac:dyDescent="0.3">
      <c r="A5270" t="s">
        <v>4645</v>
      </c>
    </row>
    <row r="5271" spans="1:3" x14ac:dyDescent="0.3">
      <c r="A5271" t="s">
        <v>4646</v>
      </c>
      <c r="B5271">
        <v>11</v>
      </c>
      <c r="C5271">
        <v>11</v>
      </c>
    </row>
    <row r="5272" spans="1:3" x14ac:dyDescent="0.3">
      <c r="A5272" t="s">
        <v>4647</v>
      </c>
      <c r="B5272">
        <v>49</v>
      </c>
      <c r="C5272">
        <v>49</v>
      </c>
    </row>
    <row r="5273" spans="1:3" x14ac:dyDescent="0.3">
      <c r="A5273" t="s">
        <v>4648</v>
      </c>
    </row>
    <row r="5274" spans="1:3" x14ac:dyDescent="0.3">
      <c r="A5274" t="s">
        <v>4649</v>
      </c>
      <c r="B5274">
        <v>6</v>
      </c>
      <c r="C5274">
        <v>6</v>
      </c>
    </row>
    <row r="5275" spans="1:3" x14ac:dyDescent="0.3">
      <c r="A5275" t="s">
        <v>4650</v>
      </c>
      <c r="B5275">
        <v>14</v>
      </c>
      <c r="C5275">
        <v>14</v>
      </c>
    </row>
    <row r="5276" spans="1:3" x14ac:dyDescent="0.3">
      <c r="A5276" t="s">
        <v>4651</v>
      </c>
      <c r="B5276">
        <v>9</v>
      </c>
      <c r="C5276">
        <v>9</v>
      </c>
    </row>
    <row r="5277" spans="1:3" x14ac:dyDescent="0.3">
      <c r="A5277" t="s">
        <v>4652</v>
      </c>
      <c r="B5277">
        <v>7</v>
      </c>
      <c r="C5277">
        <v>7</v>
      </c>
    </row>
    <row r="5278" spans="1:3" x14ac:dyDescent="0.3">
      <c r="A5278" t="s">
        <v>10307</v>
      </c>
    </row>
    <row r="5279" spans="1:3" x14ac:dyDescent="0.3">
      <c r="A5279" t="s">
        <v>4653</v>
      </c>
      <c r="B5279">
        <v>20</v>
      </c>
      <c r="C5279">
        <v>20</v>
      </c>
    </row>
    <row r="5280" spans="1:3" x14ac:dyDescent="0.3">
      <c r="A5280" t="s">
        <v>4654</v>
      </c>
      <c r="B5280">
        <v>14</v>
      </c>
      <c r="C5280">
        <v>14</v>
      </c>
    </row>
    <row r="5281" spans="1:3" x14ac:dyDescent="0.3">
      <c r="A5281" t="s">
        <v>4655</v>
      </c>
      <c r="B5281">
        <v>13</v>
      </c>
      <c r="C5281">
        <v>13</v>
      </c>
    </row>
    <row r="5282" spans="1:3" x14ac:dyDescent="0.3">
      <c r="A5282" t="s">
        <v>4656</v>
      </c>
      <c r="B5282">
        <v>3</v>
      </c>
      <c r="C5282">
        <v>3</v>
      </c>
    </row>
    <row r="5283" spans="1:3" x14ac:dyDescent="0.3">
      <c r="A5283" t="s">
        <v>10308</v>
      </c>
      <c r="B5283">
        <v>3</v>
      </c>
      <c r="C5283">
        <v>3</v>
      </c>
    </row>
    <row r="5284" spans="1:3" x14ac:dyDescent="0.3">
      <c r="A5284" t="s">
        <v>4657</v>
      </c>
    </row>
    <row r="5285" spans="1:3" x14ac:dyDescent="0.3">
      <c r="A5285" t="s">
        <v>4658</v>
      </c>
      <c r="B5285">
        <v>4</v>
      </c>
      <c r="C5285">
        <v>4</v>
      </c>
    </row>
    <row r="5286" spans="1:3" x14ac:dyDescent="0.3">
      <c r="A5286" t="s">
        <v>10309</v>
      </c>
    </row>
    <row r="5287" spans="1:3" x14ac:dyDescent="0.3">
      <c r="A5287" t="s">
        <v>4659</v>
      </c>
    </row>
    <row r="5288" spans="1:3" x14ac:dyDescent="0.3">
      <c r="A5288" t="s">
        <v>4660</v>
      </c>
      <c r="B5288">
        <v>31</v>
      </c>
      <c r="C5288">
        <v>31</v>
      </c>
    </row>
    <row r="5289" spans="1:3" x14ac:dyDescent="0.3">
      <c r="A5289" t="s">
        <v>10310</v>
      </c>
    </row>
    <row r="5290" spans="1:3" x14ac:dyDescent="0.3">
      <c r="A5290" t="s">
        <v>4661</v>
      </c>
    </row>
    <row r="5291" spans="1:3" x14ac:dyDescent="0.3">
      <c r="A5291" t="s">
        <v>4662</v>
      </c>
    </row>
    <row r="5292" spans="1:3" x14ac:dyDescent="0.3">
      <c r="A5292" t="s">
        <v>4663</v>
      </c>
    </row>
    <row r="5293" spans="1:3" x14ac:dyDescent="0.3">
      <c r="A5293" t="s">
        <v>4665</v>
      </c>
    </row>
    <row r="5294" spans="1:3" x14ac:dyDescent="0.3">
      <c r="A5294" t="s">
        <v>4666</v>
      </c>
    </row>
    <row r="5295" spans="1:3" x14ac:dyDescent="0.3">
      <c r="A5295" t="s">
        <v>10311</v>
      </c>
    </row>
    <row r="5296" spans="1:3" x14ac:dyDescent="0.3">
      <c r="A5296" t="s">
        <v>1022</v>
      </c>
    </row>
    <row r="5297" spans="1:3" x14ac:dyDescent="0.3">
      <c r="A5297" t="s">
        <v>10312</v>
      </c>
      <c r="B5297">
        <v>1</v>
      </c>
      <c r="C5297">
        <v>1</v>
      </c>
    </row>
    <row r="5298" spans="1:3" x14ac:dyDescent="0.3">
      <c r="A5298" t="s">
        <v>10313</v>
      </c>
      <c r="B5298">
        <v>1</v>
      </c>
      <c r="C5298">
        <v>1</v>
      </c>
    </row>
    <row r="5299" spans="1:3" x14ac:dyDescent="0.3">
      <c r="A5299" t="s">
        <v>10314</v>
      </c>
    </row>
    <row r="5300" spans="1:3" x14ac:dyDescent="0.3">
      <c r="A5300" t="s">
        <v>4667</v>
      </c>
      <c r="B5300">
        <v>21</v>
      </c>
      <c r="C5300">
        <v>21</v>
      </c>
    </row>
    <row r="5301" spans="1:3" x14ac:dyDescent="0.3">
      <c r="A5301" t="s">
        <v>10315</v>
      </c>
    </row>
    <row r="5302" spans="1:3" x14ac:dyDescent="0.3">
      <c r="A5302" t="s">
        <v>4668</v>
      </c>
      <c r="B5302">
        <v>1</v>
      </c>
      <c r="C5302">
        <v>1</v>
      </c>
    </row>
    <row r="5303" spans="1:3" x14ac:dyDescent="0.3">
      <c r="A5303" t="s">
        <v>4669</v>
      </c>
    </row>
    <row r="5304" spans="1:3" x14ac:dyDescent="0.3">
      <c r="A5304" t="s">
        <v>4670</v>
      </c>
    </row>
    <row r="5305" spans="1:3" x14ac:dyDescent="0.3">
      <c r="A5305" t="s">
        <v>4671</v>
      </c>
    </row>
    <row r="5306" spans="1:3" x14ac:dyDescent="0.3">
      <c r="A5306" t="s">
        <v>10316</v>
      </c>
    </row>
    <row r="5307" spans="1:3" x14ac:dyDescent="0.3">
      <c r="A5307" t="s">
        <v>4672</v>
      </c>
      <c r="B5307">
        <v>69</v>
      </c>
      <c r="C5307">
        <v>69</v>
      </c>
    </row>
    <row r="5308" spans="1:3" x14ac:dyDescent="0.3">
      <c r="A5308" t="s">
        <v>10317</v>
      </c>
    </row>
    <row r="5309" spans="1:3" x14ac:dyDescent="0.3">
      <c r="A5309" t="s">
        <v>4673</v>
      </c>
    </row>
    <row r="5310" spans="1:3" x14ac:dyDescent="0.3">
      <c r="A5310" t="s">
        <v>4674</v>
      </c>
      <c r="B5310">
        <v>10</v>
      </c>
      <c r="C5310">
        <v>10</v>
      </c>
    </row>
    <row r="5311" spans="1:3" x14ac:dyDescent="0.3">
      <c r="A5311" t="s">
        <v>4675</v>
      </c>
    </row>
    <row r="5312" spans="1:3" x14ac:dyDescent="0.3">
      <c r="A5312" t="s">
        <v>10318</v>
      </c>
      <c r="B5312">
        <v>2024</v>
      </c>
      <c r="C5312">
        <v>2024</v>
      </c>
    </row>
    <row r="5313" spans="1:3" x14ac:dyDescent="0.3">
      <c r="A5313" t="s">
        <v>10319</v>
      </c>
      <c r="B5313">
        <v>2020</v>
      </c>
      <c r="C5313">
        <v>2020</v>
      </c>
    </row>
    <row r="5314" spans="1:3" x14ac:dyDescent="0.3">
      <c r="A5314" t="s">
        <v>3575</v>
      </c>
    </row>
    <row r="5315" spans="1:3" x14ac:dyDescent="0.3">
      <c r="A5315" t="s">
        <v>4676</v>
      </c>
      <c r="B5315">
        <v>73</v>
      </c>
      <c r="C5315">
        <v>73</v>
      </c>
    </row>
    <row r="5316" spans="1:3" x14ac:dyDescent="0.3">
      <c r="A5316" t="s">
        <v>4677</v>
      </c>
      <c r="B5316">
        <v>5</v>
      </c>
      <c r="C5316">
        <v>5</v>
      </c>
    </row>
    <row r="5317" spans="1:3" x14ac:dyDescent="0.3">
      <c r="A5317" t="s">
        <v>4678</v>
      </c>
    </row>
    <row r="5318" spans="1:3" x14ac:dyDescent="0.3">
      <c r="A5318" t="s">
        <v>10320</v>
      </c>
    </row>
    <row r="5319" spans="1:3" x14ac:dyDescent="0.3">
      <c r="A5319" t="s">
        <v>4679</v>
      </c>
    </row>
    <row r="5320" spans="1:3" x14ac:dyDescent="0.3">
      <c r="A5320" t="s">
        <v>10321</v>
      </c>
    </row>
    <row r="5321" spans="1:3" x14ac:dyDescent="0.3">
      <c r="A5321" t="s">
        <v>3607</v>
      </c>
    </row>
    <row r="5322" spans="1:3" x14ac:dyDescent="0.3">
      <c r="A5322" t="s">
        <v>4680</v>
      </c>
    </row>
    <row r="5323" spans="1:3" x14ac:dyDescent="0.3">
      <c r="A5323" t="s">
        <v>4681</v>
      </c>
      <c r="B5323">
        <v>2</v>
      </c>
      <c r="C5323">
        <v>2</v>
      </c>
    </row>
    <row r="5324" spans="1:3" x14ac:dyDescent="0.3">
      <c r="A5324" t="s">
        <v>10322</v>
      </c>
    </row>
    <row r="5325" spans="1:3" x14ac:dyDescent="0.3">
      <c r="A5325" t="s">
        <v>10323</v>
      </c>
      <c r="B5325">
        <v>2020</v>
      </c>
      <c r="C5325">
        <v>2020</v>
      </c>
    </row>
    <row r="5326" spans="1:3" x14ac:dyDescent="0.3">
      <c r="A5326" t="s">
        <v>4682</v>
      </c>
    </row>
    <row r="5327" spans="1:3" x14ac:dyDescent="0.3">
      <c r="A5327" t="s">
        <v>4683</v>
      </c>
    </row>
    <row r="5328" spans="1:3" x14ac:dyDescent="0.3">
      <c r="A5328" t="s">
        <v>4684</v>
      </c>
    </row>
    <row r="5329" spans="1:3" x14ac:dyDescent="0.3">
      <c r="A5329" t="s">
        <v>4685</v>
      </c>
      <c r="B5329">
        <v>2</v>
      </c>
      <c r="C5329">
        <v>2</v>
      </c>
    </row>
    <row r="5330" spans="1:3" x14ac:dyDescent="0.3">
      <c r="A5330" t="s">
        <v>4686</v>
      </c>
    </row>
    <row r="5331" spans="1:3" x14ac:dyDescent="0.3">
      <c r="A5331" t="s">
        <v>4687</v>
      </c>
    </row>
    <row r="5332" spans="1:3" x14ac:dyDescent="0.3">
      <c r="A5332" t="s">
        <v>4688</v>
      </c>
    </row>
    <row r="5333" spans="1:3" x14ac:dyDescent="0.3">
      <c r="A5333" t="s">
        <v>4689</v>
      </c>
    </row>
    <row r="5334" spans="1:3" x14ac:dyDescent="0.3">
      <c r="A5334" t="s">
        <v>4690</v>
      </c>
    </row>
    <row r="5335" spans="1:3" x14ac:dyDescent="0.3">
      <c r="A5335" t="s">
        <v>4691</v>
      </c>
    </row>
    <row r="5336" spans="1:3" x14ac:dyDescent="0.3">
      <c r="A5336" t="s">
        <v>4692</v>
      </c>
      <c r="B5336">
        <v>4</v>
      </c>
      <c r="C5336">
        <v>4</v>
      </c>
    </row>
    <row r="5337" spans="1:3" x14ac:dyDescent="0.3">
      <c r="A5337" t="s">
        <v>4693</v>
      </c>
    </row>
    <row r="5338" spans="1:3" x14ac:dyDescent="0.3">
      <c r="A5338" t="s">
        <v>4694</v>
      </c>
      <c r="B5338">
        <v>10</v>
      </c>
      <c r="C5338">
        <v>10</v>
      </c>
    </row>
    <row r="5339" spans="1:3" x14ac:dyDescent="0.3">
      <c r="A5339" t="s">
        <v>4695</v>
      </c>
      <c r="B5339">
        <v>10</v>
      </c>
      <c r="C5339">
        <v>10</v>
      </c>
    </row>
    <row r="5340" spans="1:3" x14ac:dyDescent="0.3">
      <c r="A5340" t="s">
        <v>4696</v>
      </c>
    </row>
    <row r="5341" spans="1:3" x14ac:dyDescent="0.3">
      <c r="A5341" t="s">
        <v>4697</v>
      </c>
    </row>
    <row r="5342" spans="1:3" x14ac:dyDescent="0.3">
      <c r="A5342" t="s">
        <v>4698</v>
      </c>
    </row>
    <row r="5343" spans="1:3" x14ac:dyDescent="0.3">
      <c r="A5343" t="s">
        <v>4699</v>
      </c>
      <c r="B5343">
        <v>1</v>
      </c>
      <c r="C5343">
        <v>1</v>
      </c>
    </row>
    <row r="5344" spans="1:3" x14ac:dyDescent="0.3">
      <c r="A5344" t="s">
        <v>4701</v>
      </c>
      <c r="B5344">
        <v>1</v>
      </c>
      <c r="C5344">
        <v>1</v>
      </c>
    </row>
    <row r="5345" spans="1:3" x14ac:dyDescent="0.3">
      <c r="A5345" t="s">
        <v>10324</v>
      </c>
    </row>
    <row r="5346" spans="1:3" x14ac:dyDescent="0.3">
      <c r="A5346" t="s">
        <v>4702</v>
      </c>
    </row>
    <row r="5347" spans="1:3" x14ac:dyDescent="0.3">
      <c r="A5347" t="s">
        <v>10325</v>
      </c>
      <c r="B5347">
        <v>19</v>
      </c>
      <c r="C5347">
        <v>19</v>
      </c>
    </row>
    <row r="5348" spans="1:3" x14ac:dyDescent="0.3">
      <c r="A5348" t="s">
        <v>4703</v>
      </c>
      <c r="B5348">
        <v>14</v>
      </c>
      <c r="C5348">
        <v>14</v>
      </c>
    </row>
    <row r="5349" spans="1:3" x14ac:dyDescent="0.3">
      <c r="A5349" t="s">
        <v>4704</v>
      </c>
      <c r="B5349">
        <v>2</v>
      </c>
      <c r="C5349">
        <v>2</v>
      </c>
    </row>
    <row r="5350" spans="1:3" x14ac:dyDescent="0.3">
      <c r="A5350" t="s">
        <v>4705</v>
      </c>
      <c r="B5350">
        <v>9</v>
      </c>
      <c r="C5350">
        <v>9</v>
      </c>
    </row>
    <row r="5351" spans="1:3" x14ac:dyDescent="0.3">
      <c r="A5351" t="s">
        <v>4706</v>
      </c>
      <c r="B5351">
        <v>5</v>
      </c>
      <c r="C5351">
        <v>5</v>
      </c>
    </row>
    <row r="5352" spans="1:3" x14ac:dyDescent="0.3">
      <c r="A5352" t="s">
        <v>4707</v>
      </c>
      <c r="B5352">
        <v>4</v>
      </c>
      <c r="C5352">
        <v>4</v>
      </c>
    </row>
    <row r="5353" spans="1:3" x14ac:dyDescent="0.3">
      <c r="A5353" t="s">
        <v>10326</v>
      </c>
    </row>
    <row r="5354" spans="1:3" x14ac:dyDescent="0.3">
      <c r="A5354" t="s">
        <v>10327</v>
      </c>
      <c r="B5354">
        <v>2020</v>
      </c>
      <c r="C5354">
        <v>2020</v>
      </c>
    </row>
    <row r="5355" spans="1:3" x14ac:dyDescent="0.3">
      <c r="A5355" t="s">
        <v>10328</v>
      </c>
      <c r="B5355">
        <v>2020</v>
      </c>
      <c r="C5355">
        <v>2020</v>
      </c>
    </row>
    <row r="5356" spans="1:3" x14ac:dyDescent="0.3">
      <c r="A5356" t="s">
        <v>10329</v>
      </c>
    </row>
    <row r="5357" spans="1:3" x14ac:dyDescent="0.3">
      <c r="A5357" t="s">
        <v>4708</v>
      </c>
      <c r="B5357">
        <v>32</v>
      </c>
      <c r="C5357">
        <v>32</v>
      </c>
    </row>
    <row r="5358" spans="1:3" x14ac:dyDescent="0.3">
      <c r="A5358" t="s">
        <v>10330</v>
      </c>
      <c r="B5358">
        <v>8</v>
      </c>
      <c r="C5358">
        <v>8</v>
      </c>
    </row>
    <row r="5359" spans="1:3" x14ac:dyDescent="0.3">
      <c r="A5359" t="s">
        <v>4709</v>
      </c>
    </row>
    <row r="5360" spans="1:3" x14ac:dyDescent="0.3">
      <c r="A5360" t="s">
        <v>4710</v>
      </c>
      <c r="B5360">
        <v>28</v>
      </c>
      <c r="C5360">
        <v>28</v>
      </c>
    </row>
    <row r="5361" spans="1:3" x14ac:dyDescent="0.3">
      <c r="A5361" t="s">
        <v>10331</v>
      </c>
    </row>
    <row r="5362" spans="1:3" x14ac:dyDescent="0.3">
      <c r="A5362" t="s">
        <v>1083</v>
      </c>
      <c r="C5362">
        <v>1</v>
      </c>
    </row>
    <row r="5363" spans="1:3" x14ac:dyDescent="0.3">
      <c r="A5363" t="s">
        <v>10332</v>
      </c>
    </row>
    <row r="5364" spans="1:3" x14ac:dyDescent="0.3">
      <c r="A5364" t="s">
        <v>4712</v>
      </c>
    </row>
    <row r="5365" spans="1:3" x14ac:dyDescent="0.3">
      <c r="A5365" t="s">
        <v>10333</v>
      </c>
      <c r="B5365">
        <v>2020</v>
      </c>
      <c r="C5365">
        <v>2020</v>
      </c>
    </row>
    <row r="5366" spans="1:3" x14ac:dyDescent="0.3">
      <c r="A5366" t="s">
        <v>10334</v>
      </c>
    </row>
    <row r="5367" spans="1:3" x14ac:dyDescent="0.3">
      <c r="A5367" t="s">
        <v>8453</v>
      </c>
    </row>
    <row r="5368" spans="1:3" x14ac:dyDescent="0.3">
      <c r="A5368" t="s">
        <v>10335</v>
      </c>
    </row>
    <row r="5369" spans="1:3" x14ac:dyDescent="0.3">
      <c r="A5369" t="s">
        <v>4713</v>
      </c>
    </row>
    <row r="5370" spans="1:3" x14ac:dyDescent="0.3">
      <c r="A5370" t="s">
        <v>10336</v>
      </c>
    </row>
    <row r="5371" spans="1:3" x14ac:dyDescent="0.3">
      <c r="A5371" t="s">
        <v>10337</v>
      </c>
      <c r="B5371">
        <v>20</v>
      </c>
      <c r="C5371">
        <v>20</v>
      </c>
    </row>
    <row r="5372" spans="1:3" x14ac:dyDescent="0.3">
      <c r="A5372" t="s">
        <v>10338</v>
      </c>
      <c r="B5372">
        <v>2020</v>
      </c>
      <c r="C5372">
        <v>2020</v>
      </c>
    </row>
    <row r="5373" spans="1:3" x14ac:dyDescent="0.3">
      <c r="A5373" t="s">
        <v>4714</v>
      </c>
      <c r="B5373">
        <v>7</v>
      </c>
      <c r="C5373">
        <v>7</v>
      </c>
    </row>
    <row r="5374" spans="1:3" x14ac:dyDescent="0.3">
      <c r="A5374" t="s">
        <v>8616</v>
      </c>
    </row>
    <row r="5375" spans="1:3" x14ac:dyDescent="0.3">
      <c r="A5375" t="s">
        <v>4715</v>
      </c>
      <c r="B5375">
        <v>46</v>
      </c>
      <c r="C5375">
        <v>46</v>
      </c>
    </row>
    <row r="5376" spans="1:3" x14ac:dyDescent="0.3">
      <c r="A5376" t="s">
        <v>4716</v>
      </c>
    </row>
    <row r="5377" spans="1:3" x14ac:dyDescent="0.3">
      <c r="A5377" t="s">
        <v>4718</v>
      </c>
    </row>
    <row r="5378" spans="1:3" x14ac:dyDescent="0.3">
      <c r="A5378" t="s">
        <v>10339</v>
      </c>
      <c r="B5378">
        <v>2020</v>
      </c>
      <c r="C5378">
        <v>2020</v>
      </c>
    </row>
    <row r="5379" spans="1:3" x14ac:dyDescent="0.3">
      <c r="A5379" t="s">
        <v>4719</v>
      </c>
      <c r="B5379">
        <v>10</v>
      </c>
      <c r="C5379">
        <v>10</v>
      </c>
    </row>
    <row r="5380" spans="1:3" x14ac:dyDescent="0.3">
      <c r="A5380" t="s">
        <v>4720</v>
      </c>
    </row>
    <row r="5381" spans="1:3" x14ac:dyDescent="0.3">
      <c r="A5381" t="s">
        <v>4721</v>
      </c>
    </row>
    <row r="5382" spans="1:3" x14ac:dyDescent="0.3">
      <c r="A5382" t="s">
        <v>4722</v>
      </c>
    </row>
    <row r="5383" spans="1:3" x14ac:dyDescent="0.3">
      <c r="A5383" t="s">
        <v>4723</v>
      </c>
    </row>
    <row r="5384" spans="1:3" x14ac:dyDescent="0.3">
      <c r="A5384" t="s">
        <v>4724</v>
      </c>
    </row>
    <row r="5385" spans="1:3" x14ac:dyDescent="0.3">
      <c r="A5385" t="s">
        <v>10340</v>
      </c>
    </row>
    <row r="5386" spans="1:3" x14ac:dyDescent="0.3">
      <c r="A5386" t="s">
        <v>4725</v>
      </c>
    </row>
    <row r="5387" spans="1:3" x14ac:dyDescent="0.3">
      <c r="A5387" t="s">
        <v>4726</v>
      </c>
    </row>
    <row r="5388" spans="1:3" x14ac:dyDescent="0.3">
      <c r="A5388" t="s">
        <v>4727</v>
      </c>
      <c r="B5388">
        <v>22</v>
      </c>
      <c r="C5388">
        <v>22</v>
      </c>
    </row>
    <row r="5389" spans="1:3" x14ac:dyDescent="0.3">
      <c r="A5389" t="s">
        <v>4728</v>
      </c>
      <c r="B5389">
        <v>5</v>
      </c>
      <c r="C5389">
        <v>5</v>
      </c>
    </row>
    <row r="5390" spans="1:3" x14ac:dyDescent="0.3">
      <c r="A5390" t="s">
        <v>4729</v>
      </c>
      <c r="B5390">
        <v>36</v>
      </c>
      <c r="C5390">
        <v>36</v>
      </c>
    </row>
    <row r="5391" spans="1:3" x14ac:dyDescent="0.3">
      <c r="A5391" t="s">
        <v>916</v>
      </c>
      <c r="C5391">
        <v>3</v>
      </c>
    </row>
    <row r="5392" spans="1:3" x14ac:dyDescent="0.3">
      <c r="A5392" t="s">
        <v>916</v>
      </c>
      <c r="C5392">
        <v>3</v>
      </c>
    </row>
    <row r="5393" spans="1:3" x14ac:dyDescent="0.3">
      <c r="A5393" t="s">
        <v>4730</v>
      </c>
      <c r="B5393">
        <v>11</v>
      </c>
      <c r="C5393">
        <v>11</v>
      </c>
    </row>
    <row r="5394" spans="1:3" x14ac:dyDescent="0.3">
      <c r="A5394" t="s">
        <v>4731</v>
      </c>
      <c r="B5394">
        <v>4</v>
      </c>
      <c r="C5394">
        <v>4</v>
      </c>
    </row>
    <row r="5395" spans="1:3" x14ac:dyDescent="0.3">
      <c r="A5395" t="s">
        <v>4732</v>
      </c>
      <c r="B5395">
        <v>6</v>
      </c>
      <c r="C5395">
        <v>6</v>
      </c>
    </row>
    <row r="5396" spans="1:3" x14ac:dyDescent="0.3">
      <c r="A5396" t="s">
        <v>4733</v>
      </c>
      <c r="B5396">
        <v>8</v>
      </c>
      <c r="C5396">
        <v>8</v>
      </c>
    </row>
    <row r="5397" spans="1:3" x14ac:dyDescent="0.3">
      <c r="A5397" t="s">
        <v>4734</v>
      </c>
      <c r="B5397">
        <v>2</v>
      </c>
      <c r="C5397">
        <v>2</v>
      </c>
    </row>
    <row r="5398" spans="1:3" x14ac:dyDescent="0.3">
      <c r="A5398" t="s">
        <v>4735</v>
      </c>
      <c r="B5398">
        <v>10</v>
      </c>
      <c r="C5398">
        <v>10</v>
      </c>
    </row>
    <row r="5399" spans="1:3" x14ac:dyDescent="0.3">
      <c r="A5399" t="s">
        <v>4736</v>
      </c>
      <c r="B5399">
        <v>3</v>
      </c>
      <c r="C5399">
        <v>3</v>
      </c>
    </row>
    <row r="5400" spans="1:3" x14ac:dyDescent="0.3">
      <c r="A5400" t="s">
        <v>10341</v>
      </c>
    </row>
    <row r="5401" spans="1:3" x14ac:dyDescent="0.3">
      <c r="A5401" t="s">
        <v>4737</v>
      </c>
    </row>
    <row r="5402" spans="1:3" x14ac:dyDescent="0.3">
      <c r="A5402" t="s">
        <v>4738</v>
      </c>
    </row>
    <row r="5403" spans="1:3" x14ac:dyDescent="0.3">
      <c r="A5403" t="s">
        <v>10342</v>
      </c>
      <c r="B5403">
        <v>2020</v>
      </c>
      <c r="C5403">
        <v>2020</v>
      </c>
    </row>
    <row r="5404" spans="1:3" x14ac:dyDescent="0.3">
      <c r="A5404" t="s">
        <v>4739</v>
      </c>
    </row>
    <row r="5405" spans="1:3" x14ac:dyDescent="0.3">
      <c r="A5405" t="s">
        <v>10343</v>
      </c>
      <c r="B5405">
        <v>2020</v>
      </c>
      <c r="C5405">
        <v>2020</v>
      </c>
    </row>
    <row r="5406" spans="1:3" x14ac:dyDescent="0.3">
      <c r="A5406" t="s">
        <v>4740</v>
      </c>
      <c r="B5406">
        <v>11</v>
      </c>
      <c r="C5406">
        <v>11</v>
      </c>
    </row>
    <row r="5407" spans="1:3" x14ac:dyDescent="0.3">
      <c r="A5407" t="s">
        <v>10344</v>
      </c>
    </row>
    <row r="5408" spans="1:3" x14ac:dyDescent="0.3">
      <c r="A5408" t="s">
        <v>4741</v>
      </c>
    </row>
    <row r="5409" spans="1:3" x14ac:dyDescent="0.3">
      <c r="A5409" t="s">
        <v>920</v>
      </c>
    </row>
    <row r="5410" spans="1:3" x14ac:dyDescent="0.3">
      <c r="A5410" t="s">
        <v>4743</v>
      </c>
      <c r="B5410">
        <v>50</v>
      </c>
      <c r="C5410">
        <v>50</v>
      </c>
    </row>
    <row r="5411" spans="1:3" x14ac:dyDescent="0.3">
      <c r="A5411" t="s">
        <v>4744</v>
      </c>
      <c r="B5411">
        <v>39</v>
      </c>
      <c r="C5411">
        <v>39</v>
      </c>
    </row>
    <row r="5412" spans="1:3" x14ac:dyDescent="0.3">
      <c r="A5412" t="s">
        <v>4745</v>
      </c>
      <c r="B5412">
        <v>31</v>
      </c>
      <c r="C5412">
        <v>31</v>
      </c>
    </row>
    <row r="5413" spans="1:3" x14ac:dyDescent="0.3">
      <c r="A5413" t="s">
        <v>4746</v>
      </c>
      <c r="B5413">
        <v>20</v>
      </c>
      <c r="C5413">
        <v>20</v>
      </c>
    </row>
    <row r="5414" spans="1:3" x14ac:dyDescent="0.3">
      <c r="A5414" t="s">
        <v>10345</v>
      </c>
      <c r="B5414">
        <v>2020</v>
      </c>
      <c r="C5414">
        <v>2020</v>
      </c>
    </row>
    <row r="5415" spans="1:3" x14ac:dyDescent="0.3">
      <c r="A5415" t="s">
        <v>4747</v>
      </c>
    </row>
    <row r="5416" spans="1:3" x14ac:dyDescent="0.3">
      <c r="A5416" t="s">
        <v>4748</v>
      </c>
    </row>
    <row r="5417" spans="1:3" x14ac:dyDescent="0.3">
      <c r="A5417" t="s">
        <v>4749</v>
      </c>
    </row>
    <row r="5418" spans="1:3" x14ac:dyDescent="0.3">
      <c r="A5418" t="s">
        <v>10346</v>
      </c>
    </row>
    <row r="5419" spans="1:3" x14ac:dyDescent="0.3">
      <c r="A5419" t="s">
        <v>10347</v>
      </c>
    </row>
    <row r="5420" spans="1:3" x14ac:dyDescent="0.3">
      <c r="A5420" t="s">
        <v>4750</v>
      </c>
      <c r="B5420">
        <v>10</v>
      </c>
      <c r="C5420">
        <v>10</v>
      </c>
    </row>
    <row r="5421" spans="1:3" x14ac:dyDescent="0.3">
      <c r="A5421" t="s">
        <v>4751</v>
      </c>
      <c r="B5421">
        <v>4</v>
      </c>
      <c r="C5421">
        <v>4</v>
      </c>
    </row>
    <row r="5422" spans="1:3" x14ac:dyDescent="0.3">
      <c r="A5422" t="s">
        <v>4752</v>
      </c>
      <c r="B5422">
        <v>31</v>
      </c>
      <c r="C5422">
        <v>31</v>
      </c>
    </row>
    <row r="5423" spans="1:3" x14ac:dyDescent="0.3">
      <c r="A5423" t="s">
        <v>4753</v>
      </c>
      <c r="B5423">
        <v>29</v>
      </c>
      <c r="C5423">
        <v>29</v>
      </c>
    </row>
    <row r="5424" spans="1:3" x14ac:dyDescent="0.3">
      <c r="A5424" t="s">
        <v>4754</v>
      </c>
      <c r="B5424">
        <v>12</v>
      </c>
      <c r="C5424">
        <v>12</v>
      </c>
    </row>
    <row r="5425" spans="1:3" x14ac:dyDescent="0.3">
      <c r="A5425" t="s">
        <v>4755</v>
      </c>
      <c r="B5425">
        <v>5</v>
      </c>
      <c r="C5425">
        <v>5</v>
      </c>
    </row>
    <row r="5426" spans="1:3" x14ac:dyDescent="0.3">
      <c r="A5426" t="s">
        <v>4756</v>
      </c>
      <c r="B5426">
        <v>4</v>
      </c>
      <c r="C5426">
        <v>4</v>
      </c>
    </row>
    <row r="5427" spans="1:3" x14ac:dyDescent="0.3">
      <c r="A5427" t="s">
        <v>4757</v>
      </c>
      <c r="B5427">
        <v>8</v>
      </c>
      <c r="C5427">
        <v>8</v>
      </c>
    </row>
    <row r="5428" spans="1:3" x14ac:dyDescent="0.3">
      <c r="A5428" t="s">
        <v>10348</v>
      </c>
    </row>
    <row r="5429" spans="1:3" x14ac:dyDescent="0.3">
      <c r="A5429" t="s">
        <v>10349</v>
      </c>
    </row>
    <row r="5430" spans="1:3" x14ac:dyDescent="0.3">
      <c r="A5430" t="s">
        <v>4758</v>
      </c>
    </row>
    <row r="5431" spans="1:3" x14ac:dyDescent="0.3">
      <c r="A5431" t="s">
        <v>4759</v>
      </c>
    </row>
    <row r="5432" spans="1:3" x14ac:dyDescent="0.3">
      <c r="A5432" t="s">
        <v>4760</v>
      </c>
    </row>
    <row r="5433" spans="1:3" x14ac:dyDescent="0.3">
      <c r="A5433" t="s">
        <v>10350</v>
      </c>
    </row>
    <row r="5434" spans="1:3" x14ac:dyDescent="0.3">
      <c r="A5434" t="s">
        <v>4761</v>
      </c>
      <c r="B5434">
        <v>3</v>
      </c>
      <c r="C5434">
        <v>3</v>
      </c>
    </row>
    <row r="5435" spans="1:3" x14ac:dyDescent="0.3">
      <c r="A5435" t="s">
        <v>4762</v>
      </c>
    </row>
    <row r="5436" spans="1:3" x14ac:dyDescent="0.3">
      <c r="A5436" t="s">
        <v>4763</v>
      </c>
    </row>
    <row r="5437" spans="1:3" x14ac:dyDescent="0.3">
      <c r="A5437" t="s">
        <v>4764</v>
      </c>
      <c r="B5437">
        <v>2</v>
      </c>
      <c r="C5437">
        <v>2</v>
      </c>
    </row>
    <row r="5438" spans="1:3" x14ac:dyDescent="0.3">
      <c r="A5438" t="s">
        <v>4765</v>
      </c>
      <c r="B5438">
        <v>33</v>
      </c>
      <c r="C5438">
        <v>33</v>
      </c>
    </row>
    <row r="5439" spans="1:3" x14ac:dyDescent="0.3">
      <c r="A5439" t="s">
        <v>10351</v>
      </c>
    </row>
    <row r="5440" spans="1:3" x14ac:dyDescent="0.3">
      <c r="A5440" t="s">
        <v>4766</v>
      </c>
    </row>
    <row r="5441" spans="1:3" x14ac:dyDescent="0.3">
      <c r="A5441" t="s">
        <v>3587</v>
      </c>
    </row>
    <row r="5442" spans="1:3" x14ac:dyDescent="0.3">
      <c r="A5442" t="s">
        <v>558</v>
      </c>
    </row>
    <row r="5443" spans="1:3" x14ac:dyDescent="0.3">
      <c r="A5443" t="s">
        <v>4767</v>
      </c>
      <c r="B5443">
        <v>18</v>
      </c>
      <c r="C5443">
        <v>18</v>
      </c>
    </row>
    <row r="5444" spans="1:3" x14ac:dyDescent="0.3">
      <c r="A5444" t="s">
        <v>4768</v>
      </c>
      <c r="B5444">
        <v>18</v>
      </c>
      <c r="C5444">
        <v>18</v>
      </c>
    </row>
    <row r="5445" spans="1:3" x14ac:dyDescent="0.3">
      <c r="A5445" t="s">
        <v>7144</v>
      </c>
    </row>
    <row r="5446" spans="1:3" x14ac:dyDescent="0.3">
      <c r="A5446" t="s">
        <v>4769</v>
      </c>
      <c r="B5446">
        <v>7</v>
      </c>
      <c r="C5446">
        <v>7</v>
      </c>
    </row>
    <row r="5447" spans="1:3" x14ac:dyDescent="0.3">
      <c r="A5447" t="s">
        <v>4770</v>
      </c>
      <c r="B5447">
        <v>15</v>
      </c>
      <c r="C5447">
        <v>15</v>
      </c>
    </row>
    <row r="5448" spans="1:3" x14ac:dyDescent="0.3">
      <c r="A5448" t="s">
        <v>4771</v>
      </c>
    </row>
    <row r="5449" spans="1:3" x14ac:dyDescent="0.3">
      <c r="A5449" t="s">
        <v>4772</v>
      </c>
    </row>
    <row r="5450" spans="1:3" x14ac:dyDescent="0.3">
      <c r="A5450" t="s">
        <v>4773</v>
      </c>
      <c r="B5450">
        <v>59</v>
      </c>
      <c r="C5450">
        <v>59</v>
      </c>
    </row>
    <row r="5451" spans="1:3" x14ac:dyDescent="0.3">
      <c r="A5451" t="s">
        <v>4774</v>
      </c>
      <c r="B5451">
        <v>2</v>
      </c>
      <c r="C5451">
        <v>2</v>
      </c>
    </row>
    <row r="5452" spans="1:3" x14ac:dyDescent="0.3">
      <c r="A5452" t="s">
        <v>4775</v>
      </c>
      <c r="B5452">
        <v>15</v>
      </c>
      <c r="C5452">
        <v>15</v>
      </c>
    </row>
    <row r="5453" spans="1:3" x14ac:dyDescent="0.3">
      <c r="A5453" t="s">
        <v>4776</v>
      </c>
    </row>
    <row r="5454" spans="1:3" x14ac:dyDescent="0.3">
      <c r="A5454" t="s">
        <v>4778</v>
      </c>
      <c r="B5454">
        <v>2</v>
      </c>
      <c r="C5454">
        <v>2</v>
      </c>
    </row>
    <row r="5455" spans="1:3" x14ac:dyDescent="0.3">
      <c r="A5455" t="s">
        <v>10352</v>
      </c>
    </row>
    <row r="5456" spans="1:3" x14ac:dyDescent="0.3">
      <c r="A5456" t="s">
        <v>4779</v>
      </c>
      <c r="B5456">
        <v>4</v>
      </c>
      <c r="C5456">
        <v>4</v>
      </c>
    </row>
    <row r="5457" spans="1:3" x14ac:dyDescent="0.3">
      <c r="A5457" t="s">
        <v>4780</v>
      </c>
      <c r="B5457">
        <v>6</v>
      </c>
      <c r="C5457">
        <v>6</v>
      </c>
    </row>
    <row r="5458" spans="1:3" x14ac:dyDescent="0.3">
      <c r="A5458" t="s">
        <v>927</v>
      </c>
      <c r="C5458">
        <v>9</v>
      </c>
    </row>
    <row r="5459" spans="1:3" x14ac:dyDescent="0.3">
      <c r="A5459" t="s">
        <v>593</v>
      </c>
    </row>
    <row r="5460" spans="1:3" x14ac:dyDescent="0.3">
      <c r="A5460" t="s">
        <v>4782</v>
      </c>
      <c r="B5460">
        <v>14</v>
      </c>
      <c r="C5460">
        <v>14</v>
      </c>
    </row>
    <row r="5461" spans="1:3" x14ac:dyDescent="0.3">
      <c r="A5461" t="s">
        <v>4783</v>
      </c>
      <c r="B5461">
        <v>4</v>
      </c>
      <c r="C5461">
        <v>4</v>
      </c>
    </row>
    <row r="5462" spans="1:3" x14ac:dyDescent="0.3">
      <c r="A5462" t="s">
        <v>10353</v>
      </c>
      <c r="B5462">
        <v>2021</v>
      </c>
      <c r="C5462">
        <v>2021</v>
      </c>
    </row>
    <row r="5463" spans="1:3" x14ac:dyDescent="0.3">
      <c r="A5463" t="s">
        <v>4784</v>
      </c>
      <c r="B5463">
        <v>10</v>
      </c>
      <c r="C5463">
        <v>10</v>
      </c>
    </row>
    <row r="5464" spans="1:3" x14ac:dyDescent="0.3">
      <c r="A5464" t="s">
        <v>4785</v>
      </c>
      <c r="B5464">
        <v>3</v>
      </c>
      <c r="C5464">
        <v>3</v>
      </c>
    </row>
    <row r="5465" spans="1:3" x14ac:dyDescent="0.3">
      <c r="A5465" t="s">
        <v>4786</v>
      </c>
      <c r="B5465">
        <v>36</v>
      </c>
      <c r="C5465">
        <v>36</v>
      </c>
    </row>
    <row r="5466" spans="1:3" x14ac:dyDescent="0.3">
      <c r="A5466" t="s">
        <v>4787</v>
      </c>
      <c r="C5466">
        <v>3</v>
      </c>
    </row>
    <row r="5467" spans="1:3" x14ac:dyDescent="0.3">
      <c r="A5467" t="s">
        <v>1127</v>
      </c>
      <c r="C5467">
        <v>2</v>
      </c>
    </row>
    <row r="5468" spans="1:3" x14ac:dyDescent="0.3">
      <c r="A5468" t="s">
        <v>4788</v>
      </c>
      <c r="B5468">
        <v>16</v>
      </c>
      <c r="C5468">
        <v>16</v>
      </c>
    </row>
    <row r="5469" spans="1:3" x14ac:dyDescent="0.3">
      <c r="A5469" t="s">
        <v>4789</v>
      </c>
      <c r="C5469">
        <v>1</v>
      </c>
    </row>
    <row r="5470" spans="1:3" x14ac:dyDescent="0.3">
      <c r="A5470" t="s">
        <v>4790</v>
      </c>
      <c r="B5470">
        <v>14</v>
      </c>
      <c r="C5470">
        <v>14</v>
      </c>
    </row>
    <row r="5471" spans="1:3" x14ac:dyDescent="0.3">
      <c r="A5471" t="s">
        <v>4791</v>
      </c>
    </row>
    <row r="5472" spans="1:3" x14ac:dyDescent="0.3">
      <c r="A5472" t="s">
        <v>4792</v>
      </c>
      <c r="B5472">
        <v>2022</v>
      </c>
      <c r="C5472">
        <v>2022</v>
      </c>
    </row>
    <row r="5473" spans="1:3" x14ac:dyDescent="0.3">
      <c r="A5473" t="s">
        <v>4793</v>
      </c>
    </row>
    <row r="5474" spans="1:3" x14ac:dyDescent="0.3">
      <c r="A5474" t="s">
        <v>10354</v>
      </c>
      <c r="B5474">
        <v>2</v>
      </c>
      <c r="C5474">
        <v>2</v>
      </c>
    </row>
    <row r="5475" spans="1:3" x14ac:dyDescent="0.3">
      <c r="A5475" t="s">
        <v>4794</v>
      </c>
      <c r="B5475">
        <v>5</v>
      </c>
      <c r="C5475">
        <v>5</v>
      </c>
    </row>
    <row r="5476" spans="1:3" x14ac:dyDescent="0.3">
      <c r="A5476" t="s">
        <v>4795</v>
      </c>
    </row>
    <row r="5477" spans="1:3" x14ac:dyDescent="0.3">
      <c r="A5477" t="s">
        <v>4796</v>
      </c>
      <c r="B5477">
        <v>9</v>
      </c>
      <c r="C5477">
        <v>9</v>
      </c>
    </row>
    <row r="5478" spans="1:3" x14ac:dyDescent="0.3">
      <c r="A5478" t="s">
        <v>4797</v>
      </c>
      <c r="B5478">
        <v>5</v>
      </c>
      <c r="C5478">
        <v>5</v>
      </c>
    </row>
    <row r="5479" spans="1:3" x14ac:dyDescent="0.3">
      <c r="A5479" t="s">
        <v>4798</v>
      </c>
      <c r="B5479">
        <v>3</v>
      </c>
      <c r="C5479">
        <v>3</v>
      </c>
    </row>
    <row r="5480" spans="1:3" x14ac:dyDescent="0.3">
      <c r="A5480" t="s">
        <v>4799</v>
      </c>
      <c r="B5480">
        <v>21</v>
      </c>
      <c r="C5480">
        <v>21</v>
      </c>
    </row>
    <row r="5481" spans="1:3" x14ac:dyDescent="0.3">
      <c r="A5481" t="s">
        <v>10355</v>
      </c>
    </row>
    <row r="5482" spans="1:3" x14ac:dyDescent="0.3">
      <c r="A5482" t="s">
        <v>4800</v>
      </c>
      <c r="B5482">
        <v>3</v>
      </c>
      <c r="C5482">
        <v>3</v>
      </c>
    </row>
    <row r="5483" spans="1:3" x14ac:dyDescent="0.3">
      <c r="A5483" t="s">
        <v>4801</v>
      </c>
      <c r="B5483">
        <v>7</v>
      </c>
      <c r="C5483">
        <v>7</v>
      </c>
    </row>
    <row r="5484" spans="1:3" x14ac:dyDescent="0.3">
      <c r="A5484" t="s">
        <v>10356</v>
      </c>
    </row>
    <row r="5485" spans="1:3" x14ac:dyDescent="0.3">
      <c r="A5485" t="s">
        <v>4802</v>
      </c>
    </row>
    <row r="5486" spans="1:3" x14ac:dyDescent="0.3">
      <c r="A5486" t="s">
        <v>10357</v>
      </c>
      <c r="B5486">
        <v>2021</v>
      </c>
      <c r="C5486">
        <v>2021</v>
      </c>
    </row>
    <row r="5487" spans="1:3" x14ac:dyDescent="0.3">
      <c r="A5487" t="s">
        <v>4803</v>
      </c>
      <c r="B5487">
        <v>9</v>
      </c>
      <c r="C5487">
        <v>9</v>
      </c>
    </row>
    <row r="5488" spans="1:3" x14ac:dyDescent="0.3">
      <c r="A5488" t="s">
        <v>4804</v>
      </c>
      <c r="B5488">
        <v>3</v>
      </c>
      <c r="C5488">
        <v>3</v>
      </c>
    </row>
    <row r="5489" spans="1:3" x14ac:dyDescent="0.3">
      <c r="A5489" t="s">
        <v>4805</v>
      </c>
      <c r="B5489">
        <v>6</v>
      </c>
      <c r="C5489">
        <v>6</v>
      </c>
    </row>
    <row r="5490" spans="1:3" x14ac:dyDescent="0.3">
      <c r="A5490" t="s">
        <v>4806</v>
      </c>
    </row>
    <row r="5491" spans="1:3" x14ac:dyDescent="0.3">
      <c r="A5491" t="s">
        <v>4807</v>
      </c>
    </row>
    <row r="5492" spans="1:3" x14ac:dyDescent="0.3">
      <c r="A5492" t="s">
        <v>4054</v>
      </c>
    </row>
    <row r="5493" spans="1:3" x14ac:dyDescent="0.3">
      <c r="A5493" t="s">
        <v>920</v>
      </c>
    </row>
    <row r="5494" spans="1:3" x14ac:dyDescent="0.3">
      <c r="A5494" t="s">
        <v>10358</v>
      </c>
    </row>
    <row r="5495" spans="1:3" x14ac:dyDescent="0.3">
      <c r="A5495" t="s">
        <v>10359</v>
      </c>
    </row>
    <row r="5496" spans="1:3" x14ac:dyDescent="0.3">
      <c r="A5496" t="s">
        <v>920</v>
      </c>
    </row>
    <row r="5497" spans="1:3" x14ac:dyDescent="0.3">
      <c r="A5497" t="s">
        <v>4808</v>
      </c>
      <c r="B5497">
        <v>11</v>
      </c>
      <c r="C5497">
        <v>11</v>
      </c>
    </row>
    <row r="5498" spans="1:3" x14ac:dyDescent="0.3">
      <c r="A5498" t="s">
        <v>4240</v>
      </c>
    </row>
    <row r="5499" spans="1:3" x14ac:dyDescent="0.3">
      <c r="A5499" t="s">
        <v>10360</v>
      </c>
      <c r="B5499">
        <v>3</v>
      </c>
      <c r="C5499">
        <v>3</v>
      </c>
    </row>
    <row r="5500" spans="1:3" x14ac:dyDescent="0.3">
      <c r="A5500" t="s">
        <v>10361</v>
      </c>
      <c r="B5500">
        <v>3</v>
      </c>
      <c r="C5500">
        <v>3</v>
      </c>
    </row>
    <row r="5501" spans="1:3" x14ac:dyDescent="0.3">
      <c r="A5501" t="s">
        <v>4809</v>
      </c>
    </row>
    <row r="5502" spans="1:3" x14ac:dyDescent="0.3">
      <c r="A5502" t="s">
        <v>4810</v>
      </c>
      <c r="B5502">
        <v>13</v>
      </c>
      <c r="C5502">
        <v>13</v>
      </c>
    </row>
    <row r="5503" spans="1:3" x14ac:dyDescent="0.3">
      <c r="A5503" t="s">
        <v>4811</v>
      </c>
      <c r="B5503">
        <v>3</v>
      </c>
      <c r="C5503">
        <v>3</v>
      </c>
    </row>
    <row r="5504" spans="1:3" x14ac:dyDescent="0.3">
      <c r="A5504" t="s">
        <v>4812</v>
      </c>
      <c r="B5504">
        <v>2</v>
      </c>
      <c r="C5504">
        <v>2</v>
      </c>
    </row>
    <row r="5505" spans="1:3" x14ac:dyDescent="0.3">
      <c r="A5505" t="s">
        <v>4813</v>
      </c>
      <c r="B5505">
        <v>14</v>
      </c>
      <c r="C5505">
        <v>14</v>
      </c>
    </row>
    <row r="5506" spans="1:3" x14ac:dyDescent="0.3">
      <c r="A5506" t="s">
        <v>4814</v>
      </c>
      <c r="B5506">
        <v>5</v>
      </c>
      <c r="C5506">
        <v>5</v>
      </c>
    </row>
    <row r="5507" spans="1:3" x14ac:dyDescent="0.3">
      <c r="A5507" t="s">
        <v>10362</v>
      </c>
    </row>
    <row r="5508" spans="1:3" x14ac:dyDescent="0.3">
      <c r="A5508" t="s">
        <v>10363</v>
      </c>
    </row>
    <row r="5509" spans="1:3" x14ac:dyDescent="0.3">
      <c r="A5509" t="s">
        <v>4815</v>
      </c>
      <c r="B5509">
        <v>9</v>
      </c>
      <c r="C5509">
        <v>9</v>
      </c>
    </row>
    <row r="5510" spans="1:3" x14ac:dyDescent="0.3">
      <c r="A5510" t="s">
        <v>10364</v>
      </c>
      <c r="B5510">
        <v>2021</v>
      </c>
      <c r="C5510">
        <v>2021</v>
      </c>
    </row>
    <row r="5511" spans="1:3" x14ac:dyDescent="0.3">
      <c r="A5511" t="s">
        <v>4816</v>
      </c>
      <c r="B5511">
        <v>11</v>
      </c>
      <c r="C5511">
        <v>11</v>
      </c>
    </row>
    <row r="5512" spans="1:3" x14ac:dyDescent="0.3">
      <c r="A5512" t="s">
        <v>10365</v>
      </c>
    </row>
    <row r="5513" spans="1:3" x14ac:dyDescent="0.3">
      <c r="A5513" t="s">
        <v>4817</v>
      </c>
    </row>
    <row r="5514" spans="1:3" x14ac:dyDescent="0.3">
      <c r="A5514" t="s">
        <v>4818</v>
      </c>
    </row>
    <row r="5515" spans="1:3" x14ac:dyDescent="0.3">
      <c r="A5515" t="s">
        <v>4819</v>
      </c>
    </row>
    <row r="5516" spans="1:3" x14ac:dyDescent="0.3">
      <c r="A5516" t="s">
        <v>4820</v>
      </c>
      <c r="B5516">
        <v>8</v>
      </c>
      <c r="C5516">
        <v>8</v>
      </c>
    </row>
    <row r="5517" spans="1:3" x14ac:dyDescent="0.3">
      <c r="A5517" t="s">
        <v>4821</v>
      </c>
      <c r="B5517">
        <v>17</v>
      </c>
      <c r="C5517">
        <v>17</v>
      </c>
    </row>
    <row r="5518" spans="1:3" x14ac:dyDescent="0.3">
      <c r="A5518" t="s">
        <v>4822</v>
      </c>
      <c r="B5518">
        <v>16</v>
      </c>
      <c r="C5518">
        <v>16</v>
      </c>
    </row>
    <row r="5519" spans="1:3" x14ac:dyDescent="0.3">
      <c r="A5519" t="s">
        <v>4823</v>
      </c>
      <c r="B5519">
        <v>4</v>
      </c>
      <c r="C5519">
        <v>4</v>
      </c>
    </row>
    <row r="5520" spans="1:3" x14ac:dyDescent="0.3">
      <c r="A5520" t="s">
        <v>4824</v>
      </c>
      <c r="B5520">
        <v>2</v>
      </c>
      <c r="C5520">
        <v>2</v>
      </c>
    </row>
    <row r="5521" spans="1:3" x14ac:dyDescent="0.3">
      <c r="A5521" t="s">
        <v>4825</v>
      </c>
      <c r="B5521">
        <v>5</v>
      </c>
      <c r="C5521">
        <v>5</v>
      </c>
    </row>
    <row r="5522" spans="1:3" x14ac:dyDescent="0.3">
      <c r="A5522" t="s">
        <v>10366</v>
      </c>
    </row>
    <row r="5523" spans="1:3" x14ac:dyDescent="0.3">
      <c r="A5523" t="s">
        <v>4826</v>
      </c>
      <c r="B5523">
        <v>12</v>
      </c>
      <c r="C5523">
        <v>12</v>
      </c>
    </row>
    <row r="5524" spans="1:3" x14ac:dyDescent="0.3">
      <c r="A5524" t="s">
        <v>4827</v>
      </c>
      <c r="B5524">
        <v>11</v>
      </c>
      <c r="C5524">
        <v>11</v>
      </c>
    </row>
    <row r="5525" spans="1:3" x14ac:dyDescent="0.3">
      <c r="A5525" t="s">
        <v>4828</v>
      </c>
      <c r="B5525">
        <v>5</v>
      </c>
      <c r="C5525">
        <v>5</v>
      </c>
    </row>
    <row r="5526" spans="1:3" x14ac:dyDescent="0.3">
      <c r="A5526" t="s">
        <v>4829</v>
      </c>
      <c r="B5526">
        <v>10</v>
      </c>
      <c r="C5526">
        <v>10</v>
      </c>
    </row>
    <row r="5527" spans="1:3" x14ac:dyDescent="0.3">
      <c r="A5527" t="s">
        <v>10367</v>
      </c>
    </row>
    <row r="5528" spans="1:3" x14ac:dyDescent="0.3">
      <c r="A5528" t="s">
        <v>4831</v>
      </c>
    </row>
    <row r="5529" spans="1:3" x14ac:dyDescent="0.3">
      <c r="A5529" t="s">
        <v>4832</v>
      </c>
      <c r="B5529">
        <v>5</v>
      </c>
      <c r="C5529">
        <v>5</v>
      </c>
    </row>
    <row r="5530" spans="1:3" x14ac:dyDescent="0.3">
      <c r="A5530" t="s">
        <v>4833</v>
      </c>
      <c r="B5530">
        <v>3</v>
      </c>
      <c r="C5530">
        <v>3</v>
      </c>
    </row>
    <row r="5531" spans="1:3" x14ac:dyDescent="0.3">
      <c r="A5531" t="s">
        <v>10368</v>
      </c>
      <c r="B5531">
        <v>52</v>
      </c>
      <c r="C5531">
        <v>52</v>
      </c>
    </row>
    <row r="5532" spans="1:3" x14ac:dyDescent="0.3">
      <c r="A5532" t="s">
        <v>4834</v>
      </c>
      <c r="B5532">
        <v>26</v>
      </c>
      <c r="C5532">
        <v>26</v>
      </c>
    </row>
    <row r="5533" spans="1:3" x14ac:dyDescent="0.3">
      <c r="A5533" t="s">
        <v>4835</v>
      </c>
      <c r="B5533">
        <v>7</v>
      </c>
      <c r="C5533">
        <v>7</v>
      </c>
    </row>
    <row r="5534" spans="1:3" x14ac:dyDescent="0.3">
      <c r="A5534" t="s">
        <v>10369</v>
      </c>
    </row>
    <row r="5535" spans="1:3" x14ac:dyDescent="0.3">
      <c r="A5535" t="s">
        <v>10370</v>
      </c>
    </row>
    <row r="5536" spans="1:3" x14ac:dyDescent="0.3">
      <c r="A5536" t="s">
        <v>4836</v>
      </c>
    </row>
    <row r="5537" spans="1:3" x14ac:dyDescent="0.3">
      <c r="A5537" t="s">
        <v>4837</v>
      </c>
      <c r="B5537">
        <v>9</v>
      </c>
      <c r="C5537">
        <v>9</v>
      </c>
    </row>
    <row r="5538" spans="1:3" x14ac:dyDescent="0.3">
      <c r="A5538" t="s">
        <v>4838</v>
      </c>
      <c r="B5538">
        <v>8</v>
      </c>
      <c r="C5538">
        <v>8</v>
      </c>
    </row>
    <row r="5539" spans="1:3" x14ac:dyDescent="0.3">
      <c r="A5539" t="s">
        <v>3024</v>
      </c>
    </row>
    <row r="5540" spans="1:3" x14ac:dyDescent="0.3">
      <c r="A5540" t="s">
        <v>10371</v>
      </c>
    </row>
    <row r="5541" spans="1:3" x14ac:dyDescent="0.3">
      <c r="A5541" t="s">
        <v>4839</v>
      </c>
      <c r="B5541">
        <v>15</v>
      </c>
      <c r="C5541">
        <v>15</v>
      </c>
    </row>
    <row r="5542" spans="1:3" x14ac:dyDescent="0.3">
      <c r="A5542" t="s">
        <v>10372</v>
      </c>
    </row>
    <row r="5543" spans="1:3" x14ac:dyDescent="0.3">
      <c r="A5543" t="s">
        <v>10373</v>
      </c>
    </row>
    <row r="5544" spans="1:3" x14ac:dyDescent="0.3">
      <c r="A5544" t="s">
        <v>10374</v>
      </c>
    </row>
    <row r="5545" spans="1:3" x14ac:dyDescent="0.3">
      <c r="A5545" t="s">
        <v>10375</v>
      </c>
    </row>
    <row r="5546" spans="1:3" x14ac:dyDescent="0.3">
      <c r="A5546" t="s">
        <v>10376</v>
      </c>
    </row>
    <row r="5547" spans="1:3" x14ac:dyDescent="0.3">
      <c r="A5547" t="s">
        <v>10377</v>
      </c>
    </row>
    <row r="5548" spans="1:3" x14ac:dyDescent="0.3">
      <c r="A5548" t="s">
        <v>10378</v>
      </c>
    </row>
    <row r="5549" spans="1:3" x14ac:dyDescent="0.3">
      <c r="A5549" t="s">
        <v>4840</v>
      </c>
      <c r="B5549">
        <v>8</v>
      </c>
      <c r="C5549">
        <v>8</v>
      </c>
    </row>
    <row r="5550" spans="1:3" x14ac:dyDescent="0.3">
      <c r="A5550" t="s">
        <v>10379</v>
      </c>
      <c r="B5550">
        <v>10621</v>
      </c>
      <c r="C5550">
        <v>10621</v>
      </c>
    </row>
    <row r="5551" spans="1:3" x14ac:dyDescent="0.3">
      <c r="A5551" t="s">
        <v>10380</v>
      </c>
    </row>
    <row r="5552" spans="1:3" x14ac:dyDescent="0.3">
      <c r="A5552" t="s">
        <v>4841</v>
      </c>
      <c r="B5552">
        <v>14</v>
      </c>
      <c r="C5552">
        <v>14</v>
      </c>
    </row>
    <row r="5553" spans="1:3" x14ac:dyDescent="0.3">
      <c r="A5553" t="s">
        <v>4842</v>
      </c>
      <c r="B5553">
        <v>13</v>
      </c>
      <c r="C5553">
        <v>13</v>
      </c>
    </row>
    <row r="5554" spans="1:3" x14ac:dyDescent="0.3">
      <c r="A5554" t="s">
        <v>4843</v>
      </c>
      <c r="B5554">
        <v>9</v>
      </c>
      <c r="C5554">
        <v>9</v>
      </c>
    </row>
    <row r="5555" spans="1:3" x14ac:dyDescent="0.3">
      <c r="A5555" t="s">
        <v>4844</v>
      </c>
      <c r="B5555">
        <v>2</v>
      </c>
      <c r="C5555">
        <v>2</v>
      </c>
    </row>
    <row r="5556" spans="1:3" x14ac:dyDescent="0.3">
      <c r="A5556" t="s">
        <v>4845</v>
      </c>
      <c r="B5556">
        <v>15</v>
      </c>
      <c r="C5556">
        <v>15</v>
      </c>
    </row>
    <row r="5557" spans="1:3" x14ac:dyDescent="0.3">
      <c r="A5557" t="s">
        <v>4846</v>
      </c>
      <c r="B5557">
        <v>6</v>
      </c>
      <c r="C5557">
        <v>6</v>
      </c>
    </row>
    <row r="5558" spans="1:3" x14ac:dyDescent="0.3">
      <c r="A5558" t="s">
        <v>4847</v>
      </c>
      <c r="B5558">
        <v>19</v>
      </c>
      <c r="C5558">
        <v>19</v>
      </c>
    </row>
    <row r="5559" spans="1:3" x14ac:dyDescent="0.3">
      <c r="A5559" t="s">
        <v>4848</v>
      </c>
      <c r="B5559">
        <v>2</v>
      </c>
      <c r="C5559">
        <v>2</v>
      </c>
    </row>
    <row r="5560" spans="1:3" x14ac:dyDescent="0.3">
      <c r="A5560" t="s">
        <v>4849</v>
      </c>
      <c r="B5560">
        <v>17</v>
      </c>
      <c r="C5560">
        <v>17</v>
      </c>
    </row>
    <row r="5561" spans="1:3" x14ac:dyDescent="0.3">
      <c r="A5561" t="s">
        <v>4850</v>
      </c>
      <c r="B5561">
        <v>25</v>
      </c>
      <c r="C5561">
        <v>25</v>
      </c>
    </row>
    <row r="5562" spans="1:3" x14ac:dyDescent="0.3">
      <c r="A5562" t="s">
        <v>4851</v>
      </c>
      <c r="B5562">
        <v>4</v>
      </c>
      <c r="C5562">
        <v>4</v>
      </c>
    </row>
    <row r="5563" spans="1:3" x14ac:dyDescent="0.3">
      <c r="A5563" t="s">
        <v>4852</v>
      </c>
    </row>
    <row r="5564" spans="1:3" x14ac:dyDescent="0.3">
      <c r="A5564" t="s">
        <v>4853</v>
      </c>
      <c r="B5564">
        <v>1</v>
      </c>
      <c r="C5564">
        <v>1</v>
      </c>
    </row>
    <row r="5565" spans="1:3" x14ac:dyDescent="0.3">
      <c r="A5565" t="s">
        <v>4854</v>
      </c>
      <c r="B5565">
        <v>10</v>
      </c>
      <c r="C5565">
        <v>10</v>
      </c>
    </row>
    <row r="5566" spans="1:3" x14ac:dyDescent="0.3">
      <c r="A5566" t="s">
        <v>4855</v>
      </c>
    </row>
    <row r="5567" spans="1:3" x14ac:dyDescent="0.3">
      <c r="A5567" t="s">
        <v>4856</v>
      </c>
    </row>
    <row r="5568" spans="1:3" x14ac:dyDescent="0.3">
      <c r="A5568" t="s">
        <v>10381</v>
      </c>
    </row>
    <row r="5569" spans="1:3" x14ac:dyDescent="0.3">
      <c r="A5569" t="s">
        <v>10382</v>
      </c>
    </row>
    <row r="5570" spans="1:3" x14ac:dyDescent="0.3">
      <c r="A5570" t="s">
        <v>4857</v>
      </c>
      <c r="B5570">
        <v>14</v>
      </c>
      <c r="C5570">
        <v>14</v>
      </c>
    </row>
    <row r="5571" spans="1:3" x14ac:dyDescent="0.3">
      <c r="A5571" t="s">
        <v>4858</v>
      </c>
      <c r="B5571">
        <v>21</v>
      </c>
      <c r="C5571">
        <v>21</v>
      </c>
    </row>
    <row r="5572" spans="1:3" x14ac:dyDescent="0.3">
      <c r="A5572" t="s">
        <v>4859</v>
      </c>
      <c r="B5572">
        <v>2</v>
      </c>
      <c r="C5572">
        <v>2</v>
      </c>
    </row>
    <row r="5573" spans="1:3" x14ac:dyDescent="0.3">
      <c r="A5573" t="s">
        <v>4860</v>
      </c>
    </row>
    <row r="5574" spans="1:3" x14ac:dyDescent="0.3">
      <c r="A5574" t="s">
        <v>4861</v>
      </c>
    </row>
    <row r="5575" spans="1:3" x14ac:dyDescent="0.3">
      <c r="A5575" t="s">
        <v>4862</v>
      </c>
      <c r="B5575">
        <v>13</v>
      </c>
      <c r="C5575">
        <v>13</v>
      </c>
    </row>
    <row r="5576" spans="1:3" x14ac:dyDescent="0.3">
      <c r="A5576" t="s">
        <v>4863</v>
      </c>
      <c r="C5576">
        <v>2</v>
      </c>
    </row>
    <row r="5577" spans="1:3" x14ac:dyDescent="0.3">
      <c r="A5577" t="s">
        <v>10383</v>
      </c>
    </row>
    <row r="5578" spans="1:3" x14ac:dyDescent="0.3">
      <c r="A5578" t="s">
        <v>10384</v>
      </c>
    </row>
    <row r="5579" spans="1:3" x14ac:dyDescent="0.3">
      <c r="A5579" t="s">
        <v>10385</v>
      </c>
    </row>
    <row r="5580" spans="1:3" x14ac:dyDescent="0.3">
      <c r="A5580" t="s">
        <v>10386</v>
      </c>
    </row>
    <row r="5581" spans="1:3" x14ac:dyDescent="0.3">
      <c r="A5581" t="s">
        <v>4864</v>
      </c>
      <c r="B5581">
        <v>16</v>
      </c>
      <c r="C5581">
        <v>16</v>
      </c>
    </row>
    <row r="5582" spans="1:3" x14ac:dyDescent="0.3">
      <c r="A5582" t="s">
        <v>4865</v>
      </c>
      <c r="B5582">
        <v>1</v>
      </c>
      <c r="C5582">
        <v>1</v>
      </c>
    </row>
    <row r="5583" spans="1:3" x14ac:dyDescent="0.3">
      <c r="A5583" t="s">
        <v>4866</v>
      </c>
    </row>
    <row r="5584" spans="1:3" x14ac:dyDescent="0.3">
      <c r="A5584" t="s">
        <v>4867</v>
      </c>
    </row>
    <row r="5585" spans="1:3" x14ac:dyDescent="0.3">
      <c r="A5585" t="s">
        <v>4868</v>
      </c>
    </row>
    <row r="5586" spans="1:3" x14ac:dyDescent="0.3">
      <c r="A5586" t="s">
        <v>4869</v>
      </c>
    </row>
    <row r="5587" spans="1:3" x14ac:dyDescent="0.3">
      <c r="A5587" t="s">
        <v>4870</v>
      </c>
      <c r="B5587">
        <v>15</v>
      </c>
      <c r="C5587">
        <v>15</v>
      </c>
    </row>
    <row r="5588" spans="1:3" x14ac:dyDescent="0.3">
      <c r="A5588" t="s">
        <v>4871</v>
      </c>
      <c r="B5588">
        <v>19</v>
      </c>
      <c r="C5588">
        <v>19</v>
      </c>
    </row>
    <row r="5589" spans="1:3" x14ac:dyDescent="0.3">
      <c r="A5589" t="s">
        <v>4872</v>
      </c>
      <c r="B5589">
        <v>3</v>
      </c>
      <c r="C5589">
        <v>3</v>
      </c>
    </row>
    <row r="5590" spans="1:3" x14ac:dyDescent="0.3">
      <c r="A5590" t="s">
        <v>4873</v>
      </c>
      <c r="B5590">
        <v>31</v>
      </c>
      <c r="C5590">
        <v>31</v>
      </c>
    </row>
    <row r="5591" spans="1:3" x14ac:dyDescent="0.3">
      <c r="A5591" t="s">
        <v>4874</v>
      </c>
      <c r="C5591">
        <v>4</v>
      </c>
    </row>
    <row r="5592" spans="1:3" x14ac:dyDescent="0.3">
      <c r="A5592" t="s">
        <v>10387</v>
      </c>
    </row>
    <row r="5593" spans="1:3" x14ac:dyDescent="0.3">
      <c r="A5593" t="s">
        <v>10388</v>
      </c>
      <c r="B5593">
        <v>2021</v>
      </c>
      <c r="C5593">
        <v>2021</v>
      </c>
    </row>
    <row r="5594" spans="1:3" x14ac:dyDescent="0.3">
      <c r="A5594" t="s">
        <v>4875</v>
      </c>
      <c r="B5594">
        <v>3</v>
      </c>
      <c r="C5594">
        <v>3</v>
      </c>
    </row>
    <row r="5595" spans="1:3" x14ac:dyDescent="0.3">
      <c r="A5595" t="s">
        <v>4877</v>
      </c>
      <c r="B5595">
        <v>1</v>
      </c>
      <c r="C5595">
        <v>1</v>
      </c>
    </row>
    <row r="5596" spans="1:3" x14ac:dyDescent="0.3">
      <c r="A5596" t="s">
        <v>10389</v>
      </c>
      <c r="B5596">
        <v>2</v>
      </c>
      <c r="C5596">
        <v>2</v>
      </c>
    </row>
    <row r="5597" spans="1:3" x14ac:dyDescent="0.3">
      <c r="A5597" t="s">
        <v>4878</v>
      </c>
      <c r="B5597">
        <v>9</v>
      </c>
      <c r="C5597">
        <v>9</v>
      </c>
    </row>
    <row r="5598" spans="1:3" x14ac:dyDescent="0.3">
      <c r="A5598" t="s">
        <v>10390</v>
      </c>
    </row>
    <row r="5599" spans="1:3" x14ac:dyDescent="0.3">
      <c r="A5599" t="s">
        <v>10391</v>
      </c>
    </row>
    <row r="5600" spans="1:3" x14ac:dyDescent="0.3">
      <c r="A5600" t="s">
        <v>4879</v>
      </c>
      <c r="B5600">
        <v>8</v>
      </c>
      <c r="C5600">
        <v>8</v>
      </c>
    </row>
    <row r="5601" spans="1:3" x14ac:dyDescent="0.3">
      <c r="A5601" t="s">
        <v>4880</v>
      </c>
    </row>
    <row r="5602" spans="1:3" x14ac:dyDescent="0.3">
      <c r="A5602" t="s">
        <v>4881</v>
      </c>
      <c r="B5602">
        <v>3</v>
      </c>
      <c r="C5602">
        <v>3</v>
      </c>
    </row>
    <row r="5603" spans="1:3" x14ac:dyDescent="0.3">
      <c r="A5603" t="s">
        <v>10392</v>
      </c>
      <c r="B5603">
        <v>9</v>
      </c>
      <c r="C5603">
        <v>9</v>
      </c>
    </row>
    <row r="5604" spans="1:3" x14ac:dyDescent="0.3">
      <c r="A5604" t="s">
        <v>4882</v>
      </c>
      <c r="B5604">
        <v>5</v>
      </c>
      <c r="C5604">
        <v>5</v>
      </c>
    </row>
    <row r="5605" spans="1:3" x14ac:dyDescent="0.3">
      <c r="A5605" t="s">
        <v>4883</v>
      </c>
      <c r="B5605">
        <v>3</v>
      </c>
      <c r="C5605">
        <v>3</v>
      </c>
    </row>
    <row r="5606" spans="1:3" x14ac:dyDescent="0.3">
      <c r="A5606" t="s">
        <v>4884</v>
      </c>
      <c r="B5606">
        <v>31</v>
      </c>
      <c r="C5606">
        <v>31</v>
      </c>
    </row>
    <row r="5607" spans="1:3" x14ac:dyDescent="0.3">
      <c r="A5607" t="s">
        <v>4885</v>
      </c>
      <c r="B5607">
        <v>5</v>
      </c>
      <c r="C5607">
        <v>5</v>
      </c>
    </row>
    <row r="5608" spans="1:3" x14ac:dyDescent="0.3">
      <c r="A5608" t="s">
        <v>4886</v>
      </c>
      <c r="B5608">
        <v>17</v>
      </c>
      <c r="C5608">
        <v>17</v>
      </c>
    </row>
    <row r="5609" spans="1:3" x14ac:dyDescent="0.3">
      <c r="A5609" t="s">
        <v>10393</v>
      </c>
    </row>
    <row r="5610" spans="1:3" x14ac:dyDescent="0.3">
      <c r="A5610" t="s">
        <v>4887</v>
      </c>
      <c r="C5610">
        <v>6</v>
      </c>
    </row>
    <row r="5611" spans="1:3" x14ac:dyDescent="0.3">
      <c r="A5611" t="s">
        <v>4888</v>
      </c>
      <c r="C5611">
        <v>2</v>
      </c>
    </row>
    <row r="5612" spans="1:3" x14ac:dyDescent="0.3">
      <c r="A5612" t="s">
        <v>4889</v>
      </c>
    </row>
    <row r="5613" spans="1:3" x14ac:dyDescent="0.3">
      <c r="A5613" t="s">
        <v>4890</v>
      </c>
      <c r="B5613">
        <v>10</v>
      </c>
      <c r="C5613">
        <v>10</v>
      </c>
    </row>
    <row r="5614" spans="1:3" x14ac:dyDescent="0.3">
      <c r="A5614" t="s">
        <v>4891</v>
      </c>
    </row>
    <row r="5615" spans="1:3" x14ac:dyDescent="0.3">
      <c r="A5615" t="s">
        <v>4892</v>
      </c>
    </row>
    <row r="5616" spans="1:3" x14ac:dyDescent="0.3">
      <c r="A5616" t="s">
        <v>4893</v>
      </c>
    </row>
    <row r="5617" spans="1:3" x14ac:dyDescent="0.3">
      <c r="A5617" t="s">
        <v>4894</v>
      </c>
    </row>
    <row r="5618" spans="1:3" x14ac:dyDescent="0.3">
      <c r="A5618" t="s">
        <v>4895</v>
      </c>
      <c r="B5618">
        <v>3</v>
      </c>
      <c r="C5618">
        <v>3</v>
      </c>
    </row>
    <row r="5619" spans="1:3" x14ac:dyDescent="0.3">
      <c r="A5619" t="s">
        <v>4896</v>
      </c>
      <c r="B5619">
        <v>2</v>
      </c>
      <c r="C5619">
        <v>2</v>
      </c>
    </row>
    <row r="5620" spans="1:3" x14ac:dyDescent="0.3">
      <c r="A5620" t="s">
        <v>10394</v>
      </c>
    </row>
    <row r="5621" spans="1:3" x14ac:dyDescent="0.3">
      <c r="A5621" t="s">
        <v>10395</v>
      </c>
    </row>
    <row r="5622" spans="1:3" x14ac:dyDescent="0.3">
      <c r="A5622" t="s">
        <v>10396</v>
      </c>
      <c r="B5622">
        <v>2021</v>
      </c>
      <c r="C5622">
        <v>2021</v>
      </c>
    </row>
    <row r="5623" spans="1:3" x14ac:dyDescent="0.3">
      <c r="A5623" t="s">
        <v>10397</v>
      </c>
    </row>
    <row r="5624" spans="1:3" x14ac:dyDescent="0.3">
      <c r="A5624" t="s">
        <v>10398</v>
      </c>
    </row>
    <row r="5625" spans="1:3" x14ac:dyDescent="0.3">
      <c r="A5625" t="s">
        <v>10399</v>
      </c>
    </row>
    <row r="5626" spans="1:3" x14ac:dyDescent="0.3">
      <c r="A5626" t="s">
        <v>10400</v>
      </c>
    </row>
    <row r="5627" spans="1:3" x14ac:dyDescent="0.3">
      <c r="A5627" t="s">
        <v>10401</v>
      </c>
      <c r="B5627">
        <v>12</v>
      </c>
      <c r="C5627">
        <v>12</v>
      </c>
    </row>
    <row r="5628" spans="1:3" x14ac:dyDescent="0.3">
      <c r="A5628" t="s">
        <v>10402</v>
      </c>
      <c r="B5628">
        <v>2021</v>
      </c>
      <c r="C5628">
        <v>2021</v>
      </c>
    </row>
    <row r="5629" spans="1:3" x14ac:dyDescent="0.3">
      <c r="A5629" t="s">
        <v>4897</v>
      </c>
      <c r="B5629">
        <v>1</v>
      </c>
      <c r="C5629">
        <v>1</v>
      </c>
    </row>
    <row r="5630" spans="1:3" x14ac:dyDescent="0.3">
      <c r="A5630" t="s">
        <v>4898</v>
      </c>
    </row>
    <row r="5631" spans="1:3" x14ac:dyDescent="0.3">
      <c r="A5631" t="s">
        <v>4899</v>
      </c>
    </row>
    <row r="5632" spans="1:3" x14ac:dyDescent="0.3">
      <c r="A5632" t="s">
        <v>4900</v>
      </c>
      <c r="B5632">
        <v>6</v>
      </c>
      <c r="C5632">
        <v>6</v>
      </c>
    </row>
    <row r="5633" spans="1:3" x14ac:dyDescent="0.3">
      <c r="A5633" t="s">
        <v>4901</v>
      </c>
      <c r="C5633">
        <v>3</v>
      </c>
    </row>
    <row r="5634" spans="1:3" x14ac:dyDescent="0.3">
      <c r="A5634" t="s">
        <v>4902</v>
      </c>
      <c r="B5634">
        <v>17</v>
      </c>
      <c r="C5634">
        <v>17</v>
      </c>
    </row>
    <row r="5635" spans="1:3" x14ac:dyDescent="0.3">
      <c r="A5635" t="s">
        <v>4903</v>
      </c>
    </row>
    <row r="5636" spans="1:3" x14ac:dyDescent="0.3">
      <c r="A5636" t="s">
        <v>4904</v>
      </c>
    </row>
    <row r="5637" spans="1:3" x14ac:dyDescent="0.3">
      <c r="A5637" t="s">
        <v>4905</v>
      </c>
    </row>
    <row r="5638" spans="1:3" x14ac:dyDescent="0.3">
      <c r="A5638" t="s">
        <v>4907</v>
      </c>
    </row>
    <row r="5639" spans="1:3" x14ac:dyDescent="0.3">
      <c r="A5639" t="s">
        <v>1083</v>
      </c>
      <c r="C5639">
        <v>1</v>
      </c>
    </row>
    <row r="5640" spans="1:3" x14ac:dyDescent="0.3">
      <c r="A5640" t="s">
        <v>10403</v>
      </c>
    </row>
    <row r="5641" spans="1:3" x14ac:dyDescent="0.3">
      <c r="A5641" t="s">
        <v>10404</v>
      </c>
    </row>
    <row r="5642" spans="1:3" x14ac:dyDescent="0.3">
      <c r="A5642" t="s">
        <v>4908</v>
      </c>
    </row>
    <row r="5643" spans="1:3" x14ac:dyDescent="0.3">
      <c r="A5643" t="s">
        <v>10405</v>
      </c>
    </row>
    <row r="5644" spans="1:3" x14ac:dyDescent="0.3">
      <c r="A5644" t="s">
        <v>4909</v>
      </c>
      <c r="B5644">
        <v>3</v>
      </c>
      <c r="C5644">
        <v>3</v>
      </c>
    </row>
    <row r="5645" spans="1:3" x14ac:dyDescent="0.3">
      <c r="A5645" t="s">
        <v>10406</v>
      </c>
    </row>
    <row r="5646" spans="1:3" x14ac:dyDescent="0.3">
      <c r="A5646" t="s">
        <v>10407</v>
      </c>
    </row>
    <row r="5647" spans="1:3" x14ac:dyDescent="0.3">
      <c r="A5647" t="s">
        <v>3566</v>
      </c>
    </row>
    <row r="5648" spans="1:3" x14ac:dyDescent="0.3">
      <c r="A5648" t="s">
        <v>4910</v>
      </c>
      <c r="B5648">
        <v>7</v>
      </c>
      <c r="C5648">
        <v>7</v>
      </c>
    </row>
    <row r="5649" spans="1:3" x14ac:dyDescent="0.3">
      <c r="A5649" t="s">
        <v>4911</v>
      </c>
    </row>
    <row r="5650" spans="1:3" x14ac:dyDescent="0.3">
      <c r="A5650" t="s">
        <v>4912</v>
      </c>
    </row>
    <row r="5651" spans="1:3" x14ac:dyDescent="0.3">
      <c r="A5651" t="s">
        <v>10408</v>
      </c>
    </row>
    <row r="5652" spans="1:3" x14ac:dyDescent="0.3">
      <c r="A5652" t="s">
        <v>10409</v>
      </c>
    </row>
    <row r="5653" spans="1:3" x14ac:dyDescent="0.3">
      <c r="A5653" t="s">
        <v>4913</v>
      </c>
      <c r="B5653">
        <v>6</v>
      </c>
      <c r="C5653">
        <v>6</v>
      </c>
    </row>
    <row r="5654" spans="1:3" x14ac:dyDescent="0.3">
      <c r="A5654" t="s">
        <v>4914</v>
      </c>
    </row>
    <row r="5655" spans="1:3" x14ac:dyDescent="0.3">
      <c r="A5655" t="s">
        <v>6579</v>
      </c>
    </row>
    <row r="5656" spans="1:3" x14ac:dyDescent="0.3">
      <c r="A5656" t="s">
        <v>10410</v>
      </c>
      <c r="B5656">
        <v>3</v>
      </c>
      <c r="C5656">
        <v>3</v>
      </c>
    </row>
    <row r="5657" spans="1:3" x14ac:dyDescent="0.3">
      <c r="A5657" t="s">
        <v>10411</v>
      </c>
    </row>
    <row r="5658" spans="1:3" x14ac:dyDescent="0.3">
      <c r="A5658" t="s">
        <v>4916</v>
      </c>
    </row>
    <row r="5659" spans="1:3" x14ac:dyDescent="0.3">
      <c r="A5659" t="s">
        <v>4917</v>
      </c>
    </row>
    <row r="5660" spans="1:3" x14ac:dyDescent="0.3">
      <c r="A5660" t="s">
        <v>4918</v>
      </c>
    </row>
    <row r="5661" spans="1:3" x14ac:dyDescent="0.3">
      <c r="A5661" t="s">
        <v>4919</v>
      </c>
    </row>
    <row r="5662" spans="1:3" x14ac:dyDescent="0.3">
      <c r="A5662" t="s">
        <v>4920</v>
      </c>
      <c r="B5662">
        <v>15</v>
      </c>
      <c r="C5662">
        <v>15</v>
      </c>
    </row>
    <row r="5663" spans="1:3" x14ac:dyDescent="0.3">
      <c r="A5663" t="s">
        <v>4921</v>
      </c>
      <c r="B5663">
        <v>25</v>
      </c>
      <c r="C5663">
        <v>25</v>
      </c>
    </row>
    <row r="5664" spans="1:3" x14ac:dyDescent="0.3">
      <c r="A5664" t="s">
        <v>4922</v>
      </c>
      <c r="B5664">
        <v>13</v>
      </c>
      <c r="C5664">
        <v>13</v>
      </c>
    </row>
    <row r="5665" spans="1:3" x14ac:dyDescent="0.3">
      <c r="A5665" t="s">
        <v>4923</v>
      </c>
      <c r="B5665">
        <v>11</v>
      </c>
      <c r="C5665">
        <v>11</v>
      </c>
    </row>
    <row r="5666" spans="1:3" x14ac:dyDescent="0.3">
      <c r="A5666" t="s">
        <v>4925</v>
      </c>
      <c r="B5666">
        <v>1</v>
      </c>
      <c r="C5666">
        <v>1</v>
      </c>
    </row>
    <row r="5667" spans="1:3" x14ac:dyDescent="0.3">
      <c r="A5667" t="s">
        <v>10412</v>
      </c>
    </row>
    <row r="5668" spans="1:3" x14ac:dyDescent="0.3">
      <c r="A5668" t="s">
        <v>4926</v>
      </c>
      <c r="B5668">
        <v>13</v>
      </c>
      <c r="C5668">
        <v>13</v>
      </c>
    </row>
    <row r="5669" spans="1:3" x14ac:dyDescent="0.3">
      <c r="A5669" t="s">
        <v>4927</v>
      </c>
      <c r="B5669">
        <v>14</v>
      </c>
      <c r="C5669">
        <v>14</v>
      </c>
    </row>
    <row r="5670" spans="1:3" x14ac:dyDescent="0.3">
      <c r="A5670" t="s">
        <v>4928</v>
      </c>
      <c r="B5670">
        <v>13</v>
      </c>
      <c r="C5670">
        <v>13</v>
      </c>
    </row>
    <row r="5671" spans="1:3" x14ac:dyDescent="0.3">
      <c r="A5671" t="s">
        <v>4929</v>
      </c>
      <c r="B5671">
        <v>10</v>
      </c>
      <c r="C5671">
        <v>10</v>
      </c>
    </row>
    <row r="5672" spans="1:3" x14ac:dyDescent="0.3">
      <c r="A5672" t="s">
        <v>4930</v>
      </c>
      <c r="B5672">
        <v>5</v>
      </c>
      <c r="C5672">
        <v>5</v>
      </c>
    </row>
    <row r="5673" spans="1:3" x14ac:dyDescent="0.3">
      <c r="A5673" t="s">
        <v>4931</v>
      </c>
      <c r="B5673">
        <v>3</v>
      </c>
      <c r="C5673">
        <v>3</v>
      </c>
    </row>
    <row r="5674" spans="1:3" x14ac:dyDescent="0.3">
      <c r="A5674" t="s">
        <v>4932</v>
      </c>
      <c r="B5674">
        <v>1</v>
      </c>
      <c r="C5674">
        <v>1</v>
      </c>
    </row>
    <row r="5675" spans="1:3" x14ac:dyDescent="0.3">
      <c r="A5675" t="s">
        <v>4933</v>
      </c>
      <c r="B5675">
        <v>1</v>
      </c>
      <c r="C5675">
        <v>1</v>
      </c>
    </row>
    <row r="5676" spans="1:3" x14ac:dyDescent="0.3">
      <c r="A5676" t="s">
        <v>4934</v>
      </c>
    </row>
    <row r="5677" spans="1:3" x14ac:dyDescent="0.3">
      <c r="A5677" t="s">
        <v>4935</v>
      </c>
      <c r="B5677">
        <v>1</v>
      </c>
      <c r="C5677">
        <v>1</v>
      </c>
    </row>
    <row r="5678" spans="1:3" x14ac:dyDescent="0.3">
      <c r="A5678" t="s">
        <v>4936</v>
      </c>
      <c r="B5678">
        <v>1</v>
      </c>
      <c r="C5678">
        <v>1</v>
      </c>
    </row>
    <row r="5679" spans="1:3" x14ac:dyDescent="0.3">
      <c r="A5679" t="s">
        <v>10413</v>
      </c>
    </row>
    <row r="5680" spans="1:3" x14ac:dyDescent="0.3">
      <c r="A5680" t="s">
        <v>4937</v>
      </c>
      <c r="B5680">
        <v>2</v>
      </c>
      <c r="C5680">
        <v>2</v>
      </c>
    </row>
    <row r="5681" spans="1:3" x14ac:dyDescent="0.3">
      <c r="A5681" t="s">
        <v>4938</v>
      </c>
      <c r="B5681">
        <v>18</v>
      </c>
      <c r="C5681">
        <v>18</v>
      </c>
    </row>
    <row r="5682" spans="1:3" x14ac:dyDescent="0.3">
      <c r="A5682" t="s">
        <v>10414</v>
      </c>
    </row>
    <row r="5683" spans="1:3" x14ac:dyDescent="0.3">
      <c r="A5683" t="s">
        <v>4939</v>
      </c>
    </row>
    <row r="5684" spans="1:3" x14ac:dyDescent="0.3">
      <c r="A5684" t="s">
        <v>4940</v>
      </c>
      <c r="B5684">
        <v>1</v>
      </c>
      <c r="C5684">
        <v>1</v>
      </c>
    </row>
    <row r="5685" spans="1:3" x14ac:dyDescent="0.3">
      <c r="A5685" t="s">
        <v>4941</v>
      </c>
    </row>
    <row r="5686" spans="1:3" x14ac:dyDescent="0.3">
      <c r="A5686" t="s">
        <v>4232</v>
      </c>
    </row>
    <row r="5687" spans="1:3" x14ac:dyDescent="0.3">
      <c r="A5687" t="s">
        <v>4943</v>
      </c>
      <c r="B5687">
        <v>9</v>
      </c>
      <c r="C5687">
        <v>9</v>
      </c>
    </row>
    <row r="5688" spans="1:3" x14ac:dyDescent="0.3">
      <c r="A5688" t="s">
        <v>4944</v>
      </c>
      <c r="B5688">
        <v>9</v>
      </c>
      <c r="C5688">
        <v>9</v>
      </c>
    </row>
    <row r="5689" spans="1:3" x14ac:dyDescent="0.3">
      <c r="A5689" t="s">
        <v>10415</v>
      </c>
    </row>
    <row r="5690" spans="1:3" x14ac:dyDescent="0.3">
      <c r="A5690" t="s">
        <v>10416</v>
      </c>
    </row>
    <row r="5691" spans="1:3" x14ac:dyDescent="0.3">
      <c r="A5691" t="s">
        <v>4946</v>
      </c>
    </row>
    <row r="5692" spans="1:3" x14ac:dyDescent="0.3">
      <c r="A5692" t="s">
        <v>10417</v>
      </c>
    </row>
    <row r="5693" spans="1:3" x14ac:dyDescent="0.3">
      <c r="A5693" t="s">
        <v>4947</v>
      </c>
    </row>
    <row r="5694" spans="1:3" x14ac:dyDescent="0.3">
      <c r="A5694" t="s">
        <v>4948</v>
      </c>
    </row>
    <row r="5695" spans="1:3" x14ac:dyDescent="0.3">
      <c r="A5695" t="s">
        <v>4949</v>
      </c>
    </row>
    <row r="5696" spans="1:3" x14ac:dyDescent="0.3">
      <c r="A5696" t="s">
        <v>4950</v>
      </c>
      <c r="B5696">
        <v>3</v>
      </c>
      <c r="C5696">
        <v>3</v>
      </c>
    </row>
    <row r="5697" spans="1:3" x14ac:dyDescent="0.3">
      <c r="A5697" t="s">
        <v>4951</v>
      </c>
      <c r="B5697">
        <v>4</v>
      </c>
      <c r="C5697">
        <v>4</v>
      </c>
    </row>
    <row r="5698" spans="1:3" x14ac:dyDescent="0.3">
      <c r="A5698" t="s">
        <v>10418</v>
      </c>
    </row>
    <row r="5699" spans="1:3" x14ac:dyDescent="0.3">
      <c r="A5699" t="s">
        <v>10419</v>
      </c>
    </row>
    <row r="5700" spans="1:3" x14ac:dyDescent="0.3">
      <c r="A5700" t="s">
        <v>4952</v>
      </c>
    </row>
    <row r="5701" spans="1:3" x14ac:dyDescent="0.3">
      <c r="A5701" t="s">
        <v>4953</v>
      </c>
    </row>
    <row r="5702" spans="1:3" x14ac:dyDescent="0.3">
      <c r="A5702" t="s">
        <v>4954</v>
      </c>
    </row>
    <row r="5703" spans="1:3" x14ac:dyDescent="0.3">
      <c r="A5703" t="s">
        <v>4955</v>
      </c>
    </row>
    <row r="5704" spans="1:3" x14ac:dyDescent="0.3">
      <c r="A5704" t="s">
        <v>4956</v>
      </c>
      <c r="B5704">
        <v>14</v>
      </c>
      <c r="C5704">
        <v>14</v>
      </c>
    </row>
    <row r="5705" spans="1:3" x14ac:dyDescent="0.3">
      <c r="A5705" t="s">
        <v>10420</v>
      </c>
    </row>
    <row r="5706" spans="1:3" x14ac:dyDescent="0.3">
      <c r="A5706" t="s">
        <v>4957</v>
      </c>
      <c r="B5706">
        <v>2</v>
      </c>
      <c r="C5706">
        <v>2</v>
      </c>
    </row>
    <row r="5707" spans="1:3" x14ac:dyDescent="0.3">
      <c r="A5707" t="s">
        <v>10421</v>
      </c>
    </row>
    <row r="5708" spans="1:3" x14ac:dyDescent="0.3">
      <c r="A5708" t="s">
        <v>4958</v>
      </c>
    </row>
    <row r="5709" spans="1:3" x14ac:dyDescent="0.3">
      <c r="A5709" t="s">
        <v>4959</v>
      </c>
    </row>
    <row r="5710" spans="1:3" x14ac:dyDescent="0.3">
      <c r="A5710" t="s">
        <v>4960</v>
      </c>
      <c r="B5710">
        <v>2</v>
      </c>
      <c r="C5710">
        <v>2</v>
      </c>
    </row>
    <row r="5711" spans="1:3" x14ac:dyDescent="0.3">
      <c r="A5711" t="s">
        <v>10422</v>
      </c>
    </row>
    <row r="5712" spans="1:3" x14ac:dyDescent="0.3">
      <c r="A5712" t="s">
        <v>4961</v>
      </c>
    </row>
    <row r="5713" spans="1:3" x14ac:dyDescent="0.3">
      <c r="A5713" t="s">
        <v>4962</v>
      </c>
      <c r="B5713">
        <v>4</v>
      </c>
      <c r="C5713">
        <v>4</v>
      </c>
    </row>
    <row r="5714" spans="1:3" x14ac:dyDescent="0.3">
      <c r="A5714" t="s">
        <v>4963</v>
      </c>
      <c r="B5714">
        <v>10</v>
      </c>
      <c r="C5714">
        <v>10</v>
      </c>
    </row>
    <row r="5715" spans="1:3" x14ac:dyDescent="0.3">
      <c r="A5715" t="s">
        <v>4964</v>
      </c>
    </row>
    <row r="5716" spans="1:3" x14ac:dyDescent="0.3">
      <c r="A5716" t="s">
        <v>4965</v>
      </c>
    </row>
    <row r="5717" spans="1:3" x14ac:dyDescent="0.3">
      <c r="A5717" t="s">
        <v>4966</v>
      </c>
      <c r="B5717">
        <v>21</v>
      </c>
      <c r="C5717">
        <v>21</v>
      </c>
    </row>
    <row r="5718" spans="1:3" x14ac:dyDescent="0.3">
      <c r="A5718" t="s">
        <v>10423</v>
      </c>
    </row>
    <row r="5719" spans="1:3" x14ac:dyDescent="0.3">
      <c r="A5719" t="s">
        <v>4967</v>
      </c>
      <c r="B5719">
        <v>15</v>
      </c>
      <c r="C5719">
        <v>15</v>
      </c>
    </row>
    <row r="5720" spans="1:3" x14ac:dyDescent="0.3">
      <c r="A5720" t="s">
        <v>4968</v>
      </c>
    </row>
    <row r="5721" spans="1:3" x14ac:dyDescent="0.3">
      <c r="A5721" t="s">
        <v>4969</v>
      </c>
      <c r="B5721">
        <v>5</v>
      </c>
      <c r="C5721">
        <v>5</v>
      </c>
    </row>
    <row r="5722" spans="1:3" x14ac:dyDescent="0.3">
      <c r="A5722" t="s">
        <v>10424</v>
      </c>
    </row>
    <row r="5723" spans="1:3" x14ac:dyDescent="0.3">
      <c r="A5723" t="s">
        <v>4970</v>
      </c>
      <c r="B5723">
        <v>14</v>
      </c>
      <c r="C5723">
        <v>14</v>
      </c>
    </row>
    <row r="5724" spans="1:3" x14ac:dyDescent="0.3">
      <c r="A5724" t="s">
        <v>4971</v>
      </c>
      <c r="B5724">
        <v>3</v>
      </c>
      <c r="C5724">
        <v>3</v>
      </c>
    </row>
    <row r="5725" spans="1:3" x14ac:dyDescent="0.3">
      <c r="A5725" t="s">
        <v>4972</v>
      </c>
      <c r="B5725">
        <v>7</v>
      </c>
      <c r="C5725">
        <v>7</v>
      </c>
    </row>
    <row r="5726" spans="1:3" x14ac:dyDescent="0.3">
      <c r="A5726" t="s">
        <v>4973</v>
      </c>
      <c r="B5726">
        <v>31</v>
      </c>
      <c r="C5726">
        <v>31</v>
      </c>
    </row>
    <row r="5727" spans="1:3" x14ac:dyDescent="0.3">
      <c r="A5727" t="s">
        <v>4974</v>
      </c>
      <c r="B5727">
        <v>26</v>
      </c>
      <c r="C5727">
        <v>26</v>
      </c>
    </row>
    <row r="5728" spans="1:3" x14ac:dyDescent="0.3">
      <c r="A5728" t="s">
        <v>4975</v>
      </c>
      <c r="B5728">
        <v>25</v>
      </c>
      <c r="C5728">
        <v>25</v>
      </c>
    </row>
    <row r="5729" spans="1:3" x14ac:dyDescent="0.3">
      <c r="A5729" t="s">
        <v>4976</v>
      </c>
      <c r="B5729">
        <v>12</v>
      </c>
      <c r="C5729">
        <v>12</v>
      </c>
    </row>
    <row r="5730" spans="1:3" x14ac:dyDescent="0.3">
      <c r="A5730" t="s">
        <v>4977</v>
      </c>
    </row>
    <row r="5731" spans="1:3" x14ac:dyDescent="0.3">
      <c r="A5731" t="s">
        <v>4978</v>
      </c>
    </row>
    <row r="5732" spans="1:3" x14ac:dyDescent="0.3">
      <c r="A5732" t="s">
        <v>4979</v>
      </c>
      <c r="B5732">
        <v>13</v>
      </c>
      <c r="C5732">
        <v>13</v>
      </c>
    </row>
    <row r="5733" spans="1:3" x14ac:dyDescent="0.3">
      <c r="A5733" t="s">
        <v>4980</v>
      </c>
      <c r="B5733">
        <v>7</v>
      </c>
      <c r="C5733">
        <v>7</v>
      </c>
    </row>
    <row r="5734" spans="1:3" x14ac:dyDescent="0.3">
      <c r="A5734" t="s">
        <v>4981</v>
      </c>
      <c r="B5734">
        <v>3</v>
      </c>
      <c r="C5734">
        <v>3</v>
      </c>
    </row>
    <row r="5735" spans="1:3" x14ac:dyDescent="0.3">
      <c r="A5735" t="s">
        <v>4982</v>
      </c>
      <c r="B5735">
        <v>28</v>
      </c>
      <c r="C5735">
        <v>28</v>
      </c>
    </row>
    <row r="5736" spans="1:3" x14ac:dyDescent="0.3">
      <c r="A5736" t="s">
        <v>4983</v>
      </c>
      <c r="B5736">
        <v>13</v>
      </c>
      <c r="C5736">
        <v>13</v>
      </c>
    </row>
    <row r="5737" spans="1:3" x14ac:dyDescent="0.3">
      <c r="A5737" t="s">
        <v>4984</v>
      </c>
      <c r="B5737">
        <v>6</v>
      </c>
      <c r="C5737">
        <v>6</v>
      </c>
    </row>
    <row r="5738" spans="1:3" x14ac:dyDescent="0.3">
      <c r="A5738" t="s">
        <v>4985</v>
      </c>
      <c r="B5738">
        <v>1</v>
      </c>
      <c r="C5738">
        <v>1</v>
      </c>
    </row>
    <row r="5739" spans="1:3" x14ac:dyDescent="0.3">
      <c r="A5739" t="s">
        <v>4986</v>
      </c>
      <c r="B5739">
        <v>26</v>
      </c>
      <c r="C5739">
        <v>26</v>
      </c>
    </row>
    <row r="5740" spans="1:3" x14ac:dyDescent="0.3">
      <c r="A5740" t="s">
        <v>4987</v>
      </c>
      <c r="B5740">
        <v>21</v>
      </c>
      <c r="C5740">
        <v>21</v>
      </c>
    </row>
    <row r="5741" spans="1:3" x14ac:dyDescent="0.3">
      <c r="A5741" t="s">
        <v>4988</v>
      </c>
      <c r="B5741">
        <v>7</v>
      </c>
      <c r="C5741">
        <v>7</v>
      </c>
    </row>
    <row r="5742" spans="1:3" x14ac:dyDescent="0.3">
      <c r="A5742" t="s">
        <v>4989</v>
      </c>
      <c r="B5742">
        <v>3</v>
      </c>
      <c r="C5742">
        <v>3</v>
      </c>
    </row>
    <row r="5743" spans="1:3" x14ac:dyDescent="0.3">
      <c r="A5743" t="s">
        <v>10425</v>
      </c>
    </row>
    <row r="5744" spans="1:3" x14ac:dyDescent="0.3">
      <c r="A5744" t="s">
        <v>10426</v>
      </c>
    </row>
    <row r="5745" spans="1:3" x14ac:dyDescent="0.3">
      <c r="A5745" t="s">
        <v>4990</v>
      </c>
      <c r="B5745">
        <v>10</v>
      </c>
      <c r="C5745">
        <v>10</v>
      </c>
    </row>
    <row r="5746" spans="1:3" x14ac:dyDescent="0.3">
      <c r="A5746" t="s">
        <v>4991</v>
      </c>
      <c r="B5746">
        <v>16</v>
      </c>
      <c r="C5746">
        <v>16</v>
      </c>
    </row>
    <row r="5747" spans="1:3" x14ac:dyDescent="0.3">
      <c r="A5747" t="s">
        <v>4992</v>
      </c>
      <c r="B5747">
        <v>1</v>
      </c>
      <c r="C5747">
        <v>1</v>
      </c>
    </row>
    <row r="5748" spans="1:3" x14ac:dyDescent="0.3">
      <c r="A5748" t="s">
        <v>4993</v>
      </c>
      <c r="B5748">
        <v>18</v>
      </c>
      <c r="C5748">
        <v>18</v>
      </c>
    </row>
    <row r="5749" spans="1:3" x14ac:dyDescent="0.3">
      <c r="A5749" t="s">
        <v>4994</v>
      </c>
      <c r="B5749">
        <v>14</v>
      </c>
      <c r="C5749">
        <v>14</v>
      </c>
    </row>
    <row r="5750" spans="1:3" x14ac:dyDescent="0.3">
      <c r="A5750" t="s">
        <v>4995</v>
      </c>
      <c r="B5750">
        <v>1</v>
      </c>
      <c r="C5750">
        <v>1</v>
      </c>
    </row>
    <row r="5751" spans="1:3" x14ac:dyDescent="0.3">
      <c r="A5751" t="s">
        <v>4996</v>
      </c>
      <c r="B5751">
        <v>5</v>
      </c>
      <c r="C5751">
        <v>5</v>
      </c>
    </row>
    <row r="5752" spans="1:3" x14ac:dyDescent="0.3">
      <c r="A5752" t="s">
        <v>4997</v>
      </c>
    </row>
    <row r="5753" spans="1:3" x14ac:dyDescent="0.3">
      <c r="A5753" t="s">
        <v>4998</v>
      </c>
      <c r="B5753">
        <v>39</v>
      </c>
      <c r="C5753">
        <v>39</v>
      </c>
    </row>
    <row r="5754" spans="1:3" x14ac:dyDescent="0.3">
      <c r="A5754" t="s">
        <v>4999</v>
      </c>
      <c r="B5754">
        <v>3</v>
      </c>
      <c r="C5754">
        <v>3</v>
      </c>
    </row>
    <row r="5755" spans="1:3" x14ac:dyDescent="0.3">
      <c r="A5755" t="s">
        <v>5000</v>
      </c>
      <c r="B5755">
        <v>3</v>
      </c>
      <c r="C5755">
        <v>3</v>
      </c>
    </row>
    <row r="5756" spans="1:3" x14ac:dyDescent="0.3">
      <c r="A5756" t="s">
        <v>10427</v>
      </c>
      <c r="B5756">
        <v>2022</v>
      </c>
      <c r="C5756">
        <v>2022</v>
      </c>
    </row>
    <row r="5757" spans="1:3" x14ac:dyDescent="0.3">
      <c r="A5757" t="s">
        <v>5001</v>
      </c>
    </row>
    <row r="5758" spans="1:3" x14ac:dyDescent="0.3">
      <c r="A5758" t="s">
        <v>5002</v>
      </c>
    </row>
    <row r="5759" spans="1:3" x14ac:dyDescent="0.3">
      <c r="A5759" t="s">
        <v>5003</v>
      </c>
      <c r="B5759">
        <v>9</v>
      </c>
      <c r="C5759">
        <v>9</v>
      </c>
    </row>
    <row r="5760" spans="1:3" x14ac:dyDescent="0.3">
      <c r="A5760" t="s">
        <v>5004</v>
      </c>
    </row>
    <row r="5761" spans="1:3" x14ac:dyDescent="0.3">
      <c r="A5761" t="s">
        <v>5005</v>
      </c>
    </row>
    <row r="5762" spans="1:3" x14ac:dyDescent="0.3">
      <c r="A5762" t="s">
        <v>10428</v>
      </c>
    </row>
    <row r="5763" spans="1:3" x14ac:dyDescent="0.3">
      <c r="A5763" t="s">
        <v>5006</v>
      </c>
      <c r="B5763">
        <v>6</v>
      </c>
      <c r="C5763">
        <v>6</v>
      </c>
    </row>
    <row r="5764" spans="1:3" x14ac:dyDescent="0.3">
      <c r="A5764" t="s">
        <v>5007</v>
      </c>
      <c r="B5764">
        <v>3</v>
      </c>
      <c r="C5764">
        <v>3</v>
      </c>
    </row>
    <row r="5765" spans="1:3" x14ac:dyDescent="0.3">
      <c r="A5765" t="s">
        <v>5008</v>
      </c>
    </row>
    <row r="5766" spans="1:3" x14ac:dyDescent="0.3">
      <c r="A5766" t="s">
        <v>5009</v>
      </c>
      <c r="B5766">
        <v>6</v>
      </c>
      <c r="C5766">
        <v>6</v>
      </c>
    </row>
    <row r="5767" spans="1:3" x14ac:dyDescent="0.3">
      <c r="A5767" t="s">
        <v>5010</v>
      </c>
      <c r="B5767">
        <v>5</v>
      </c>
      <c r="C5767">
        <v>5</v>
      </c>
    </row>
    <row r="5768" spans="1:3" x14ac:dyDescent="0.3">
      <c r="A5768" t="s">
        <v>10429</v>
      </c>
    </row>
    <row r="5769" spans="1:3" x14ac:dyDescent="0.3">
      <c r="A5769" t="s">
        <v>10430</v>
      </c>
    </row>
    <row r="5770" spans="1:3" x14ac:dyDescent="0.3">
      <c r="A5770" t="s">
        <v>10431</v>
      </c>
      <c r="B5770">
        <v>1</v>
      </c>
      <c r="C5770">
        <v>1</v>
      </c>
    </row>
    <row r="5771" spans="1:3" x14ac:dyDescent="0.3">
      <c r="A5771" t="s">
        <v>5011</v>
      </c>
      <c r="B5771">
        <v>35</v>
      </c>
      <c r="C5771">
        <v>35</v>
      </c>
    </row>
    <row r="5772" spans="1:3" x14ac:dyDescent="0.3">
      <c r="A5772" t="s">
        <v>5012</v>
      </c>
    </row>
    <row r="5773" spans="1:3" x14ac:dyDescent="0.3">
      <c r="A5773" t="s">
        <v>5013</v>
      </c>
      <c r="C5773">
        <v>1</v>
      </c>
    </row>
    <row r="5774" spans="1:3" x14ac:dyDescent="0.3">
      <c r="A5774" t="s">
        <v>5015</v>
      </c>
    </row>
    <row r="5775" spans="1:3" x14ac:dyDescent="0.3">
      <c r="A5775" t="s">
        <v>5016</v>
      </c>
      <c r="B5775">
        <v>20</v>
      </c>
      <c r="C5775">
        <v>20</v>
      </c>
    </row>
    <row r="5776" spans="1:3" x14ac:dyDescent="0.3">
      <c r="A5776" t="s">
        <v>5018</v>
      </c>
      <c r="B5776">
        <v>1</v>
      </c>
      <c r="C5776">
        <v>1</v>
      </c>
    </row>
    <row r="5777" spans="1:3" x14ac:dyDescent="0.3">
      <c r="A5777" t="s">
        <v>10432</v>
      </c>
    </row>
    <row r="5778" spans="1:3" x14ac:dyDescent="0.3">
      <c r="A5778" t="s">
        <v>5019</v>
      </c>
      <c r="B5778">
        <v>17</v>
      </c>
      <c r="C5778">
        <v>17</v>
      </c>
    </row>
    <row r="5779" spans="1:3" x14ac:dyDescent="0.3">
      <c r="A5779" t="s">
        <v>5020</v>
      </c>
      <c r="C5779">
        <v>8</v>
      </c>
    </row>
    <row r="5780" spans="1:3" x14ac:dyDescent="0.3">
      <c r="A5780" t="s">
        <v>5021</v>
      </c>
    </row>
    <row r="5781" spans="1:3" x14ac:dyDescent="0.3">
      <c r="A5781" t="s">
        <v>5022</v>
      </c>
      <c r="B5781">
        <v>3</v>
      </c>
      <c r="C5781">
        <v>3</v>
      </c>
    </row>
    <row r="5782" spans="1:3" x14ac:dyDescent="0.3">
      <c r="A5782" t="s">
        <v>5024</v>
      </c>
      <c r="C5782">
        <v>1</v>
      </c>
    </row>
    <row r="5783" spans="1:3" x14ac:dyDescent="0.3">
      <c r="A5783" t="s">
        <v>5025</v>
      </c>
      <c r="B5783">
        <v>2</v>
      </c>
      <c r="C5783">
        <v>2</v>
      </c>
    </row>
    <row r="5784" spans="1:3" x14ac:dyDescent="0.3">
      <c r="A5784" t="s">
        <v>5026</v>
      </c>
      <c r="B5784">
        <v>2</v>
      </c>
      <c r="C5784">
        <v>2</v>
      </c>
    </row>
    <row r="5785" spans="1:3" x14ac:dyDescent="0.3">
      <c r="A5785" t="s">
        <v>5028</v>
      </c>
      <c r="B5785">
        <v>2</v>
      </c>
      <c r="C5785">
        <v>2</v>
      </c>
    </row>
    <row r="5786" spans="1:3" x14ac:dyDescent="0.3">
      <c r="A5786" t="s">
        <v>5029</v>
      </c>
    </row>
    <row r="5787" spans="1:3" x14ac:dyDescent="0.3">
      <c r="A5787" t="s">
        <v>5030</v>
      </c>
      <c r="B5787">
        <v>24</v>
      </c>
      <c r="C5787">
        <v>24</v>
      </c>
    </row>
    <row r="5788" spans="1:3" x14ac:dyDescent="0.3">
      <c r="A5788" t="s">
        <v>5031</v>
      </c>
      <c r="C5788">
        <v>2</v>
      </c>
    </row>
    <row r="5789" spans="1:3" x14ac:dyDescent="0.3">
      <c r="A5789" t="s">
        <v>5032</v>
      </c>
    </row>
    <row r="5790" spans="1:3" x14ac:dyDescent="0.3">
      <c r="A5790" t="s">
        <v>5033</v>
      </c>
    </row>
    <row r="5791" spans="1:3" x14ac:dyDescent="0.3">
      <c r="A5791" t="s">
        <v>5034</v>
      </c>
      <c r="B5791">
        <v>12</v>
      </c>
      <c r="C5791">
        <v>12</v>
      </c>
    </row>
    <row r="5792" spans="1:3" x14ac:dyDescent="0.3">
      <c r="A5792" t="s">
        <v>5035</v>
      </c>
      <c r="B5792">
        <v>17</v>
      </c>
      <c r="C5792">
        <v>17</v>
      </c>
    </row>
    <row r="5793" spans="1:3" x14ac:dyDescent="0.3">
      <c r="A5793" t="s">
        <v>5036</v>
      </c>
      <c r="B5793">
        <v>3</v>
      </c>
      <c r="C5793">
        <v>3</v>
      </c>
    </row>
    <row r="5794" spans="1:3" x14ac:dyDescent="0.3">
      <c r="A5794" t="s">
        <v>5037</v>
      </c>
      <c r="C5794">
        <v>3</v>
      </c>
    </row>
    <row r="5795" spans="1:3" x14ac:dyDescent="0.3">
      <c r="A5795" t="s">
        <v>5038</v>
      </c>
    </row>
    <row r="5796" spans="1:3" x14ac:dyDescent="0.3">
      <c r="A5796" t="s">
        <v>5040</v>
      </c>
    </row>
    <row r="5797" spans="1:3" x14ac:dyDescent="0.3">
      <c r="A5797" t="s">
        <v>5041</v>
      </c>
      <c r="B5797">
        <v>3</v>
      </c>
      <c r="C5797">
        <v>3</v>
      </c>
    </row>
    <row r="5798" spans="1:3" x14ac:dyDescent="0.3">
      <c r="A5798" t="s">
        <v>5042</v>
      </c>
      <c r="B5798">
        <v>8</v>
      </c>
      <c r="C5798">
        <v>8</v>
      </c>
    </row>
    <row r="5799" spans="1:3" x14ac:dyDescent="0.3">
      <c r="A5799" t="s">
        <v>5043</v>
      </c>
      <c r="B5799">
        <v>2</v>
      </c>
      <c r="C5799">
        <v>2</v>
      </c>
    </row>
    <row r="5800" spans="1:3" x14ac:dyDescent="0.3">
      <c r="A5800" t="s">
        <v>5044</v>
      </c>
      <c r="B5800">
        <v>3</v>
      </c>
      <c r="C5800">
        <v>3</v>
      </c>
    </row>
    <row r="5801" spans="1:3" x14ac:dyDescent="0.3">
      <c r="A5801" t="s">
        <v>10433</v>
      </c>
    </row>
    <row r="5802" spans="1:3" x14ac:dyDescent="0.3">
      <c r="A5802" t="s">
        <v>5045</v>
      </c>
      <c r="B5802">
        <v>16</v>
      </c>
      <c r="C5802">
        <v>16</v>
      </c>
    </row>
    <row r="5803" spans="1:3" x14ac:dyDescent="0.3">
      <c r="A5803" t="s">
        <v>5046</v>
      </c>
      <c r="B5803">
        <v>15</v>
      </c>
      <c r="C5803">
        <v>15</v>
      </c>
    </row>
    <row r="5804" spans="1:3" x14ac:dyDescent="0.3">
      <c r="A5804" t="s">
        <v>5047</v>
      </c>
      <c r="B5804">
        <v>2</v>
      </c>
      <c r="C5804">
        <v>2</v>
      </c>
    </row>
    <row r="5805" spans="1:3" x14ac:dyDescent="0.3">
      <c r="A5805" t="s">
        <v>10434</v>
      </c>
    </row>
    <row r="5806" spans="1:3" x14ac:dyDescent="0.3">
      <c r="A5806" t="s">
        <v>5048</v>
      </c>
      <c r="B5806">
        <v>17</v>
      </c>
      <c r="C5806">
        <v>17</v>
      </c>
    </row>
    <row r="5807" spans="1:3" x14ac:dyDescent="0.3">
      <c r="A5807" t="s">
        <v>5049</v>
      </c>
      <c r="B5807">
        <v>12</v>
      </c>
      <c r="C5807">
        <v>12</v>
      </c>
    </row>
    <row r="5808" spans="1:3" x14ac:dyDescent="0.3">
      <c r="A5808" t="s">
        <v>5050</v>
      </c>
      <c r="B5808">
        <v>9</v>
      </c>
      <c r="C5808">
        <v>9</v>
      </c>
    </row>
    <row r="5809" spans="1:3" x14ac:dyDescent="0.3">
      <c r="A5809" t="s">
        <v>10435</v>
      </c>
    </row>
    <row r="5810" spans="1:3" x14ac:dyDescent="0.3">
      <c r="A5810" t="s">
        <v>5051</v>
      </c>
      <c r="B5810">
        <v>11</v>
      </c>
      <c r="C5810">
        <v>11</v>
      </c>
    </row>
    <row r="5811" spans="1:3" x14ac:dyDescent="0.3">
      <c r="A5811" t="s">
        <v>5052</v>
      </c>
      <c r="B5811">
        <v>7</v>
      </c>
      <c r="C5811">
        <v>7</v>
      </c>
    </row>
    <row r="5812" spans="1:3" x14ac:dyDescent="0.3">
      <c r="A5812" t="s">
        <v>5053</v>
      </c>
      <c r="C5812">
        <v>1</v>
      </c>
    </row>
    <row r="5813" spans="1:3" x14ac:dyDescent="0.3">
      <c r="A5813" t="s">
        <v>5054</v>
      </c>
      <c r="B5813">
        <v>3</v>
      </c>
      <c r="C5813">
        <v>3</v>
      </c>
    </row>
    <row r="5814" spans="1:3" x14ac:dyDescent="0.3">
      <c r="A5814" t="s">
        <v>5055</v>
      </c>
      <c r="B5814">
        <v>3</v>
      </c>
      <c r="C5814">
        <v>3</v>
      </c>
    </row>
    <row r="5815" spans="1:3" x14ac:dyDescent="0.3">
      <c r="A5815" t="s">
        <v>10436</v>
      </c>
    </row>
    <row r="5816" spans="1:3" x14ac:dyDescent="0.3">
      <c r="A5816" t="s">
        <v>5056</v>
      </c>
      <c r="B5816">
        <v>26</v>
      </c>
      <c r="C5816">
        <v>26</v>
      </c>
    </row>
    <row r="5817" spans="1:3" x14ac:dyDescent="0.3">
      <c r="A5817" t="s">
        <v>5057</v>
      </c>
      <c r="B5817">
        <v>13</v>
      </c>
      <c r="C5817">
        <v>13</v>
      </c>
    </row>
    <row r="5818" spans="1:3" x14ac:dyDescent="0.3">
      <c r="A5818" t="s">
        <v>5058</v>
      </c>
    </row>
    <row r="5819" spans="1:3" x14ac:dyDescent="0.3">
      <c r="A5819" t="s">
        <v>5059</v>
      </c>
      <c r="B5819">
        <v>8</v>
      </c>
      <c r="C5819">
        <v>8</v>
      </c>
    </row>
    <row r="5820" spans="1:3" x14ac:dyDescent="0.3">
      <c r="A5820" t="s">
        <v>5061</v>
      </c>
    </row>
    <row r="5821" spans="1:3" x14ac:dyDescent="0.3">
      <c r="A5821" t="s">
        <v>5062</v>
      </c>
      <c r="B5821">
        <v>1</v>
      </c>
      <c r="C5821">
        <v>1</v>
      </c>
    </row>
    <row r="5822" spans="1:3" x14ac:dyDescent="0.3">
      <c r="A5822" t="s">
        <v>5063</v>
      </c>
      <c r="B5822">
        <v>6</v>
      </c>
      <c r="C5822">
        <v>6</v>
      </c>
    </row>
    <row r="5823" spans="1:3" x14ac:dyDescent="0.3">
      <c r="A5823" t="s">
        <v>5064</v>
      </c>
      <c r="B5823">
        <v>2</v>
      </c>
      <c r="C5823">
        <v>2</v>
      </c>
    </row>
    <row r="5824" spans="1:3" x14ac:dyDescent="0.3">
      <c r="A5824" t="s">
        <v>5065</v>
      </c>
      <c r="B5824">
        <v>9</v>
      </c>
      <c r="C5824">
        <v>9</v>
      </c>
    </row>
    <row r="5825" spans="1:3" x14ac:dyDescent="0.3">
      <c r="A5825" t="s">
        <v>10437</v>
      </c>
    </row>
    <row r="5826" spans="1:3" x14ac:dyDescent="0.3">
      <c r="A5826" t="s">
        <v>5066</v>
      </c>
      <c r="B5826">
        <v>18</v>
      </c>
      <c r="C5826">
        <v>18</v>
      </c>
    </row>
    <row r="5827" spans="1:3" x14ac:dyDescent="0.3">
      <c r="A5827" t="s">
        <v>5067</v>
      </c>
      <c r="B5827">
        <v>5</v>
      </c>
      <c r="C5827">
        <v>5</v>
      </c>
    </row>
    <row r="5828" spans="1:3" x14ac:dyDescent="0.3">
      <c r="A5828" t="s">
        <v>10438</v>
      </c>
    </row>
    <row r="5829" spans="1:3" x14ac:dyDescent="0.3">
      <c r="A5829" t="s">
        <v>5068</v>
      </c>
      <c r="B5829">
        <v>21</v>
      </c>
      <c r="C5829">
        <v>21</v>
      </c>
    </row>
    <row r="5830" spans="1:3" x14ac:dyDescent="0.3">
      <c r="A5830" t="s">
        <v>5069</v>
      </c>
      <c r="B5830">
        <v>22</v>
      </c>
      <c r="C5830">
        <v>22</v>
      </c>
    </row>
    <row r="5831" spans="1:3" x14ac:dyDescent="0.3">
      <c r="A5831" t="s">
        <v>10439</v>
      </c>
    </row>
    <row r="5832" spans="1:3" x14ac:dyDescent="0.3">
      <c r="A5832" t="s">
        <v>5070</v>
      </c>
      <c r="B5832">
        <v>6</v>
      </c>
      <c r="C5832">
        <v>6</v>
      </c>
    </row>
    <row r="5833" spans="1:3" x14ac:dyDescent="0.3">
      <c r="A5833" t="s">
        <v>5071</v>
      </c>
      <c r="B5833">
        <v>2</v>
      </c>
      <c r="C5833">
        <v>2</v>
      </c>
    </row>
    <row r="5834" spans="1:3" x14ac:dyDescent="0.3">
      <c r="A5834" t="s">
        <v>5072</v>
      </c>
      <c r="B5834">
        <v>10</v>
      </c>
      <c r="C5834">
        <v>10</v>
      </c>
    </row>
    <row r="5835" spans="1:3" x14ac:dyDescent="0.3">
      <c r="A5835" t="s">
        <v>10440</v>
      </c>
    </row>
    <row r="5836" spans="1:3" x14ac:dyDescent="0.3">
      <c r="A5836" t="s">
        <v>5073</v>
      </c>
      <c r="B5836">
        <v>11</v>
      </c>
      <c r="C5836">
        <v>11</v>
      </c>
    </row>
    <row r="5837" spans="1:3" x14ac:dyDescent="0.3">
      <c r="A5837" t="s">
        <v>5074</v>
      </c>
      <c r="B5837">
        <v>1</v>
      </c>
      <c r="C5837">
        <v>1</v>
      </c>
    </row>
    <row r="5838" spans="1:3" x14ac:dyDescent="0.3">
      <c r="A5838" t="s">
        <v>5075</v>
      </c>
      <c r="B5838">
        <v>9</v>
      </c>
      <c r="C5838">
        <v>9</v>
      </c>
    </row>
    <row r="5839" spans="1:3" x14ac:dyDescent="0.3">
      <c r="A5839" t="s">
        <v>5076</v>
      </c>
      <c r="B5839">
        <v>7</v>
      </c>
      <c r="C5839">
        <v>7</v>
      </c>
    </row>
    <row r="5840" spans="1:3" x14ac:dyDescent="0.3">
      <c r="A5840" t="s">
        <v>5077</v>
      </c>
      <c r="B5840">
        <v>3</v>
      </c>
      <c r="C5840">
        <v>3</v>
      </c>
    </row>
    <row r="5841" spans="1:3" x14ac:dyDescent="0.3">
      <c r="A5841" t="s">
        <v>5078</v>
      </c>
      <c r="B5841">
        <v>4</v>
      </c>
      <c r="C5841">
        <v>4</v>
      </c>
    </row>
    <row r="5842" spans="1:3" x14ac:dyDescent="0.3">
      <c r="A5842" t="s">
        <v>5079</v>
      </c>
      <c r="B5842">
        <v>2</v>
      </c>
      <c r="C5842">
        <v>2</v>
      </c>
    </row>
    <row r="5843" spans="1:3" x14ac:dyDescent="0.3">
      <c r="A5843" t="s">
        <v>5080</v>
      </c>
      <c r="B5843">
        <v>17</v>
      </c>
      <c r="C5843">
        <v>17</v>
      </c>
    </row>
    <row r="5844" spans="1:3" x14ac:dyDescent="0.3">
      <c r="A5844" t="s">
        <v>5081</v>
      </c>
      <c r="B5844">
        <v>10</v>
      </c>
      <c r="C5844">
        <v>10</v>
      </c>
    </row>
    <row r="5845" spans="1:3" x14ac:dyDescent="0.3">
      <c r="A5845" t="s">
        <v>10441</v>
      </c>
    </row>
    <row r="5846" spans="1:3" x14ac:dyDescent="0.3">
      <c r="A5846" t="s">
        <v>10442</v>
      </c>
    </row>
    <row r="5847" spans="1:3" x14ac:dyDescent="0.3">
      <c r="A5847" t="s">
        <v>5082</v>
      </c>
      <c r="B5847">
        <v>2</v>
      </c>
      <c r="C5847">
        <v>2</v>
      </c>
    </row>
    <row r="5848" spans="1:3" x14ac:dyDescent="0.3">
      <c r="A5848" t="s">
        <v>5083</v>
      </c>
      <c r="B5848">
        <v>4</v>
      </c>
      <c r="C5848">
        <v>4</v>
      </c>
    </row>
    <row r="5849" spans="1:3" x14ac:dyDescent="0.3">
      <c r="A5849" t="s">
        <v>5084</v>
      </c>
    </row>
    <row r="5850" spans="1:3" x14ac:dyDescent="0.3">
      <c r="A5850" t="s">
        <v>5086</v>
      </c>
      <c r="B5850">
        <v>1</v>
      </c>
      <c r="C5850">
        <v>1</v>
      </c>
    </row>
    <row r="5851" spans="1:3" x14ac:dyDescent="0.3">
      <c r="A5851" t="s">
        <v>5087</v>
      </c>
      <c r="B5851">
        <v>2</v>
      </c>
      <c r="C5851">
        <v>2</v>
      </c>
    </row>
    <row r="5852" spans="1:3" x14ac:dyDescent="0.3">
      <c r="A5852" t="s">
        <v>10443</v>
      </c>
    </row>
    <row r="5853" spans="1:3" x14ac:dyDescent="0.3">
      <c r="A5853" t="s">
        <v>5088</v>
      </c>
      <c r="B5853">
        <v>6</v>
      </c>
      <c r="C5853">
        <v>6</v>
      </c>
    </row>
    <row r="5854" spans="1:3" x14ac:dyDescent="0.3">
      <c r="A5854" t="s">
        <v>5089</v>
      </c>
      <c r="B5854">
        <v>1</v>
      </c>
      <c r="C5854">
        <v>1</v>
      </c>
    </row>
    <row r="5855" spans="1:3" x14ac:dyDescent="0.3">
      <c r="A5855" t="s">
        <v>5090</v>
      </c>
      <c r="B5855">
        <v>10</v>
      </c>
      <c r="C5855">
        <v>10</v>
      </c>
    </row>
    <row r="5856" spans="1:3" x14ac:dyDescent="0.3">
      <c r="A5856" t="s">
        <v>10444</v>
      </c>
    </row>
    <row r="5857" spans="1:3" x14ac:dyDescent="0.3">
      <c r="A5857" t="s">
        <v>5091</v>
      </c>
      <c r="B5857">
        <v>1</v>
      </c>
      <c r="C5857">
        <v>1</v>
      </c>
    </row>
    <row r="5858" spans="1:3" x14ac:dyDescent="0.3">
      <c r="A5858" t="s">
        <v>5092</v>
      </c>
      <c r="B5858">
        <v>1</v>
      </c>
      <c r="C5858">
        <v>1</v>
      </c>
    </row>
    <row r="5859" spans="1:3" x14ac:dyDescent="0.3">
      <c r="A5859" t="s">
        <v>5093</v>
      </c>
      <c r="B5859">
        <v>3</v>
      </c>
      <c r="C5859">
        <v>3</v>
      </c>
    </row>
    <row r="5860" spans="1:3" x14ac:dyDescent="0.3">
      <c r="A5860" t="s">
        <v>5094</v>
      </c>
      <c r="B5860">
        <v>2</v>
      </c>
      <c r="C5860">
        <v>2</v>
      </c>
    </row>
    <row r="5861" spans="1:3" x14ac:dyDescent="0.3">
      <c r="A5861" t="s">
        <v>5095</v>
      </c>
      <c r="B5861">
        <v>1</v>
      </c>
      <c r="C5861">
        <v>1</v>
      </c>
    </row>
    <row r="5862" spans="1:3" x14ac:dyDescent="0.3">
      <c r="A5862" t="s">
        <v>5096</v>
      </c>
      <c r="C5862">
        <v>13</v>
      </c>
    </row>
    <row r="5863" spans="1:3" x14ac:dyDescent="0.3">
      <c r="A5863" t="s">
        <v>5097</v>
      </c>
      <c r="B5863">
        <v>3</v>
      </c>
      <c r="C5863">
        <v>3</v>
      </c>
    </row>
    <row r="5864" spans="1:3" x14ac:dyDescent="0.3">
      <c r="A5864" t="s">
        <v>5098</v>
      </c>
      <c r="B5864">
        <v>2</v>
      </c>
      <c r="C5864">
        <v>2</v>
      </c>
    </row>
    <row r="5865" spans="1:3" x14ac:dyDescent="0.3">
      <c r="A5865" t="s">
        <v>5099</v>
      </c>
      <c r="B5865">
        <v>4</v>
      </c>
      <c r="C5865">
        <v>4</v>
      </c>
    </row>
    <row r="5866" spans="1:3" x14ac:dyDescent="0.3">
      <c r="A5866" t="s">
        <v>5100</v>
      </c>
    </row>
    <row r="5867" spans="1:3" x14ac:dyDescent="0.3">
      <c r="A5867" t="s">
        <v>5101</v>
      </c>
    </row>
    <row r="5868" spans="1:3" x14ac:dyDescent="0.3">
      <c r="A5868" t="s">
        <v>5102</v>
      </c>
      <c r="B5868">
        <v>4</v>
      </c>
      <c r="C5868">
        <v>4</v>
      </c>
    </row>
    <row r="5869" spans="1:3" x14ac:dyDescent="0.3">
      <c r="A5869" t="s">
        <v>10445</v>
      </c>
    </row>
    <row r="5870" spans="1:3" x14ac:dyDescent="0.3">
      <c r="A5870" t="s">
        <v>5103</v>
      </c>
      <c r="C5870">
        <v>11</v>
      </c>
    </row>
    <row r="5871" spans="1:3" x14ac:dyDescent="0.3">
      <c r="A5871" t="s">
        <v>5104</v>
      </c>
      <c r="C5871">
        <v>3</v>
      </c>
    </row>
    <row r="5872" spans="1:3" x14ac:dyDescent="0.3">
      <c r="A5872" t="s">
        <v>10446</v>
      </c>
    </row>
    <row r="5873" spans="1:3" x14ac:dyDescent="0.3">
      <c r="A5873" t="s">
        <v>10447</v>
      </c>
    </row>
    <row r="5874" spans="1:3" x14ac:dyDescent="0.3">
      <c r="A5874" t="s">
        <v>5105</v>
      </c>
      <c r="B5874">
        <v>9</v>
      </c>
      <c r="C5874">
        <v>9</v>
      </c>
    </row>
    <row r="5875" spans="1:3" x14ac:dyDescent="0.3">
      <c r="A5875" t="s">
        <v>5106</v>
      </c>
      <c r="B5875">
        <v>5</v>
      </c>
      <c r="C5875">
        <v>5</v>
      </c>
    </row>
    <row r="5876" spans="1:3" x14ac:dyDescent="0.3">
      <c r="A5876" t="s">
        <v>10448</v>
      </c>
    </row>
    <row r="5877" spans="1:3" x14ac:dyDescent="0.3">
      <c r="A5877" t="s">
        <v>5107</v>
      </c>
      <c r="B5877">
        <v>2</v>
      </c>
      <c r="C5877">
        <v>2</v>
      </c>
    </row>
    <row r="5878" spans="1:3" x14ac:dyDescent="0.3">
      <c r="A5878" t="s">
        <v>5108</v>
      </c>
      <c r="B5878">
        <v>1</v>
      </c>
      <c r="C5878">
        <v>1</v>
      </c>
    </row>
    <row r="5879" spans="1:3" x14ac:dyDescent="0.3">
      <c r="A5879" t="s">
        <v>5109</v>
      </c>
      <c r="B5879">
        <v>4</v>
      </c>
      <c r="C5879">
        <v>4</v>
      </c>
    </row>
    <row r="5880" spans="1:3" x14ac:dyDescent="0.3">
      <c r="A5880" t="s">
        <v>5110</v>
      </c>
      <c r="B5880">
        <v>2</v>
      </c>
      <c r="C5880">
        <v>2</v>
      </c>
    </row>
    <row r="5881" spans="1:3" x14ac:dyDescent="0.3">
      <c r="A5881" t="s">
        <v>5111</v>
      </c>
      <c r="B5881">
        <v>5</v>
      </c>
      <c r="C5881">
        <v>5</v>
      </c>
    </row>
    <row r="5882" spans="1:3" x14ac:dyDescent="0.3">
      <c r="A5882" t="s">
        <v>5112</v>
      </c>
      <c r="B5882">
        <v>27</v>
      </c>
      <c r="C5882">
        <v>27</v>
      </c>
    </row>
    <row r="5883" spans="1:3" x14ac:dyDescent="0.3">
      <c r="A5883" t="s">
        <v>5113</v>
      </c>
    </row>
    <row r="5884" spans="1:3" x14ac:dyDescent="0.3">
      <c r="A5884" t="s">
        <v>5114</v>
      </c>
      <c r="B5884">
        <v>3</v>
      </c>
      <c r="C5884">
        <v>3</v>
      </c>
    </row>
    <row r="5885" spans="1:3" x14ac:dyDescent="0.3">
      <c r="A5885" t="s">
        <v>5115</v>
      </c>
      <c r="B5885">
        <v>3</v>
      </c>
      <c r="C5885">
        <v>3</v>
      </c>
    </row>
    <row r="5886" spans="1:3" x14ac:dyDescent="0.3">
      <c r="A5886" t="s">
        <v>5116</v>
      </c>
      <c r="B5886">
        <v>19</v>
      </c>
      <c r="C5886">
        <v>19</v>
      </c>
    </row>
    <row r="5887" spans="1:3" x14ac:dyDescent="0.3">
      <c r="A5887" t="s">
        <v>10449</v>
      </c>
      <c r="B5887">
        <v>2022</v>
      </c>
      <c r="C5887">
        <v>2022</v>
      </c>
    </row>
    <row r="5888" spans="1:3" x14ac:dyDescent="0.3">
      <c r="A5888" t="s">
        <v>5117</v>
      </c>
      <c r="B5888">
        <v>3</v>
      </c>
      <c r="C5888">
        <v>3</v>
      </c>
    </row>
    <row r="5889" spans="1:3" x14ac:dyDescent="0.3">
      <c r="A5889" t="s">
        <v>5118</v>
      </c>
      <c r="B5889">
        <v>3</v>
      </c>
      <c r="C5889">
        <v>3</v>
      </c>
    </row>
    <row r="5890" spans="1:3" x14ac:dyDescent="0.3">
      <c r="A5890" t="s">
        <v>5119</v>
      </c>
      <c r="B5890">
        <v>21</v>
      </c>
      <c r="C5890">
        <v>21</v>
      </c>
    </row>
    <row r="5891" spans="1:3" x14ac:dyDescent="0.3">
      <c r="A5891" t="s">
        <v>5120</v>
      </c>
      <c r="B5891">
        <v>12</v>
      </c>
      <c r="C5891">
        <v>12</v>
      </c>
    </row>
    <row r="5892" spans="1:3" x14ac:dyDescent="0.3">
      <c r="A5892" t="s">
        <v>5121</v>
      </c>
      <c r="B5892">
        <v>7</v>
      </c>
      <c r="C5892">
        <v>7</v>
      </c>
    </row>
    <row r="5893" spans="1:3" x14ac:dyDescent="0.3">
      <c r="A5893" t="s">
        <v>5122</v>
      </c>
      <c r="B5893">
        <v>1</v>
      </c>
      <c r="C5893">
        <v>1</v>
      </c>
    </row>
    <row r="5894" spans="1:3" x14ac:dyDescent="0.3">
      <c r="A5894" t="s">
        <v>5123</v>
      </c>
      <c r="B5894">
        <v>27</v>
      </c>
      <c r="C5894">
        <v>27</v>
      </c>
    </row>
    <row r="5895" spans="1:3" x14ac:dyDescent="0.3">
      <c r="A5895" t="s">
        <v>5124</v>
      </c>
      <c r="B5895">
        <v>9</v>
      </c>
      <c r="C5895">
        <v>9</v>
      </c>
    </row>
    <row r="5896" spans="1:3" x14ac:dyDescent="0.3">
      <c r="A5896" t="s">
        <v>5125</v>
      </c>
      <c r="B5896">
        <v>9</v>
      </c>
      <c r="C5896">
        <v>9</v>
      </c>
    </row>
    <row r="5897" spans="1:3" x14ac:dyDescent="0.3">
      <c r="A5897" t="s">
        <v>10450</v>
      </c>
    </row>
    <row r="5898" spans="1:3" x14ac:dyDescent="0.3">
      <c r="A5898" t="s">
        <v>10451</v>
      </c>
      <c r="B5898">
        <v>1</v>
      </c>
      <c r="C5898">
        <v>1</v>
      </c>
    </row>
    <row r="5899" spans="1:3" x14ac:dyDescent="0.3">
      <c r="A5899" t="s">
        <v>5126</v>
      </c>
      <c r="B5899">
        <v>21</v>
      </c>
      <c r="C5899">
        <v>21</v>
      </c>
    </row>
    <row r="5900" spans="1:3" x14ac:dyDescent="0.3">
      <c r="A5900" t="s">
        <v>5127</v>
      </c>
      <c r="B5900">
        <v>1</v>
      </c>
      <c r="C5900">
        <v>1</v>
      </c>
    </row>
    <row r="5901" spans="1:3" x14ac:dyDescent="0.3">
      <c r="A5901" t="s">
        <v>5128</v>
      </c>
      <c r="B5901">
        <v>4</v>
      </c>
      <c r="C5901">
        <v>4</v>
      </c>
    </row>
    <row r="5902" spans="1:3" x14ac:dyDescent="0.3">
      <c r="A5902" t="s">
        <v>5129</v>
      </c>
      <c r="B5902">
        <v>5</v>
      </c>
      <c r="C5902">
        <v>5</v>
      </c>
    </row>
    <row r="5903" spans="1:3" x14ac:dyDescent="0.3">
      <c r="A5903" t="s">
        <v>5130</v>
      </c>
      <c r="B5903">
        <v>8</v>
      </c>
      <c r="C5903">
        <v>8</v>
      </c>
    </row>
    <row r="5904" spans="1:3" x14ac:dyDescent="0.3">
      <c r="A5904" t="s">
        <v>5131</v>
      </c>
      <c r="B5904">
        <v>4</v>
      </c>
      <c r="C5904">
        <v>4</v>
      </c>
    </row>
    <row r="5905" spans="1:3" x14ac:dyDescent="0.3">
      <c r="A5905" t="s">
        <v>10452</v>
      </c>
    </row>
    <row r="5906" spans="1:3" x14ac:dyDescent="0.3">
      <c r="A5906" t="s">
        <v>10453</v>
      </c>
    </row>
    <row r="5907" spans="1:3" x14ac:dyDescent="0.3">
      <c r="A5907" t="s">
        <v>10454</v>
      </c>
    </row>
    <row r="5908" spans="1:3" x14ac:dyDescent="0.3">
      <c r="A5908" t="s">
        <v>5132</v>
      </c>
      <c r="B5908">
        <v>5</v>
      </c>
      <c r="C5908">
        <v>5</v>
      </c>
    </row>
    <row r="5909" spans="1:3" x14ac:dyDescent="0.3">
      <c r="A5909" t="s">
        <v>5133</v>
      </c>
      <c r="B5909">
        <v>6</v>
      </c>
      <c r="C5909">
        <v>6</v>
      </c>
    </row>
    <row r="5910" spans="1:3" x14ac:dyDescent="0.3">
      <c r="A5910" t="s">
        <v>5134</v>
      </c>
      <c r="B5910">
        <v>6</v>
      </c>
      <c r="C5910">
        <v>6</v>
      </c>
    </row>
    <row r="5911" spans="1:3" x14ac:dyDescent="0.3">
      <c r="A5911" t="s">
        <v>5135</v>
      </c>
      <c r="B5911">
        <v>3</v>
      </c>
      <c r="C5911">
        <v>3</v>
      </c>
    </row>
    <row r="5912" spans="1:3" x14ac:dyDescent="0.3">
      <c r="A5912" t="s">
        <v>5136</v>
      </c>
      <c r="B5912">
        <v>1</v>
      </c>
      <c r="C5912">
        <v>1</v>
      </c>
    </row>
    <row r="5913" spans="1:3" x14ac:dyDescent="0.3">
      <c r="A5913" t="s">
        <v>5137</v>
      </c>
      <c r="B5913">
        <v>9</v>
      </c>
      <c r="C5913">
        <v>9</v>
      </c>
    </row>
    <row r="5914" spans="1:3" x14ac:dyDescent="0.3">
      <c r="A5914" t="s">
        <v>5138</v>
      </c>
      <c r="B5914">
        <v>1</v>
      </c>
      <c r="C5914">
        <v>1</v>
      </c>
    </row>
    <row r="5915" spans="1:3" x14ac:dyDescent="0.3">
      <c r="A5915" t="s">
        <v>10455</v>
      </c>
    </row>
    <row r="5916" spans="1:3" x14ac:dyDescent="0.3">
      <c r="A5916" t="s">
        <v>5139</v>
      </c>
    </row>
    <row r="5917" spans="1:3" x14ac:dyDescent="0.3">
      <c r="A5917" t="s">
        <v>5140</v>
      </c>
      <c r="B5917">
        <v>5</v>
      </c>
      <c r="C5917">
        <v>5</v>
      </c>
    </row>
    <row r="5918" spans="1:3" x14ac:dyDescent="0.3">
      <c r="A5918" t="s">
        <v>10456</v>
      </c>
      <c r="B5918">
        <v>1</v>
      </c>
      <c r="C5918">
        <v>1</v>
      </c>
    </row>
    <row r="5919" spans="1:3" x14ac:dyDescent="0.3">
      <c r="A5919" t="s">
        <v>10457</v>
      </c>
      <c r="B5919">
        <v>2</v>
      </c>
      <c r="C5919">
        <v>2</v>
      </c>
    </row>
    <row r="5920" spans="1:3" x14ac:dyDescent="0.3">
      <c r="A5920" t="s">
        <v>10458</v>
      </c>
    </row>
    <row r="5921" spans="1:3" x14ac:dyDescent="0.3">
      <c r="A5921" t="s">
        <v>5141</v>
      </c>
      <c r="B5921">
        <v>3</v>
      </c>
      <c r="C5921">
        <v>3</v>
      </c>
    </row>
    <row r="5922" spans="1:3" x14ac:dyDescent="0.3">
      <c r="A5922" t="s">
        <v>5142</v>
      </c>
      <c r="B5922">
        <v>2</v>
      </c>
      <c r="C5922">
        <v>2</v>
      </c>
    </row>
    <row r="5923" spans="1:3" x14ac:dyDescent="0.3">
      <c r="A5923" t="s">
        <v>10459</v>
      </c>
    </row>
    <row r="5924" spans="1:3" x14ac:dyDescent="0.3">
      <c r="A5924" t="s">
        <v>5143</v>
      </c>
      <c r="B5924">
        <v>23</v>
      </c>
      <c r="C5924">
        <v>23</v>
      </c>
    </row>
    <row r="5925" spans="1:3" x14ac:dyDescent="0.3">
      <c r="A5925" t="s">
        <v>5144</v>
      </c>
      <c r="B5925">
        <v>1</v>
      </c>
      <c r="C5925">
        <v>1</v>
      </c>
    </row>
    <row r="5926" spans="1:3" x14ac:dyDescent="0.3">
      <c r="A5926" t="s">
        <v>5145</v>
      </c>
      <c r="B5926">
        <v>2</v>
      </c>
      <c r="C5926">
        <v>2</v>
      </c>
    </row>
    <row r="5927" spans="1:3" x14ac:dyDescent="0.3">
      <c r="A5927" t="s">
        <v>5146</v>
      </c>
      <c r="B5927">
        <v>17</v>
      </c>
      <c r="C5927">
        <v>17</v>
      </c>
    </row>
    <row r="5928" spans="1:3" x14ac:dyDescent="0.3">
      <c r="A5928" t="s">
        <v>5147</v>
      </c>
      <c r="B5928">
        <v>16</v>
      </c>
      <c r="C5928">
        <v>16</v>
      </c>
    </row>
    <row r="5929" spans="1:3" x14ac:dyDescent="0.3">
      <c r="A5929" t="s">
        <v>5148</v>
      </c>
      <c r="B5929">
        <v>1</v>
      </c>
      <c r="C5929">
        <v>1</v>
      </c>
    </row>
    <row r="5930" spans="1:3" x14ac:dyDescent="0.3">
      <c r="A5930" t="s">
        <v>5149</v>
      </c>
      <c r="B5930">
        <v>5</v>
      </c>
      <c r="C5930">
        <v>5</v>
      </c>
    </row>
    <row r="5931" spans="1:3" x14ac:dyDescent="0.3">
      <c r="A5931" t="s">
        <v>5150</v>
      </c>
      <c r="B5931">
        <v>4</v>
      </c>
      <c r="C5931">
        <v>4</v>
      </c>
    </row>
    <row r="5932" spans="1:3" x14ac:dyDescent="0.3">
      <c r="A5932" t="s">
        <v>10460</v>
      </c>
    </row>
    <row r="5933" spans="1:3" x14ac:dyDescent="0.3">
      <c r="A5933" t="s">
        <v>10461</v>
      </c>
    </row>
    <row r="5934" spans="1:3" x14ac:dyDescent="0.3">
      <c r="A5934" t="s">
        <v>10462</v>
      </c>
    </row>
    <row r="5935" spans="1:3" x14ac:dyDescent="0.3">
      <c r="A5935" t="s">
        <v>5151</v>
      </c>
      <c r="B5935">
        <v>1</v>
      </c>
      <c r="C5935">
        <v>1</v>
      </c>
    </row>
    <row r="5936" spans="1:3" x14ac:dyDescent="0.3">
      <c r="A5936" t="s">
        <v>5152</v>
      </c>
      <c r="B5936">
        <v>34</v>
      </c>
      <c r="C5936">
        <v>34</v>
      </c>
    </row>
    <row r="5937" spans="1:3" x14ac:dyDescent="0.3">
      <c r="A5937" t="s">
        <v>5153</v>
      </c>
      <c r="B5937">
        <v>1</v>
      </c>
      <c r="C5937">
        <v>1</v>
      </c>
    </row>
    <row r="5938" spans="1:3" x14ac:dyDescent="0.3">
      <c r="A5938" t="s">
        <v>5154</v>
      </c>
    </row>
    <row r="5939" spans="1:3" x14ac:dyDescent="0.3">
      <c r="A5939" t="s">
        <v>5155</v>
      </c>
      <c r="B5939">
        <v>30</v>
      </c>
      <c r="C5939">
        <v>30</v>
      </c>
    </row>
    <row r="5940" spans="1:3" x14ac:dyDescent="0.3">
      <c r="A5940" t="s">
        <v>10463</v>
      </c>
    </row>
    <row r="5941" spans="1:3" x14ac:dyDescent="0.3">
      <c r="A5941" t="s">
        <v>10464</v>
      </c>
    </row>
    <row r="5942" spans="1:3" x14ac:dyDescent="0.3">
      <c r="A5942" t="s">
        <v>5156</v>
      </c>
      <c r="B5942">
        <v>7</v>
      </c>
      <c r="C5942">
        <v>7</v>
      </c>
    </row>
    <row r="5943" spans="1:3" x14ac:dyDescent="0.3">
      <c r="A5943" t="s">
        <v>5157</v>
      </c>
      <c r="B5943">
        <v>7</v>
      </c>
      <c r="C5943">
        <v>7</v>
      </c>
    </row>
    <row r="5944" spans="1:3" x14ac:dyDescent="0.3">
      <c r="A5944" t="s">
        <v>5158</v>
      </c>
      <c r="B5944">
        <v>24</v>
      </c>
      <c r="C5944">
        <v>24</v>
      </c>
    </row>
    <row r="5945" spans="1:3" x14ac:dyDescent="0.3">
      <c r="A5945" t="s">
        <v>5159</v>
      </c>
      <c r="B5945">
        <v>24</v>
      </c>
      <c r="C5945">
        <v>24</v>
      </c>
    </row>
    <row r="5946" spans="1:3" x14ac:dyDescent="0.3">
      <c r="A5946" t="s">
        <v>5160</v>
      </c>
      <c r="B5946">
        <v>2</v>
      </c>
      <c r="C5946">
        <v>2</v>
      </c>
    </row>
    <row r="5947" spans="1:3" x14ac:dyDescent="0.3">
      <c r="A5947" t="s">
        <v>5161</v>
      </c>
      <c r="B5947">
        <v>2</v>
      </c>
      <c r="C5947">
        <v>2</v>
      </c>
    </row>
    <row r="5948" spans="1:3" x14ac:dyDescent="0.3">
      <c r="A5948" t="s">
        <v>5162</v>
      </c>
      <c r="B5948">
        <v>6</v>
      </c>
      <c r="C5948">
        <v>6</v>
      </c>
    </row>
    <row r="5949" spans="1:3" x14ac:dyDescent="0.3">
      <c r="A5949" t="s">
        <v>5163</v>
      </c>
      <c r="B5949">
        <v>4</v>
      </c>
      <c r="C5949">
        <v>4</v>
      </c>
    </row>
    <row r="5950" spans="1:3" x14ac:dyDescent="0.3">
      <c r="A5950" t="s">
        <v>5164</v>
      </c>
      <c r="B5950">
        <v>21</v>
      </c>
      <c r="C5950">
        <v>21</v>
      </c>
    </row>
    <row r="5951" spans="1:3" x14ac:dyDescent="0.3">
      <c r="A5951" t="s">
        <v>5165</v>
      </c>
      <c r="B5951">
        <v>3</v>
      </c>
      <c r="C5951">
        <v>3</v>
      </c>
    </row>
    <row r="5952" spans="1:3" x14ac:dyDescent="0.3">
      <c r="A5952" t="s">
        <v>5166</v>
      </c>
      <c r="B5952">
        <v>7</v>
      </c>
      <c r="C5952">
        <v>7</v>
      </c>
    </row>
    <row r="5953" spans="1:3" x14ac:dyDescent="0.3">
      <c r="A5953" t="s">
        <v>5167</v>
      </c>
      <c r="B5953">
        <v>3</v>
      </c>
      <c r="C5953">
        <v>3</v>
      </c>
    </row>
    <row r="5954" spans="1:3" x14ac:dyDescent="0.3">
      <c r="A5954" t="s">
        <v>5169</v>
      </c>
      <c r="B5954">
        <v>1</v>
      </c>
      <c r="C5954">
        <v>1</v>
      </c>
    </row>
    <row r="5955" spans="1:3" x14ac:dyDescent="0.3">
      <c r="A5955" t="s">
        <v>10465</v>
      </c>
    </row>
    <row r="5956" spans="1:3" x14ac:dyDescent="0.3">
      <c r="A5956" t="s">
        <v>10466</v>
      </c>
    </row>
    <row r="5957" spans="1:3" x14ac:dyDescent="0.3">
      <c r="A5957" t="s">
        <v>5170</v>
      </c>
      <c r="B5957">
        <v>5</v>
      </c>
      <c r="C5957">
        <v>5</v>
      </c>
    </row>
    <row r="5958" spans="1:3" x14ac:dyDescent="0.3">
      <c r="A5958" t="s">
        <v>5172</v>
      </c>
      <c r="B5958">
        <v>1</v>
      </c>
      <c r="C5958">
        <v>1</v>
      </c>
    </row>
    <row r="5959" spans="1:3" x14ac:dyDescent="0.3">
      <c r="A5959" t="s">
        <v>5173</v>
      </c>
      <c r="B5959">
        <v>1</v>
      </c>
      <c r="C5959">
        <v>1</v>
      </c>
    </row>
    <row r="5960" spans="1:3" x14ac:dyDescent="0.3">
      <c r="A5960" t="s">
        <v>5174</v>
      </c>
      <c r="B5960">
        <v>9</v>
      </c>
      <c r="C5960">
        <v>9</v>
      </c>
    </row>
    <row r="5961" spans="1:3" x14ac:dyDescent="0.3">
      <c r="A5961" t="s">
        <v>5175</v>
      </c>
      <c r="B5961">
        <v>1</v>
      </c>
      <c r="C5961">
        <v>1</v>
      </c>
    </row>
    <row r="5962" spans="1:3" x14ac:dyDescent="0.3">
      <c r="A5962" t="s">
        <v>5176</v>
      </c>
    </row>
    <row r="5963" spans="1:3" x14ac:dyDescent="0.3">
      <c r="A5963" t="s">
        <v>5177</v>
      </c>
      <c r="B5963">
        <v>3</v>
      </c>
      <c r="C5963">
        <v>3</v>
      </c>
    </row>
    <row r="5964" spans="1:3" x14ac:dyDescent="0.3">
      <c r="A5964" t="s">
        <v>10467</v>
      </c>
    </row>
    <row r="5965" spans="1:3" x14ac:dyDescent="0.3">
      <c r="A5965" t="s">
        <v>10468</v>
      </c>
    </row>
    <row r="5966" spans="1:3" x14ac:dyDescent="0.3">
      <c r="A5966" t="s">
        <v>10469</v>
      </c>
    </row>
    <row r="5967" spans="1:3" x14ac:dyDescent="0.3">
      <c r="A5967" t="s">
        <v>10470</v>
      </c>
    </row>
    <row r="5968" spans="1:3" x14ac:dyDescent="0.3">
      <c r="A5968" t="s">
        <v>10471</v>
      </c>
      <c r="B5968">
        <v>2024</v>
      </c>
      <c r="C5968">
        <v>2024</v>
      </c>
    </row>
    <row r="5969" spans="1:3" x14ac:dyDescent="0.3">
      <c r="A5969" t="s">
        <v>10472</v>
      </c>
    </row>
    <row r="5970" spans="1:3" x14ac:dyDescent="0.3">
      <c r="A5970" t="s">
        <v>10473</v>
      </c>
    </row>
    <row r="5971" spans="1:3" x14ac:dyDescent="0.3">
      <c r="A5971" t="s">
        <v>5178</v>
      </c>
      <c r="C5971">
        <v>2</v>
      </c>
    </row>
    <row r="5972" spans="1:3" x14ac:dyDescent="0.3">
      <c r="A5972" t="s">
        <v>5179</v>
      </c>
      <c r="B5972">
        <v>2</v>
      </c>
      <c r="C5972">
        <v>2</v>
      </c>
    </row>
    <row r="5973" spans="1:3" x14ac:dyDescent="0.3">
      <c r="A5973" t="s">
        <v>10474</v>
      </c>
    </row>
    <row r="5974" spans="1:3" x14ac:dyDescent="0.3">
      <c r="A5974" t="s">
        <v>5181</v>
      </c>
      <c r="B5974">
        <v>1</v>
      </c>
      <c r="C5974">
        <v>1</v>
      </c>
    </row>
    <row r="5975" spans="1:3" x14ac:dyDescent="0.3">
      <c r="A5975" t="s">
        <v>5182</v>
      </c>
      <c r="B5975">
        <v>6</v>
      </c>
      <c r="C5975">
        <v>6</v>
      </c>
    </row>
    <row r="5976" spans="1:3" x14ac:dyDescent="0.3">
      <c r="A5976" t="s">
        <v>5183</v>
      </c>
      <c r="B5976">
        <v>28</v>
      </c>
      <c r="C5976">
        <v>28</v>
      </c>
    </row>
    <row r="5977" spans="1:3" x14ac:dyDescent="0.3">
      <c r="A5977" t="s">
        <v>5184</v>
      </c>
      <c r="B5977">
        <v>2</v>
      </c>
      <c r="C5977">
        <v>2</v>
      </c>
    </row>
    <row r="5978" spans="1:3" x14ac:dyDescent="0.3">
      <c r="A5978" t="s">
        <v>5185</v>
      </c>
      <c r="B5978">
        <v>19</v>
      </c>
      <c r="C5978">
        <v>19</v>
      </c>
    </row>
    <row r="5979" spans="1:3" x14ac:dyDescent="0.3">
      <c r="A5979" t="s">
        <v>5186</v>
      </c>
      <c r="B5979">
        <v>4</v>
      </c>
      <c r="C5979">
        <v>4</v>
      </c>
    </row>
    <row r="5980" spans="1:3" x14ac:dyDescent="0.3">
      <c r="A5980" t="s">
        <v>5187</v>
      </c>
      <c r="B5980">
        <v>15</v>
      </c>
      <c r="C5980">
        <v>15</v>
      </c>
    </row>
    <row r="5981" spans="1:3" x14ac:dyDescent="0.3">
      <c r="A5981" t="s">
        <v>5188</v>
      </c>
      <c r="B5981">
        <v>5</v>
      </c>
      <c r="C5981">
        <v>5</v>
      </c>
    </row>
    <row r="5982" spans="1:3" x14ac:dyDescent="0.3">
      <c r="A5982" t="s">
        <v>10475</v>
      </c>
    </row>
    <row r="5983" spans="1:3" x14ac:dyDescent="0.3">
      <c r="A5983" t="s">
        <v>5189</v>
      </c>
      <c r="B5983">
        <v>26</v>
      </c>
      <c r="C5983">
        <v>26</v>
      </c>
    </row>
    <row r="5984" spans="1:3" x14ac:dyDescent="0.3">
      <c r="A5984" t="s">
        <v>10476</v>
      </c>
    </row>
    <row r="5985" spans="1:3" x14ac:dyDescent="0.3">
      <c r="A5985" t="s">
        <v>5190</v>
      </c>
      <c r="B5985">
        <v>6</v>
      </c>
      <c r="C5985">
        <v>6</v>
      </c>
    </row>
    <row r="5986" spans="1:3" x14ac:dyDescent="0.3">
      <c r="A5986" t="s">
        <v>5191</v>
      </c>
    </row>
    <row r="5987" spans="1:3" x14ac:dyDescent="0.3">
      <c r="A5987" t="s">
        <v>5192</v>
      </c>
      <c r="B5987">
        <v>17</v>
      </c>
      <c r="C5987">
        <v>17</v>
      </c>
    </row>
    <row r="5988" spans="1:3" x14ac:dyDescent="0.3">
      <c r="A5988" t="s">
        <v>5193</v>
      </c>
      <c r="B5988">
        <v>24</v>
      </c>
      <c r="C5988">
        <v>24</v>
      </c>
    </row>
    <row r="5989" spans="1:3" x14ac:dyDescent="0.3">
      <c r="A5989" t="s">
        <v>5194</v>
      </c>
      <c r="B5989">
        <v>6</v>
      </c>
      <c r="C5989">
        <v>6</v>
      </c>
    </row>
    <row r="5990" spans="1:3" x14ac:dyDescent="0.3">
      <c r="A5990" t="s">
        <v>5195</v>
      </c>
      <c r="B5990">
        <v>24</v>
      </c>
      <c r="C5990">
        <v>24</v>
      </c>
    </row>
    <row r="5991" spans="1:3" x14ac:dyDescent="0.3">
      <c r="A5991" t="s">
        <v>5196</v>
      </c>
      <c r="B5991">
        <v>16</v>
      </c>
      <c r="C5991">
        <v>16</v>
      </c>
    </row>
    <row r="5992" spans="1:3" x14ac:dyDescent="0.3">
      <c r="A5992" t="s">
        <v>10477</v>
      </c>
      <c r="B5992">
        <v>7</v>
      </c>
      <c r="C5992">
        <v>7</v>
      </c>
    </row>
    <row r="5993" spans="1:3" x14ac:dyDescent="0.3">
      <c r="A5993" t="s">
        <v>5197</v>
      </c>
      <c r="B5993">
        <v>16</v>
      </c>
      <c r="C5993">
        <v>16</v>
      </c>
    </row>
    <row r="5994" spans="1:3" x14ac:dyDescent="0.3">
      <c r="A5994" t="s">
        <v>5198</v>
      </c>
      <c r="B5994">
        <v>15</v>
      </c>
      <c r="C5994">
        <v>15</v>
      </c>
    </row>
    <row r="5995" spans="1:3" x14ac:dyDescent="0.3">
      <c r="A5995" t="s">
        <v>5199</v>
      </c>
      <c r="B5995">
        <v>15</v>
      </c>
      <c r="C5995">
        <v>15</v>
      </c>
    </row>
    <row r="5996" spans="1:3" x14ac:dyDescent="0.3">
      <c r="A5996" t="s">
        <v>5200</v>
      </c>
      <c r="B5996">
        <v>10</v>
      </c>
      <c r="C5996">
        <v>10</v>
      </c>
    </row>
    <row r="5997" spans="1:3" x14ac:dyDescent="0.3">
      <c r="A5997" t="s">
        <v>5201</v>
      </c>
      <c r="B5997">
        <v>4</v>
      </c>
      <c r="C5997">
        <v>4</v>
      </c>
    </row>
    <row r="5998" spans="1:3" x14ac:dyDescent="0.3">
      <c r="A5998" t="s">
        <v>5202</v>
      </c>
    </row>
    <row r="5999" spans="1:3" x14ac:dyDescent="0.3">
      <c r="A5999" t="s">
        <v>5203</v>
      </c>
      <c r="B5999">
        <v>19</v>
      </c>
      <c r="C5999">
        <v>19</v>
      </c>
    </row>
    <row r="6000" spans="1:3" x14ac:dyDescent="0.3">
      <c r="A6000" t="s">
        <v>5204</v>
      </c>
      <c r="B6000">
        <v>1</v>
      </c>
      <c r="C6000">
        <v>1</v>
      </c>
    </row>
    <row r="6001" spans="1:3" x14ac:dyDescent="0.3">
      <c r="A6001" t="s">
        <v>5205</v>
      </c>
      <c r="B6001">
        <v>7</v>
      </c>
      <c r="C6001">
        <v>7</v>
      </c>
    </row>
    <row r="6002" spans="1:3" x14ac:dyDescent="0.3">
      <c r="A6002" t="s">
        <v>5206</v>
      </c>
      <c r="B6002">
        <v>32</v>
      </c>
      <c r="C6002">
        <v>32</v>
      </c>
    </row>
    <row r="6003" spans="1:3" x14ac:dyDescent="0.3">
      <c r="A6003" t="s">
        <v>5207</v>
      </c>
      <c r="B6003">
        <v>1</v>
      </c>
      <c r="C6003">
        <v>1</v>
      </c>
    </row>
    <row r="6004" spans="1:3" x14ac:dyDescent="0.3">
      <c r="A6004" t="s">
        <v>5208</v>
      </c>
      <c r="B6004">
        <v>27</v>
      </c>
      <c r="C6004">
        <v>27</v>
      </c>
    </row>
    <row r="6005" spans="1:3" x14ac:dyDescent="0.3">
      <c r="A6005" t="s">
        <v>5209</v>
      </c>
      <c r="B6005">
        <v>30</v>
      </c>
      <c r="C6005">
        <v>30</v>
      </c>
    </row>
    <row r="6006" spans="1:3" x14ac:dyDescent="0.3">
      <c r="A6006" t="s">
        <v>5211</v>
      </c>
      <c r="B6006">
        <v>1</v>
      </c>
      <c r="C6006">
        <v>1</v>
      </c>
    </row>
    <row r="6007" spans="1:3" x14ac:dyDescent="0.3">
      <c r="A6007" t="s">
        <v>10478</v>
      </c>
      <c r="C6007">
        <v>1</v>
      </c>
    </row>
    <row r="6008" spans="1:3" x14ac:dyDescent="0.3">
      <c r="A6008" t="s">
        <v>5212</v>
      </c>
      <c r="B6008">
        <v>8</v>
      </c>
      <c r="C6008">
        <v>8</v>
      </c>
    </row>
    <row r="6009" spans="1:3" x14ac:dyDescent="0.3">
      <c r="A6009" t="s">
        <v>5213</v>
      </c>
      <c r="B6009">
        <v>6</v>
      </c>
      <c r="C6009">
        <v>6</v>
      </c>
    </row>
    <row r="6010" spans="1:3" x14ac:dyDescent="0.3">
      <c r="A6010" t="s">
        <v>10479</v>
      </c>
    </row>
    <row r="6011" spans="1:3" x14ac:dyDescent="0.3">
      <c r="A6011" t="s">
        <v>5214</v>
      </c>
      <c r="B6011">
        <v>6</v>
      </c>
      <c r="C6011">
        <v>6</v>
      </c>
    </row>
    <row r="6012" spans="1:3" x14ac:dyDescent="0.3">
      <c r="A6012" t="s">
        <v>5216</v>
      </c>
      <c r="B6012">
        <v>2</v>
      </c>
      <c r="C6012">
        <v>2</v>
      </c>
    </row>
    <row r="6013" spans="1:3" x14ac:dyDescent="0.3">
      <c r="A6013" t="s">
        <v>5217</v>
      </c>
      <c r="B6013">
        <v>9</v>
      </c>
      <c r="C6013">
        <v>9</v>
      </c>
    </row>
    <row r="6014" spans="1:3" x14ac:dyDescent="0.3">
      <c r="A6014" t="s">
        <v>5218</v>
      </c>
      <c r="B6014">
        <v>6</v>
      </c>
      <c r="C6014">
        <v>6</v>
      </c>
    </row>
    <row r="6015" spans="1:3" x14ac:dyDescent="0.3">
      <c r="A6015" t="s">
        <v>5219</v>
      </c>
      <c r="B6015">
        <v>3</v>
      </c>
      <c r="C6015">
        <v>3</v>
      </c>
    </row>
    <row r="6016" spans="1:3" x14ac:dyDescent="0.3">
      <c r="A6016" t="s">
        <v>5220</v>
      </c>
      <c r="B6016">
        <v>11</v>
      </c>
      <c r="C6016">
        <v>11</v>
      </c>
    </row>
    <row r="6017" spans="1:3" x14ac:dyDescent="0.3">
      <c r="A6017" t="s">
        <v>5221</v>
      </c>
    </row>
    <row r="6018" spans="1:3" x14ac:dyDescent="0.3">
      <c r="A6018" t="s">
        <v>5222</v>
      </c>
      <c r="B6018">
        <v>43</v>
      </c>
      <c r="C6018">
        <v>43</v>
      </c>
    </row>
    <row r="6019" spans="1:3" x14ac:dyDescent="0.3">
      <c r="A6019" t="s">
        <v>5223</v>
      </c>
      <c r="B6019">
        <v>9</v>
      </c>
      <c r="C6019">
        <v>9</v>
      </c>
    </row>
    <row r="6020" spans="1:3" x14ac:dyDescent="0.3">
      <c r="A6020" t="s">
        <v>5224</v>
      </c>
      <c r="B6020">
        <v>13</v>
      </c>
      <c r="C6020">
        <v>13</v>
      </c>
    </row>
    <row r="6021" spans="1:3" x14ac:dyDescent="0.3">
      <c r="A6021" t="s">
        <v>5225</v>
      </c>
      <c r="B6021">
        <v>17</v>
      </c>
      <c r="C6021">
        <v>17</v>
      </c>
    </row>
    <row r="6022" spans="1:3" x14ac:dyDescent="0.3">
      <c r="A6022" t="s">
        <v>5226</v>
      </c>
      <c r="B6022">
        <v>16</v>
      </c>
      <c r="C6022">
        <v>16</v>
      </c>
    </row>
    <row r="6023" spans="1:3" x14ac:dyDescent="0.3">
      <c r="A6023" t="s">
        <v>5227</v>
      </c>
      <c r="B6023">
        <v>18</v>
      </c>
      <c r="C6023">
        <v>18</v>
      </c>
    </row>
    <row r="6024" spans="1:3" x14ac:dyDescent="0.3">
      <c r="A6024" t="s">
        <v>5228</v>
      </c>
      <c r="B6024">
        <v>2</v>
      </c>
      <c r="C6024">
        <v>2</v>
      </c>
    </row>
    <row r="6025" spans="1:3" x14ac:dyDescent="0.3">
      <c r="A6025" t="s">
        <v>5229</v>
      </c>
      <c r="B6025">
        <v>24</v>
      </c>
      <c r="C6025">
        <v>24</v>
      </c>
    </row>
    <row r="6026" spans="1:3" x14ac:dyDescent="0.3">
      <c r="A6026" t="s">
        <v>5230</v>
      </c>
    </row>
    <row r="6027" spans="1:3" x14ac:dyDescent="0.3">
      <c r="A6027" t="s">
        <v>5231</v>
      </c>
      <c r="B6027">
        <v>6</v>
      </c>
      <c r="C6027">
        <v>6</v>
      </c>
    </row>
    <row r="6028" spans="1:3" x14ac:dyDescent="0.3">
      <c r="A6028" t="s">
        <v>5232</v>
      </c>
      <c r="B6028">
        <v>11</v>
      </c>
      <c r="C6028">
        <v>11</v>
      </c>
    </row>
    <row r="6029" spans="1:3" x14ac:dyDescent="0.3">
      <c r="A6029" t="s">
        <v>10480</v>
      </c>
      <c r="B6029">
        <v>24</v>
      </c>
      <c r="C6029">
        <v>24</v>
      </c>
    </row>
    <row r="6030" spans="1:3" x14ac:dyDescent="0.3">
      <c r="A6030" t="s">
        <v>5233</v>
      </c>
      <c r="B6030">
        <v>7</v>
      </c>
      <c r="C6030">
        <v>7</v>
      </c>
    </row>
    <row r="6031" spans="1:3" x14ac:dyDescent="0.3">
      <c r="A6031" t="s">
        <v>5234</v>
      </c>
      <c r="C6031">
        <v>6</v>
      </c>
    </row>
    <row r="6032" spans="1:3" x14ac:dyDescent="0.3">
      <c r="A6032" t="s">
        <v>5235</v>
      </c>
      <c r="B6032">
        <v>20</v>
      </c>
      <c r="C6032">
        <v>20</v>
      </c>
    </row>
    <row r="6033" spans="1:3" x14ac:dyDescent="0.3">
      <c r="A6033" t="s">
        <v>5236</v>
      </c>
      <c r="B6033">
        <v>9</v>
      </c>
      <c r="C6033">
        <v>9</v>
      </c>
    </row>
    <row r="6034" spans="1:3" x14ac:dyDescent="0.3">
      <c r="A6034" t="s">
        <v>5237</v>
      </c>
      <c r="C6034">
        <v>2</v>
      </c>
    </row>
    <row r="6035" spans="1:3" x14ac:dyDescent="0.3">
      <c r="A6035" t="s">
        <v>5238</v>
      </c>
      <c r="C6035">
        <v>2</v>
      </c>
    </row>
    <row r="6036" spans="1:3" x14ac:dyDescent="0.3">
      <c r="A6036" t="s">
        <v>10481</v>
      </c>
    </row>
    <row r="6037" spans="1:3" x14ac:dyDescent="0.3">
      <c r="A6037" t="s">
        <v>5239</v>
      </c>
      <c r="B6037">
        <v>20</v>
      </c>
      <c r="C6037">
        <v>20</v>
      </c>
    </row>
    <row r="6038" spans="1:3" x14ac:dyDescent="0.3">
      <c r="A6038" t="s">
        <v>5241</v>
      </c>
      <c r="B6038">
        <v>2</v>
      </c>
      <c r="C6038">
        <v>2</v>
      </c>
    </row>
    <row r="6039" spans="1:3" x14ac:dyDescent="0.3">
      <c r="A6039" t="s">
        <v>5242</v>
      </c>
      <c r="C6039">
        <v>12</v>
      </c>
    </row>
    <row r="6040" spans="1:3" x14ac:dyDescent="0.3">
      <c r="A6040" t="s">
        <v>5244</v>
      </c>
      <c r="B6040">
        <v>1</v>
      </c>
      <c r="C6040">
        <v>1</v>
      </c>
    </row>
    <row r="6041" spans="1:3" x14ac:dyDescent="0.3">
      <c r="A6041" t="s">
        <v>5245</v>
      </c>
    </row>
    <row r="6042" spans="1:3" x14ac:dyDescent="0.3">
      <c r="A6042" t="s">
        <v>1001</v>
      </c>
    </row>
    <row r="6043" spans="1:3" x14ac:dyDescent="0.3">
      <c r="A6043" t="s">
        <v>10482</v>
      </c>
    </row>
    <row r="6044" spans="1:3" x14ac:dyDescent="0.3">
      <c r="A6044" t="s">
        <v>10483</v>
      </c>
    </row>
    <row r="6045" spans="1:3" x14ac:dyDescent="0.3">
      <c r="A6045" t="s">
        <v>5246</v>
      </c>
    </row>
    <row r="6046" spans="1:3" x14ac:dyDescent="0.3">
      <c r="A6046" t="s">
        <v>10484</v>
      </c>
    </row>
    <row r="6047" spans="1:3" x14ac:dyDescent="0.3">
      <c r="A6047" t="s">
        <v>499</v>
      </c>
    </row>
    <row r="6048" spans="1:3" x14ac:dyDescent="0.3">
      <c r="A6048" t="s">
        <v>5247</v>
      </c>
    </row>
    <row r="6049" spans="1:3" x14ac:dyDescent="0.3">
      <c r="A6049" t="s">
        <v>5248</v>
      </c>
    </row>
    <row r="6050" spans="1:3" x14ac:dyDescent="0.3">
      <c r="A6050" t="s">
        <v>10485</v>
      </c>
    </row>
    <row r="6051" spans="1:3" x14ac:dyDescent="0.3">
      <c r="A6051" t="s">
        <v>5249</v>
      </c>
    </row>
    <row r="6052" spans="1:3" x14ac:dyDescent="0.3">
      <c r="A6052" t="s">
        <v>10486</v>
      </c>
    </row>
    <row r="6053" spans="1:3" x14ac:dyDescent="0.3">
      <c r="A6053" t="s">
        <v>5250</v>
      </c>
      <c r="B6053">
        <v>4</v>
      </c>
      <c r="C6053">
        <v>4</v>
      </c>
    </row>
    <row r="6054" spans="1:3" x14ac:dyDescent="0.3">
      <c r="A6054" t="s">
        <v>10487</v>
      </c>
      <c r="B6054">
        <v>2020</v>
      </c>
      <c r="C6054">
        <v>2020</v>
      </c>
    </row>
    <row r="6055" spans="1:3" x14ac:dyDescent="0.3">
      <c r="A6055" t="s">
        <v>10488</v>
      </c>
      <c r="B6055">
        <v>3</v>
      </c>
      <c r="C6055">
        <v>3</v>
      </c>
    </row>
    <row r="6056" spans="1:3" x14ac:dyDescent="0.3">
      <c r="A6056" t="s">
        <v>5251</v>
      </c>
    </row>
    <row r="6057" spans="1:3" x14ac:dyDescent="0.3">
      <c r="A6057" t="s">
        <v>10489</v>
      </c>
    </row>
    <row r="6058" spans="1:3" x14ac:dyDescent="0.3">
      <c r="A6058" t="s">
        <v>10490</v>
      </c>
    </row>
    <row r="6059" spans="1:3" x14ac:dyDescent="0.3">
      <c r="A6059" t="s">
        <v>10491</v>
      </c>
    </row>
    <row r="6060" spans="1:3" x14ac:dyDescent="0.3">
      <c r="A6060" t="s">
        <v>10492</v>
      </c>
    </row>
    <row r="6061" spans="1:3" x14ac:dyDescent="0.3">
      <c r="A6061" t="s">
        <v>10493</v>
      </c>
    </row>
    <row r="6062" spans="1:3" x14ac:dyDescent="0.3">
      <c r="A6062" t="s">
        <v>10494</v>
      </c>
    </row>
    <row r="6063" spans="1:3" x14ac:dyDescent="0.3">
      <c r="A6063" t="s">
        <v>10495</v>
      </c>
      <c r="B6063">
        <v>2020</v>
      </c>
      <c r="C6063">
        <v>2020</v>
      </c>
    </row>
    <row r="6064" spans="1:3" x14ac:dyDescent="0.3">
      <c r="A6064" t="s">
        <v>10496</v>
      </c>
    </row>
    <row r="6065" spans="1:3" x14ac:dyDescent="0.3">
      <c r="A6065" t="s">
        <v>5252</v>
      </c>
    </row>
    <row r="6066" spans="1:3" x14ac:dyDescent="0.3">
      <c r="A6066" t="s">
        <v>10497</v>
      </c>
    </row>
    <row r="6067" spans="1:3" x14ac:dyDescent="0.3">
      <c r="A6067" t="s">
        <v>5253</v>
      </c>
    </row>
    <row r="6068" spans="1:3" x14ac:dyDescent="0.3">
      <c r="A6068" t="s">
        <v>10498</v>
      </c>
    </row>
    <row r="6069" spans="1:3" x14ac:dyDescent="0.3">
      <c r="A6069" t="s">
        <v>10499</v>
      </c>
    </row>
    <row r="6070" spans="1:3" x14ac:dyDescent="0.3">
      <c r="A6070" t="s">
        <v>5254</v>
      </c>
      <c r="B6070">
        <v>35</v>
      </c>
      <c r="C6070">
        <v>35</v>
      </c>
    </row>
    <row r="6071" spans="1:3" x14ac:dyDescent="0.3">
      <c r="A6071" t="s">
        <v>10500</v>
      </c>
    </row>
    <row r="6072" spans="1:3" x14ac:dyDescent="0.3">
      <c r="A6072" t="s">
        <v>5255</v>
      </c>
      <c r="B6072">
        <v>27</v>
      </c>
      <c r="C6072">
        <v>27</v>
      </c>
    </row>
    <row r="6073" spans="1:3" x14ac:dyDescent="0.3">
      <c r="A6073" t="s">
        <v>5256</v>
      </c>
      <c r="B6073">
        <v>7</v>
      </c>
      <c r="C6073">
        <v>7</v>
      </c>
    </row>
    <row r="6074" spans="1:3" x14ac:dyDescent="0.3">
      <c r="A6074" t="s">
        <v>10501</v>
      </c>
      <c r="B6074">
        <v>2020</v>
      </c>
      <c r="C6074">
        <v>2020</v>
      </c>
    </row>
    <row r="6075" spans="1:3" x14ac:dyDescent="0.3">
      <c r="A6075" t="s">
        <v>10502</v>
      </c>
      <c r="B6075">
        <v>19</v>
      </c>
      <c r="C6075">
        <v>19</v>
      </c>
    </row>
    <row r="6076" spans="1:3" x14ac:dyDescent="0.3">
      <c r="A6076" t="s">
        <v>10503</v>
      </c>
    </row>
    <row r="6077" spans="1:3" x14ac:dyDescent="0.3">
      <c r="A6077" t="s">
        <v>5257</v>
      </c>
      <c r="B6077">
        <v>1</v>
      </c>
      <c r="C6077">
        <v>1</v>
      </c>
    </row>
    <row r="6078" spans="1:3" x14ac:dyDescent="0.3">
      <c r="A6078" t="s">
        <v>10504</v>
      </c>
    </row>
    <row r="6079" spans="1:3" x14ac:dyDescent="0.3">
      <c r="A6079" t="s">
        <v>5258</v>
      </c>
      <c r="B6079">
        <v>9</v>
      </c>
      <c r="C6079">
        <v>9</v>
      </c>
    </row>
    <row r="6080" spans="1:3" x14ac:dyDescent="0.3">
      <c r="A6080" t="s">
        <v>5259</v>
      </c>
      <c r="B6080">
        <v>9</v>
      </c>
      <c r="C6080">
        <v>9</v>
      </c>
    </row>
    <row r="6081" spans="1:3" x14ac:dyDescent="0.3">
      <c r="A6081" t="s">
        <v>5260</v>
      </c>
      <c r="B6081">
        <v>44</v>
      </c>
      <c r="C6081">
        <v>44</v>
      </c>
    </row>
    <row r="6082" spans="1:3" x14ac:dyDescent="0.3">
      <c r="A6082" t="s">
        <v>5261</v>
      </c>
      <c r="B6082">
        <v>16</v>
      </c>
      <c r="C6082">
        <v>16</v>
      </c>
    </row>
    <row r="6083" spans="1:3" x14ac:dyDescent="0.3">
      <c r="A6083" t="s">
        <v>5262</v>
      </c>
      <c r="B6083">
        <v>5</v>
      </c>
      <c r="C6083">
        <v>5</v>
      </c>
    </row>
    <row r="6084" spans="1:3" x14ac:dyDescent="0.3">
      <c r="A6084" t="s">
        <v>10505</v>
      </c>
    </row>
    <row r="6085" spans="1:3" x14ac:dyDescent="0.3">
      <c r="A6085" t="s">
        <v>10506</v>
      </c>
    </row>
    <row r="6086" spans="1:3" x14ac:dyDescent="0.3">
      <c r="A6086" t="s">
        <v>10507</v>
      </c>
    </row>
    <row r="6087" spans="1:3" x14ac:dyDescent="0.3">
      <c r="A6087" t="s">
        <v>5263</v>
      </c>
      <c r="B6087">
        <v>2</v>
      </c>
      <c r="C6087">
        <v>2</v>
      </c>
    </row>
    <row r="6088" spans="1:3" x14ac:dyDescent="0.3">
      <c r="A6088" t="s">
        <v>10508</v>
      </c>
    </row>
    <row r="6089" spans="1:3" x14ac:dyDescent="0.3">
      <c r="A6089" t="s">
        <v>5264</v>
      </c>
    </row>
    <row r="6090" spans="1:3" x14ac:dyDescent="0.3">
      <c r="A6090" t="s">
        <v>10509</v>
      </c>
      <c r="B6090">
        <v>23</v>
      </c>
      <c r="C6090">
        <v>23</v>
      </c>
    </row>
    <row r="6091" spans="1:3" x14ac:dyDescent="0.3">
      <c r="A6091" t="s">
        <v>5265</v>
      </c>
      <c r="B6091">
        <v>7</v>
      </c>
      <c r="C6091">
        <v>7</v>
      </c>
    </row>
    <row r="6092" spans="1:3" x14ac:dyDescent="0.3">
      <c r="A6092" t="s">
        <v>10510</v>
      </c>
      <c r="B6092">
        <v>17</v>
      </c>
      <c r="C6092">
        <v>17</v>
      </c>
    </row>
    <row r="6093" spans="1:3" x14ac:dyDescent="0.3">
      <c r="A6093" t="s">
        <v>10511</v>
      </c>
    </row>
    <row r="6094" spans="1:3" x14ac:dyDescent="0.3">
      <c r="A6094" t="s">
        <v>10512</v>
      </c>
    </row>
    <row r="6095" spans="1:3" x14ac:dyDescent="0.3">
      <c r="A6095" t="s">
        <v>5266</v>
      </c>
      <c r="B6095">
        <v>1</v>
      </c>
      <c r="C6095">
        <v>1</v>
      </c>
    </row>
    <row r="6096" spans="1:3" x14ac:dyDescent="0.3">
      <c r="A6096" t="s">
        <v>2575</v>
      </c>
    </row>
    <row r="6097" spans="1:3" x14ac:dyDescent="0.3">
      <c r="A6097" t="s">
        <v>5267</v>
      </c>
    </row>
    <row r="6098" spans="1:3" x14ac:dyDescent="0.3">
      <c r="A6098" t="s">
        <v>10513</v>
      </c>
    </row>
    <row r="6099" spans="1:3" x14ac:dyDescent="0.3">
      <c r="A6099" t="s">
        <v>10514</v>
      </c>
    </row>
    <row r="6100" spans="1:3" x14ac:dyDescent="0.3">
      <c r="A6100" t="s">
        <v>10515</v>
      </c>
    </row>
    <row r="6101" spans="1:3" x14ac:dyDescent="0.3">
      <c r="A6101" t="s">
        <v>10516</v>
      </c>
    </row>
    <row r="6102" spans="1:3" x14ac:dyDescent="0.3">
      <c r="A6102" t="s">
        <v>10517</v>
      </c>
    </row>
    <row r="6103" spans="1:3" x14ac:dyDescent="0.3">
      <c r="A6103" t="s">
        <v>10518</v>
      </c>
    </row>
    <row r="6104" spans="1:3" x14ac:dyDescent="0.3">
      <c r="A6104" t="s">
        <v>10519</v>
      </c>
    </row>
    <row r="6105" spans="1:3" x14ac:dyDescent="0.3">
      <c r="A6105" t="s">
        <v>5268</v>
      </c>
    </row>
    <row r="6106" spans="1:3" x14ac:dyDescent="0.3">
      <c r="A6106" t="s">
        <v>7751</v>
      </c>
    </row>
    <row r="6107" spans="1:3" x14ac:dyDescent="0.3">
      <c r="A6107" t="s">
        <v>10520</v>
      </c>
    </row>
    <row r="6108" spans="1:3" x14ac:dyDescent="0.3">
      <c r="A6108" t="s">
        <v>10521</v>
      </c>
    </row>
    <row r="6109" spans="1:3" x14ac:dyDescent="0.3">
      <c r="A6109" t="s">
        <v>5269</v>
      </c>
      <c r="B6109">
        <v>6</v>
      </c>
      <c r="C6109">
        <v>6</v>
      </c>
    </row>
    <row r="6110" spans="1:3" x14ac:dyDescent="0.3">
      <c r="A6110" t="s">
        <v>10522</v>
      </c>
    </row>
    <row r="6111" spans="1:3" x14ac:dyDescent="0.3">
      <c r="A6111" t="s">
        <v>5270</v>
      </c>
      <c r="B6111">
        <v>12</v>
      </c>
      <c r="C6111">
        <v>12</v>
      </c>
    </row>
    <row r="6112" spans="1:3" x14ac:dyDescent="0.3">
      <c r="A6112" t="s">
        <v>10523</v>
      </c>
    </row>
    <row r="6113" spans="1:3" x14ac:dyDescent="0.3">
      <c r="A6113" t="s">
        <v>5271</v>
      </c>
      <c r="B6113">
        <v>2</v>
      </c>
      <c r="C6113">
        <v>2</v>
      </c>
    </row>
    <row r="6114" spans="1:3" x14ac:dyDescent="0.3">
      <c r="A6114" t="s">
        <v>5272</v>
      </c>
      <c r="B6114">
        <v>24</v>
      </c>
      <c r="C6114">
        <v>24</v>
      </c>
    </row>
    <row r="6115" spans="1:3" x14ac:dyDescent="0.3">
      <c r="A6115" t="s">
        <v>5273</v>
      </c>
      <c r="B6115">
        <v>10</v>
      </c>
      <c r="C6115">
        <v>10</v>
      </c>
    </row>
    <row r="6116" spans="1:3" x14ac:dyDescent="0.3">
      <c r="A6116" t="s">
        <v>10524</v>
      </c>
    </row>
    <row r="6117" spans="1:3" x14ac:dyDescent="0.3">
      <c r="A6117" t="s">
        <v>10525</v>
      </c>
    </row>
    <row r="6118" spans="1:3" x14ac:dyDescent="0.3">
      <c r="A6118" t="s">
        <v>10526</v>
      </c>
    </row>
    <row r="6119" spans="1:3" x14ac:dyDescent="0.3">
      <c r="A6119" t="s">
        <v>10527</v>
      </c>
    </row>
    <row r="6120" spans="1:3" x14ac:dyDescent="0.3">
      <c r="A6120" t="s">
        <v>10528</v>
      </c>
    </row>
    <row r="6121" spans="1:3" x14ac:dyDescent="0.3">
      <c r="A6121" t="s">
        <v>5274</v>
      </c>
    </row>
    <row r="6122" spans="1:3" x14ac:dyDescent="0.3">
      <c r="A6122" t="s">
        <v>5275</v>
      </c>
    </row>
    <row r="6123" spans="1:3" x14ac:dyDescent="0.3">
      <c r="A6123" t="s">
        <v>10529</v>
      </c>
    </row>
    <row r="6124" spans="1:3" x14ac:dyDescent="0.3">
      <c r="A6124" t="s">
        <v>5276</v>
      </c>
    </row>
    <row r="6125" spans="1:3" x14ac:dyDescent="0.3">
      <c r="A6125" t="s">
        <v>10530</v>
      </c>
      <c r="B6125">
        <v>2024</v>
      </c>
      <c r="C6125">
        <v>2024</v>
      </c>
    </row>
    <row r="6126" spans="1:3" x14ac:dyDescent="0.3">
      <c r="A6126" t="s">
        <v>10531</v>
      </c>
      <c r="B6126">
        <v>2020</v>
      </c>
      <c r="C6126">
        <v>2020</v>
      </c>
    </row>
    <row r="6127" spans="1:3" x14ac:dyDescent="0.3">
      <c r="A6127" t="s">
        <v>5277</v>
      </c>
      <c r="B6127">
        <v>11</v>
      </c>
      <c r="C6127">
        <v>11</v>
      </c>
    </row>
    <row r="6128" spans="1:3" x14ac:dyDescent="0.3">
      <c r="A6128" t="s">
        <v>5278</v>
      </c>
    </row>
    <row r="6129" spans="1:3" x14ac:dyDescent="0.3">
      <c r="A6129" t="s">
        <v>10532</v>
      </c>
    </row>
    <row r="6130" spans="1:3" x14ac:dyDescent="0.3">
      <c r="A6130" t="s">
        <v>10533</v>
      </c>
    </row>
    <row r="6131" spans="1:3" x14ac:dyDescent="0.3">
      <c r="A6131" t="s">
        <v>10534</v>
      </c>
    </row>
    <row r="6132" spans="1:3" x14ac:dyDescent="0.3">
      <c r="A6132" t="s">
        <v>5279</v>
      </c>
      <c r="B6132">
        <v>4</v>
      </c>
      <c r="C6132">
        <v>4</v>
      </c>
    </row>
    <row r="6133" spans="1:3" x14ac:dyDescent="0.3">
      <c r="A6133" t="s">
        <v>5280</v>
      </c>
    </row>
    <row r="6134" spans="1:3" x14ac:dyDescent="0.3">
      <c r="A6134" t="s">
        <v>5281</v>
      </c>
      <c r="B6134">
        <v>4</v>
      </c>
      <c r="C6134">
        <v>4</v>
      </c>
    </row>
    <row r="6135" spans="1:3" x14ac:dyDescent="0.3">
      <c r="A6135" t="s">
        <v>10535</v>
      </c>
    </row>
    <row r="6136" spans="1:3" x14ac:dyDescent="0.3">
      <c r="A6136" t="s">
        <v>10536</v>
      </c>
      <c r="B6136">
        <v>13</v>
      </c>
      <c r="C6136">
        <v>13</v>
      </c>
    </row>
    <row r="6137" spans="1:3" x14ac:dyDescent="0.3">
      <c r="A6137" t="s">
        <v>5282</v>
      </c>
      <c r="B6137">
        <v>7</v>
      </c>
      <c r="C6137">
        <v>7</v>
      </c>
    </row>
    <row r="6138" spans="1:3" x14ac:dyDescent="0.3">
      <c r="A6138" t="s">
        <v>10537</v>
      </c>
    </row>
    <row r="6139" spans="1:3" x14ac:dyDescent="0.3">
      <c r="A6139" t="s">
        <v>10538</v>
      </c>
    </row>
    <row r="6140" spans="1:3" x14ac:dyDescent="0.3">
      <c r="A6140" t="s">
        <v>10539</v>
      </c>
    </row>
    <row r="6141" spans="1:3" x14ac:dyDescent="0.3">
      <c r="A6141" t="s">
        <v>10540</v>
      </c>
    </row>
    <row r="6142" spans="1:3" x14ac:dyDescent="0.3">
      <c r="A6142" t="s">
        <v>10541</v>
      </c>
      <c r="B6142">
        <v>13</v>
      </c>
      <c r="C6142">
        <v>13</v>
      </c>
    </row>
    <row r="6143" spans="1:3" x14ac:dyDescent="0.3">
      <c r="A6143" t="s">
        <v>5283</v>
      </c>
    </row>
    <row r="6144" spans="1:3" x14ac:dyDescent="0.3">
      <c r="A6144" t="s">
        <v>5284</v>
      </c>
    </row>
    <row r="6145" spans="1:3" x14ac:dyDescent="0.3">
      <c r="A6145" t="s">
        <v>10542</v>
      </c>
    </row>
    <row r="6146" spans="1:3" x14ac:dyDescent="0.3">
      <c r="A6146" t="s">
        <v>10543</v>
      </c>
    </row>
    <row r="6147" spans="1:3" x14ac:dyDescent="0.3">
      <c r="A6147" t="s">
        <v>3347</v>
      </c>
    </row>
    <row r="6148" spans="1:3" x14ac:dyDescent="0.3">
      <c r="A6148" t="s">
        <v>5285</v>
      </c>
      <c r="B6148">
        <v>2020</v>
      </c>
      <c r="C6148">
        <v>2020</v>
      </c>
    </row>
    <row r="6149" spans="1:3" x14ac:dyDescent="0.3">
      <c r="A6149" t="s">
        <v>10544</v>
      </c>
      <c r="B6149">
        <v>180135</v>
      </c>
      <c r="C6149">
        <v>180135</v>
      </c>
    </row>
    <row r="6150" spans="1:3" x14ac:dyDescent="0.3">
      <c r="A6150" t="s">
        <v>5286</v>
      </c>
    </row>
    <row r="6151" spans="1:3" x14ac:dyDescent="0.3">
      <c r="A6151" t="s">
        <v>10545</v>
      </c>
    </row>
    <row r="6152" spans="1:3" x14ac:dyDescent="0.3">
      <c r="A6152" t="s">
        <v>10546</v>
      </c>
      <c r="B6152">
        <v>30</v>
      </c>
      <c r="C6152">
        <v>30</v>
      </c>
    </row>
    <row r="6153" spans="1:3" x14ac:dyDescent="0.3">
      <c r="A6153" t="s">
        <v>5287</v>
      </c>
      <c r="B6153">
        <v>2020</v>
      </c>
      <c r="C6153">
        <v>2020</v>
      </c>
    </row>
    <row r="6154" spans="1:3" x14ac:dyDescent="0.3">
      <c r="A6154" t="s">
        <v>10547</v>
      </c>
    </row>
    <row r="6155" spans="1:3" x14ac:dyDescent="0.3">
      <c r="A6155" t="s">
        <v>2483</v>
      </c>
      <c r="C6155">
        <v>1</v>
      </c>
    </row>
    <row r="6156" spans="1:3" x14ac:dyDescent="0.3">
      <c r="A6156" t="s">
        <v>10548</v>
      </c>
      <c r="B6156">
        <v>16</v>
      </c>
      <c r="C6156">
        <v>16</v>
      </c>
    </row>
    <row r="6157" spans="1:3" x14ac:dyDescent="0.3">
      <c r="A6157" t="s">
        <v>5288</v>
      </c>
      <c r="B6157">
        <v>1</v>
      </c>
      <c r="C6157">
        <v>1</v>
      </c>
    </row>
    <row r="6158" spans="1:3" x14ac:dyDescent="0.3">
      <c r="A6158" t="s">
        <v>10549</v>
      </c>
    </row>
    <row r="6159" spans="1:3" x14ac:dyDescent="0.3">
      <c r="A6159" t="s">
        <v>10550</v>
      </c>
    </row>
    <row r="6160" spans="1:3" x14ac:dyDescent="0.3">
      <c r="A6160" t="s">
        <v>5289</v>
      </c>
    </row>
    <row r="6161" spans="1:3" x14ac:dyDescent="0.3">
      <c r="A6161" t="s">
        <v>5290</v>
      </c>
    </row>
    <row r="6162" spans="1:3" x14ac:dyDescent="0.3">
      <c r="A6162" t="s">
        <v>10551</v>
      </c>
    </row>
    <row r="6163" spans="1:3" x14ac:dyDescent="0.3">
      <c r="A6163" t="s">
        <v>10552</v>
      </c>
    </row>
    <row r="6164" spans="1:3" x14ac:dyDescent="0.3">
      <c r="A6164" t="s">
        <v>10553</v>
      </c>
    </row>
    <row r="6165" spans="1:3" x14ac:dyDescent="0.3">
      <c r="A6165" t="s">
        <v>5291</v>
      </c>
    </row>
    <row r="6166" spans="1:3" x14ac:dyDescent="0.3">
      <c r="A6166" t="s">
        <v>5292</v>
      </c>
    </row>
    <row r="6167" spans="1:3" x14ac:dyDescent="0.3">
      <c r="A6167" t="s">
        <v>5294</v>
      </c>
    </row>
    <row r="6168" spans="1:3" x14ac:dyDescent="0.3">
      <c r="A6168" t="s">
        <v>10554</v>
      </c>
    </row>
    <row r="6169" spans="1:3" x14ac:dyDescent="0.3">
      <c r="A6169" t="s">
        <v>10555</v>
      </c>
    </row>
    <row r="6170" spans="1:3" x14ac:dyDescent="0.3">
      <c r="A6170" t="s">
        <v>5295</v>
      </c>
    </row>
    <row r="6171" spans="1:3" x14ac:dyDescent="0.3">
      <c r="A6171" t="s">
        <v>5296</v>
      </c>
    </row>
    <row r="6172" spans="1:3" x14ac:dyDescent="0.3">
      <c r="A6172" t="s">
        <v>10556</v>
      </c>
    </row>
    <row r="6173" spans="1:3" x14ac:dyDescent="0.3">
      <c r="A6173" t="s">
        <v>5297</v>
      </c>
      <c r="B6173">
        <v>3</v>
      </c>
      <c r="C6173">
        <v>3</v>
      </c>
    </row>
    <row r="6174" spans="1:3" x14ac:dyDescent="0.3">
      <c r="A6174" t="s">
        <v>10557</v>
      </c>
    </row>
    <row r="6175" spans="1:3" x14ac:dyDescent="0.3">
      <c r="A6175" t="s">
        <v>10558</v>
      </c>
    </row>
    <row r="6176" spans="1:3" x14ac:dyDescent="0.3">
      <c r="A6176" t="s">
        <v>10559</v>
      </c>
      <c r="B6176">
        <v>19</v>
      </c>
      <c r="C6176">
        <v>19</v>
      </c>
    </row>
    <row r="6177" spans="1:3" x14ac:dyDescent="0.3">
      <c r="A6177" t="s">
        <v>10560</v>
      </c>
      <c r="B6177">
        <v>2020</v>
      </c>
      <c r="C6177">
        <v>2020</v>
      </c>
    </row>
    <row r="6178" spans="1:3" x14ac:dyDescent="0.3">
      <c r="A6178" t="s">
        <v>5298</v>
      </c>
    </row>
    <row r="6179" spans="1:3" x14ac:dyDescent="0.3">
      <c r="A6179" t="s">
        <v>4057</v>
      </c>
    </row>
    <row r="6180" spans="1:3" x14ac:dyDescent="0.3">
      <c r="A6180" t="s">
        <v>10561</v>
      </c>
    </row>
    <row r="6181" spans="1:3" x14ac:dyDescent="0.3">
      <c r="A6181" t="s">
        <v>5299</v>
      </c>
    </row>
    <row r="6182" spans="1:3" x14ac:dyDescent="0.3">
      <c r="A6182" t="s">
        <v>5300</v>
      </c>
      <c r="B6182">
        <v>20</v>
      </c>
      <c r="C6182">
        <v>20</v>
      </c>
    </row>
    <row r="6183" spans="1:3" x14ac:dyDescent="0.3">
      <c r="A6183" t="s">
        <v>5301</v>
      </c>
    </row>
    <row r="6184" spans="1:3" x14ac:dyDescent="0.3">
      <c r="A6184" t="s">
        <v>10562</v>
      </c>
    </row>
    <row r="6185" spans="1:3" x14ac:dyDescent="0.3">
      <c r="A6185" t="s">
        <v>10563</v>
      </c>
    </row>
    <row r="6186" spans="1:3" x14ac:dyDescent="0.3">
      <c r="A6186" t="s">
        <v>5302</v>
      </c>
      <c r="B6186">
        <v>1</v>
      </c>
      <c r="C6186">
        <v>1</v>
      </c>
    </row>
    <row r="6187" spans="1:3" x14ac:dyDescent="0.3">
      <c r="A6187" t="s">
        <v>10564</v>
      </c>
    </row>
    <row r="6188" spans="1:3" x14ac:dyDescent="0.3">
      <c r="A6188" t="s">
        <v>10565</v>
      </c>
    </row>
    <row r="6189" spans="1:3" x14ac:dyDescent="0.3">
      <c r="A6189" t="s">
        <v>10566</v>
      </c>
      <c r="B6189">
        <v>21</v>
      </c>
      <c r="C6189">
        <v>21</v>
      </c>
    </row>
    <row r="6190" spans="1:3" x14ac:dyDescent="0.3">
      <c r="A6190" t="s">
        <v>10567</v>
      </c>
      <c r="B6190">
        <v>40</v>
      </c>
      <c r="C6190">
        <v>40</v>
      </c>
    </row>
    <row r="6191" spans="1:3" x14ac:dyDescent="0.3">
      <c r="A6191" t="s">
        <v>10568</v>
      </c>
    </row>
    <row r="6192" spans="1:3" x14ac:dyDescent="0.3">
      <c r="A6192" t="s">
        <v>5303</v>
      </c>
    </row>
    <row r="6193" spans="1:3" x14ac:dyDescent="0.3">
      <c r="A6193" t="s">
        <v>10569</v>
      </c>
    </row>
    <row r="6194" spans="1:3" x14ac:dyDescent="0.3">
      <c r="A6194" t="s">
        <v>5304</v>
      </c>
      <c r="B6194">
        <v>7</v>
      </c>
      <c r="C6194">
        <v>7</v>
      </c>
    </row>
    <row r="6195" spans="1:3" x14ac:dyDescent="0.3">
      <c r="A6195" t="s">
        <v>5305</v>
      </c>
    </row>
    <row r="6196" spans="1:3" x14ac:dyDescent="0.3">
      <c r="A6196" t="s">
        <v>5306</v>
      </c>
    </row>
    <row r="6197" spans="1:3" x14ac:dyDescent="0.3">
      <c r="A6197" t="s">
        <v>5307</v>
      </c>
    </row>
    <row r="6198" spans="1:3" x14ac:dyDescent="0.3">
      <c r="A6198" t="s">
        <v>5308</v>
      </c>
    </row>
    <row r="6199" spans="1:3" x14ac:dyDescent="0.3">
      <c r="A6199" t="s">
        <v>10570</v>
      </c>
    </row>
    <row r="6200" spans="1:3" x14ac:dyDescent="0.3">
      <c r="A6200" t="s">
        <v>4615</v>
      </c>
    </row>
    <row r="6201" spans="1:3" x14ac:dyDescent="0.3">
      <c r="A6201" t="s">
        <v>5309</v>
      </c>
    </row>
    <row r="6202" spans="1:3" x14ac:dyDescent="0.3">
      <c r="A6202" t="s">
        <v>5310</v>
      </c>
    </row>
    <row r="6203" spans="1:3" x14ac:dyDescent="0.3">
      <c r="A6203" t="s">
        <v>10571</v>
      </c>
    </row>
    <row r="6204" spans="1:3" x14ac:dyDescent="0.3">
      <c r="A6204" t="s">
        <v>10572</v>
      </c>
    </row>
    <row r="6205" spans="1:3" x14ac:dyDescent="0.3">
      <c r="A6205" t="s">
        <v>10573</v>
      </c>
      <c r="B6205">
        <v>19</v>
      </c>
      <c r="C6205">
        <v>19</v>
      </c>
    </row>
    <row r="6206" spans="1:3" x14ac:dyDescent="0.3">
      <c r="A6206" t="s">
        <v>10574</v>
      </c>
      <c r="B6206">
        <v>19</v>
      </c>
      <c r="C6206">
        <v>19</v>
      </c>
    </row>
    <row r="6207" spans="1:3" x14ac:dyDescent="0.3">
      <c r="A6207" t="s">
        <v>5311</v>
      </c>
    </row>
    <row r="6208" spans="1:3" x14ac:dyDescent="0.3">
      <c r="A6208" t="s">
        <v>10575</v>
      </c>
    </row>
    <row r="6209" spans="1:3" x14ac:dyDescent="0.3">
      <c r="A6209" t="s">
        <v>10576</v>
      </c>
    </row>
    <row r="6210" spans="1:3" x14ac:dyDescent="0.3">
      <c r="A6210" t="s">
        <v>10577</v>
      </c>
    </row>
    <row r="6211" spans="1:3" x14ac:dyDescent="0.3">
      <c r="A6211" t="s">
        <v>5312</v>
      </c>
    </row>
    <row r="6212" spans="1:3" x14ac:dyDescent="0.3">
      <c r="A6212" t="s">
        <v>10578</v>
      </c>
    </row>
    <row r="6213" spans="1:3" x14ac:dyDescent="0.3">
      <c r="A6213" t="s">
        <v>5313</v>
      </c>
    </row>
    <row r="6214" spans="1:3" x14ac:dyDescent="0.3">
      <c r="A6214" t="s">
        <v>10579</v>
      </c>
    </row>
    <row r="6215" spans="1:3" x14ac:dyDescent="0.3">
      <c r="A6215" t="s">
        <v>10580</v>
      </c>
    </row>
    <row r="6216" spans="1:3" x14ac:dyDescent="0.3">
      <c r="A6216" t="s">
        <v>5315</v>
      </c>
      <c r="B6216">
        <v>50</v>
      </c>
      <c r="C6216">
        <v>50</v>
      </c>
    </row>
    <row r="6217" spans="1:3" x14ac:dyDescent="0.3">
      <c r="A6217" t="s">
        <v>10581</v>
      </c>
    </row>
    <row r="6218" spans="1:3" x14ac:dyDescent="0.3">
      <c r="A6218" t="s">
        <v>5316</v>
      </c>
      <c r="B6218">
        <v>5</v>
      </c>
      <c r="C6218">
        <v>5</v>
      </c>
    </row>
    <row r="6219" spans="1:3" x14ac:dyDescent="0.3">
      <c r="A6219" t="s">
        <v>10582</v>
      </c>
    </row>
    <row r="6220" spans="1:3" x14ac:dyDescent="0.3">
      <c r="A6220" t="s">
        <v>10583</v>
      </c>
    </row>
    <row r="6221" spans="1:3" x14ac:dyDescent="0.3">
      <c r="A6221" t="s">
        <v>10584</v>
      </c>
    </row>
    <row r="6222" spans="1:3" x14ac:dyDescent="0.3">
      <c r="A6222" t="s">
        <v>10585</v>
      </c>
    </row>
    <row r="6223" spans="1:3" x14ac:dyDescent="0.3">
      <c r="A6223" t="s">
        <v>5317</v>
      </c>
      <c r="B6223">
        <v>38</v>
      </c>
      <c r="C6223">
        <v>38</v>
      </c>
    </row>
    <row r="6224" spans="1:3" x14ac:dyDescent="0.3">
      <c r="A6224" t="s">
        <v>10586</v>
      </c>
    </row>
    <row r="6225" spans="1:3" x14ac:dyDescent="0.3">
      <c r="A6225" t="s">
        <v>10587</v>
      </c>
    </row>
    <row r="6226" spans="1:3" x14ac:dyDescent="0.3">
      <c r="A6226" t="s">
        <v>5318</v>
      </c>
      <c r="B6226">
        <v>20</v>
      </c>
      <c r="C6226">
        <v>20</v>
      </c>
    </row>
    <row r="6227" spans="1:3" x14ac:dyDescent="0.3">
      <c r="A6227" t="s">
        <v>5319</v>
      </c>
      <c r="B6227">
        <v>15</v>
      </c>
      <c r="C6227">
        <v>15</v>
      </c>
    </row>
    <row r="6228" spans="1:3" x14ac:dyDescent="0.3">
      <c r="A6228" t="s">
        <v>10588</v>
      </c>
    </row>
    <row r="6229" spans="1:3" x14ac:dyDescent="0.3">
      <c r="A6229" t="s">
        <v>10589</v>
      </c>
    </row>
    <row r="6230" spans="1:3" x14ac:dyDescent="0.3">
      <c r="A6230" t="s">
        <v>5320</v>
      </c>
    </row>
    <row r="6231" spans="1:3" x14ac:dyDescent="0.3">
      <c r="A6231" t="s">
        <v>10590</v>
      </c>
    </row>
    <row r="6232" spans="1:3" x14ac:dyDescent="0.3">
      <c r="A6232" t="s">
        <v>10591</v>
      </c>
    </row>
    <row r="6233" spans="1:3" x14ac:dyDescent="0.3">
      <c r="A6233" t="s">
        <v>5312</v>
      </c>
    </row>
    <row r="6234" spans="1:3" x14ac:dyDescent="0.3">
      <c r="A6234" t="s">
        <v>5321</v>
      </c>
      <c r="B6234">
        <v>10</v>
      </c>
      <c r="C6234">
        <v>10</v>
      </c>
    </row>
    <row r="6235" spans="1:3" x14ac:dyDescent="0.3">
      <c r="A6235" t="s">
        <v>5322</v>
      </c>
      <c r="B6235">
        <v>74</v>
      </c>
      <c r="C6235">
        <v>74</v>
      </c>
    </row>
    <row r="6236" spans="1:3" x14ac:dyDescent="0.3">
      <c r="A6236" t="s">
        <v>5323</v>
      </c>
      <c r="B6236">
        <v>4</v>
      </c>
      <c r="C6236">
        <v>4</v>
      </c>
    </row>
    <row r="6237" spans="1:3" x14ac:dyDescent="0.3">
      <c r="A6237" t="s">
        <v>3432</v>
      </c>
    </row>
    <row r="6238" spans="1:3" x14ac:dyDescent="0.3">
      <c r="A6238" t="s">
        <v>5324</v>
      </c>
    </row>
    <row r="6239" spans="1:3" x14ac:dyDescent="0.3">
      <c r="A6239" t="s">
        <v>5325</v>
      </c>
    </row>
    <row r="6240" spans="1:3" x14ac:dyDescent="0.3">
      <c r="A6240" t="s">
        <v>5326</v>
      </c>
    </row>
    <row r="6241" spans="1:3" x14ac:dyDescent="0.3">
      <c r="A6241" t="s">
        <v>10592</v>
      </c>
    </row>
    <row r="6242" spans="1:3" x14ac:dyDescent="0.3">
      <c r="A6242" t="s">
        <v>10593</v>
      </c>
      <c r="B6242">
        <v>2</v>
      </c>
      <c r="C6242">
        <v>2</v>
      </c>
    </row>
    <row r="6243" spans="1:3" x14ac:dyDescent="0.3">
      <c r="A6243" t="s">
        <v>10594</v>
      </c>
    </row>
    <row r="6244" spans="1:3" x14ac:dyDescent="0.3">
      <c r="A6244" t="s">
        <v>5327</v>
      </c>
    </row>
    <row r="6245" spans="1:3" x14ac:dyDescent="0.3">
      <c r="A6245" t="s">
        <v>5328</v>
      </c>
      <c r="B6245">
        <v>9</v>
      </c>
      <c r="C6245">
        <v>9</v>
      </c>
    </row>
    <row r="6246" spans="1:3" x14ac:dyDescent="0.3">
      <c r="A6246" t="s">
        <v>499</v>
      </c>
    </row>
    <row r="6247" spans="1:3" x14ac:dyDescent="0.3">
      <c r="A6247" t="s">
        <v>5329</v>
      </c>
    </row>
    <row r="6248" spans="1:3" x14ac:dyDescent="0.3">
      <c r="A6248" t="s">
        <v>10595</v>
      </c>
    </row>
    <row r="6249" spans="1:3" x14ac:dyDescent="0.3">
      <c r="A6249" t="s">
        <v>10596</v>
      </c>
      <c r="B6249">
        <v>19</v>
      </c>
      <c r="C6249">
        <v>19</v>
      </c>
    </row>
    <row r="6250" spans="1:3" x14ac:dyDescent="0.3">
      <c r="A6250" t="s">
        <v>10597</v>
      </c>
      <c r="B6250">
        <v>2022</v>
      </c>
      <c r="C6250">
        <v>2022</v>
      </c>
    </row>
    <row r="6251" spans="1:3" x14ac:dyDescent="0.3">
      <c r="A6251" t="s">
        <v>5330</v>
      </c>
      <c r="B6251">
        <v>62</v>
      </c>
      <c r="C6251">
        <v>62</v>
      </c>
    </row>
    <row r="6252" spans="1:3" x14ac:dyDescent="0.3">
      <c r="A6252" t="s">
        <v>5331</v>
      </c>
    </row>
    <row r="6253" spans="1:3" x14ac:dyDescent="0.3">
      <c r="A6253" t="s">
        <v>10598</v>
      </c>
    </row>
    <row r="6254" spans="1:3" x14ac:dyDescent="0.3">
      <c r="A6254" t="s">
        <v>10599</v>
      </c>
      <c r="B6254">
        <v>19</v>
      </c>
      <c r="C6254">
        <v>19</v>
      </c>
    </row>
    <row r="6255" spans="1:3" x14ac:dyDescent="0.3">
      <c r="A6255" t="s">
        <v>7773</v>
      </c>
    </row>
    <row r="6256" spans="1:3" x14ac:dyDescent="0.3">
      <c r="A6256" t="s">
        <v>5332</v>
      </c>
    </row>
    <row r="6257" spans="1:3" x14ac:dyDescent="0.3">
      <c r="A6257" t="s">
        <v>10600</v>
      </c>
      <c r="B6257">
        <v>17</v>
      </c>
      <c r="C6257">
        <v>17</v>
      </c>
    </row>
    <row r="6258" spans="1:3" x14ac:dyDescent="0.3">
      <c r="A6258" t="s">
        <v>10601</v>
      </c>
      <c r="B6258">
        <v>3</v>
      </c>
      <c r="C6258">
        <v>3</v>
      </c>
    </row>
    <row r="6259" spans="1:3" x14ac:dyDescent="0.3">
      <c r="A6259" t="s">
        <v>10602</v>
      </c>
    </row>
    <row r="6260" spans="1:3" x14ac:dyDescent="0.3">
      <c r="A6260" t="s">
        <v>5333</v>
      </c>
      <c r="B6260">
        <v>5</v>
      </c>
      <c r="C6260">
        <v>5</v>
      </c>
    </row>
    <row r="6261" spans="1:3" x14ac:dyDescent="0.3">
      <c r="A6261" t="s">
        <v>10603</v>
      </c>
      <c r="B6261">
        <v>2020</v>
      </c>
      <c r="C6261">
        <v>2020</v>
      </c>
    </row>
    <row r="6262" spans="1:3" x14ac:dyDescent="0.3">
      <c r="A6262" t="s">
        <v>5334</v>
      </c>
    </row>
    <row r="6263" spans="1:3" x14ac:dyDescent="0.3">
      <c r="A6263" t="s">
        <v>5335</v>
      </c>
      <c r="B6263">
        <v>10</v>
      </c>
      <c r="C6263">
        <v>10</v>
      </c>
    </row>
    <row r="6264" spans="1:3" x14ac:dyDescent="0.3">
      <c r="A6264" t="s">
        <v>10604</v>
      </c>
    </row>
    <row r="6265" spans="1:3" x14ac:dyDescent="0.3">
      <c r="A6265" t="s">
        <v>10605</v>
      </c>
      <c r="B6265">
        <v>2020</v>
      </c>
      <c r="C6265">
        <v>2020</v>
      </c>
    </row>
    <row r="6266" spans="1:3" x14ac:dyDescent="0.3">
      <c r="A6266" t="s">
        <v>10606</v>
      </c>
    </row>
    <row r="6267" spans="1:3" x14ac:dyDescent="0.3">
      <c r="A6267" t="s">
        <v>5336</v>
      </c>
      <c r="B6267">
        <v>14</v>
      </c>
      <c r="C6267">
        <v>14</v>
      </c>
    </row>
    <row r="6268" spans="1:3" x14ac:dyDescent="0.3">
      <c r="A6268" t="s">
        <v>6247</v>
      </c>
    </row>
    <row r="6269" spans="1:3" x14ac:dyDescent="0.3">
      <c r="A6269" t="s">
        <v>10607</v>
      </c>
    </row>
    <row r="6270" spans="1:3" x14ac:dyDescent="0.3">
      <c r="A6270" t="s">
        <v>5337</v>
      </c>
      <c r="B6270">
        <v>3</v>
      </c>
      <c r="C6270">
        <v>3</v>
      </c>
    </row>
    <row r="6271" spans="1:3" x14ac:dyDescent="0.3">
      <c r="A6271" t="s">
        <v>5338</v>
      </c>
      <c r="B6271">
        <v>13</v>
      </c>
      <c r="C6271">
        <v>13</v>
      </c>
    </row>
    <row r="6272" spans="1:3" x14ac:dyDescent="0.3">
      <c r="A6272" t="s">
        <v>10608</v>
      </c>
      <c r="B6272">
        <v>2</v>
      </c>
      <c r="C6272">
        <v>2</v>
      </c>
    </row>
    <row r="6273" spans="1:3" x14ac:dyDescent="0.3">
      <c r="A6273" t="s">
        <v>8120</v>
      </c>
    </row>
    <row r="6274" spans="1:3" x14ac:dyDescent="0.3">
      <c r="A6274" t="s">
        <v>10609</v>
      </c>
    </row>
    <row r="6275" spans="1:3" x14ac:dyDescent="0.3">
      <c r="A6275" t="s">
        <v>10610</v>
      </c>
    </row>
    <row r="6276" spans="1:3" x14ac:dyDescent="0.3">
      <c r="A6276" t="s">
        <v>10611</v>
      </c>
    </row>
    <row r="6277" spans="1:3" x14ac:dyDescent="0.3">
      <c r="A6277" t="s">
        <v>10612</v>
      </c>
    </row>
    <row r="6278" spans="1:3" x14ac:dyDescent="0.3">
      <c r="A6278" t="s">
        <v>10613</v>
      </c>
      <c r="B6278">
        <v>10</v>
      </c>
      <c r="C6278">
        <v>10</v>
      </c>
    </row>
    <row r="6279" spans="1:3" x14ac:dyDescent="0.3">
      <c r="A6279" t="s">
        <v>5339</v>
      </c>
      <c r="B6279">
        <v>9</v>
      </c>
      <c r="C6279">
        <v>9</v>
      </c>
    </row>
    <row r="6280" spans="1:3" x14ac:dyDescent="0.3">
      <c r="A6280" t="s">
        <v>5340</v>
      </c>
      <c r="B6280">
        <v>26</v>
      </c>
      <c r="C6280">
        <v>26</v>
      </c>
    </row>
    <row r="6281" spans="1:3" x14ac:dyDescent="0.3">
      <c r="A6281" t="s">
        <v>5341</v>
      </c>
      <c r="B6281">
        <v>3</v>
      </c>
      <c r="C6281">
        <v>3</v>
      </c>
    </row>
    <row r="6282" spans="1:3" x14ac:dyDescent="0.3">
      <c r="A6282" t="s">
        <v>10614</v>
      </c>
    </row>
    <row r="6283" spans="1:3" x14ac:dyDescent="0.3">
      <c r="A6283" t="s">
        <v>5342</v>
      </c>
    </row>
    <row r="6284" spans="1:3" x14ac:dyDescent="0.3">
      <c r="A6284" t="s">
        <v>10615</v>
      </c>
    </row>
    <row r="6285" spans="1:3" x14ac:dyDescent="0.3">
      <c r="A6285" t="s">
        <v>5343</v>
      </c>
      <c r="B6285">
        <v>3</v>
      </c>
      <c r="C6285">
        <v>3</v>
      </c>
    </row>
    <row r="6286" spans="1:3" x14ac:dyDescent="0.3">
      <c r="A6286" t="s">
        <v>5344</v>
      </c>
      <c r="B6286">
        <v>5</v>
      </c>
      <c r="C6286">
        <v>5</v>
      </c>
    </row>
    <row r="6287" spans="1:3" x14ac:dyDescent="0.3">
      <c r="A6287" t="s">
        <v>5346</v>
      </c>
      <c r="B6287">
        <v>1</v>
      </c>
      <c r="C6287">
        <v>1</v>
      </c>
    </row>
    <row r="6288" spans="1:3" x14ac:dyDescent="0.3">
      <c r="A6288" t="s">
        <v>5347</v>
      </c>
      <c r="B6288">
        <v>5</v>
      </c>
      <c r="C6288">
        <v>5</v>
      </c>
    </row>
    <row r="6289" spans="1:3" x14ac:dyDescent="0.3">
      <c r="A6289" t="s">
        <v>10616</v>
      </c>
      <c r="B6289">
        <v>2023</v>
      </c>
      <c r="C6289">
        <v>2023</v>
      </c>
    </row>
    <row r="6290" spans="1:3" x14ac:dyDescent="0.3">
      <c r="A6290" t="s">
        <v>5348</v>
      </c>
      <c r="B6290">
        <v>5</v>
      </c>
      <c r="C6290">
        <v>5</v>
      </c>
    </row>
    <row r="6291" spans="1:3" x14ac:dyDescent="0.3">
      <c r="A6291" t="s">
        <v>10617</v>
      </c>
      <c r="B6291">
        <v>16</v>
      </c>
      <c r="C6291">
        <v>16</v>
      </c>
    </row>
    <row r="6292" spans="1:3" x14ac:dyDescent="0.3">
      <c r="A6292" t="s">
        <v>5349</v>
      </c>
      <c r="B6292">
        <v>3</v>
      </c>
      <c r="C6292">
        <v>3</v>
      </c>
    </row>
    <row r="6293" spans="1:3" x14ac:dyDescent="0.3">
      <c r="A6293" t="s">
        <v>5350</v>
      </c>
      <c r="B6293">
        <v>9</v>
      </c>
      <c r="C6293">
        <v>9</v>
      </c>
    </row>
    <row r="6294" spans="1:3" x14ac:dyDescent="0.3">
      <c r="A6294" t="s">
        <v>5351</v>
      </c>
      <c r="B6294">
        <v>4</v>
      </c>
      <c r="C6294">
        <v>4</v>
      </c>
    </row>
    <row r="6295" spans="1:3" x14ac:dyDescent="0.3">
      <c r="A6295" t="s">
        <v>5352</v>
      </c>
      <c r="B6295">
        <v>3</v>
      </c>
      <c r="C6295">
        <v>3</v>
      </c>
    </row>
    <row r="6296" spans="1:3" x14ac:dyDescent="0.3">
      <c r="A6296" t="s">
        <v>5353</v>
      </c>
    </row>
    <row r="6297" spans="1:3" x14ac:dyDescent="0.3">
      <c r="A6297" t="s">
        <v>5354</v>
      </c>
      <c r="B6297">
        <v>10</v>
      </c>
      <c r="C6297">
        <v>10</v>
      </c>
    </row>
    <row r="6298" spans="1:3" x14ac:dyDescent="0.3">
      <c r="A6298" t="s">
        <v>5355</v>
      </c>
      <c r="B6298">
        <v>1</v>
      </c>
      <c r="C6298">
        <v>1</v>
      </c>
    </row>
    <row r="6299" spans="1:3" x14ac:dyDescent="0.3">
      <c r="A6299" t="s">
        <v>5356</v>
      </c>
      <c r="B6299">
        <v>1</v>
      </c>
      <c r="C6299">
        <v>1</v>
      </c>
    </row>
    <row r="6300" spans="1:3" x14ac:dyDescent="0.3">
      <c r="A6300" t="s">
        <v>5357</v>
      </c>
    </row>
    <row r="6301" spans="1:3" x14ac:dyDescent="0.3">
      <c r="A6301" t="s">
        <v>10618</v>
      </c>
      <c r="B6301">
        <v>23</v>
      </c>
      <c r="C6301">
        <v>23</v>
      </c>
    </row>
    <row r="6302" spans="1:3" x14ac:dyDescent="0.3">
      <c r="A6302" t="s">
        <v>10619</v>
      </c>
    </row>
    <row r="6303" spans="1:3" x14ac:dyDescent="0.3">
      <c r="A6303" t="s">
        <v>2606</v>
      </c>
    </row>
    <row r="6304" spans="1:3" x14ac:dyDescent="0.3">
      <c r="A6304" t="s">
        <v>5358</v>
      </c>
    </row>
    <row r="6305" spans="1:3" x14ac:dyDescent="0.3">
      <c r="A6305" t="s">
        <v>5359</v>
      </c>
      <c r="B6305">
        <v>7</v>
      </c>
      <c r="C6305">
        <v>7</v>
      </c>
    </row>
    <row r="6306" spans="1:3" x14ac:dyDescent="0.3">
      <c r="A6306" t="s">
        <v>5360</v>
      </c>
    </row>
    <row r="6307" spans="1:3" x14ac:dyDescent="0.3">
      <c r="A6307" t="s">
        <v>10620</v>
      </c>
    </row>
    <row r="6308" spans="1:3" x14ac:dyDescent="0.3">
      <c r="A6308" t="s">
        <v>5361</v>
      </c>
    </row>
    <row r="6309" spans="1:3" x14ac:dyDescent="0.3">
      <c r="A6309" t="s">
        <v>10621</v>
      </c>
    </row>
    <row r="6310" spans="1:3" x14ac:dyDescent="0.3">
      <c r="A6310" t="s">
        <v>5362</v>
      </c>
    </row>
    <row r="6311" spans="1:3" x14ac:dyDescent="0.3">
      <c r="A6311" t="s">
        <v>5363</v>
      </c>
      <c r="B6311">
        <v>3</v>
      </c>
      <c r="C6311">
        <v>3</v>
      </c>
    </row>
    <row r="6312" spans="1:3" x14ac:dyDescent="0.3">
      <c r="A6312" t="s">
        <v>5364</v>
      </c>
    </row>
    <row r="6313" spans="1:3" x14ac:dyDescent="0.3">
      <c r="A6313" t="s">
        <v>5365</v>
      </c>
      <c r="B6313">
        <v>2</v>
      </c>
      <c r="C6313">
        <v>2</v>
      </c>
    </row>
    <row r="6314" spans="1:3" x14ac:dyDescent="0.3">
      <c r="A6314" t="s">
        <v>5366</v>
      </c>
    </row>
    <row r="6315" spans="1:3" x14ac:dyDescent="0.3">
      <c r="A6315" t="s">
        <v>5367</v>
      </c>
    </row>
    <row r="6316" spans="1:3" x14ac:dyDescent="0.3">
      <c r="A6316" t="s">
        <v>4666</v>
      </c>
    </row>
    <row r="6317" spans="1:3" x14ac:dyDescent="0.3">
      <c r="A6317" t="s">
        <v>10622</v>
      </c>
      <c r="B6317">
        <v>2021</v>
      </c>
      <c r="C6317">
        <v>2021</v>
      </c>
    </row>
    <row r="6318" spans="1:3" x14ac:dyDescent="0.3">
      <c r="A6318" t="s">
        <v>5368</v>
      </c>
    </row>
    <row r="6319" spans="1:3" x14ac:dyDescent="0.3">
      <c r="A6319" t="s">
        <v>5369</v>
      </c>
    </row>
    <row r="6320" spans="1:3" x14ac:dyDescent="0.3">
      <c r="A6320" t="s">
        <v>5370</v>
      </c>
    </row>
    <row r="6321" spans="1:3" x14ac:dyDescent="0.3">
      <c r="A6321" t="s">
        <v>5371</v>
      </c>
    </row>
    <row r="6322" spans="1:3" x14ac:dyDescent="0.3">
      <c r="A6322" t="s">
        <v>5372</v>
      </c>
      <c r="B6322">
        <v>2020</v>
      </c>
      <c r="C6322">
        <v>2020</v>
      </c>
    </row>
    <row r="6323" spans="1:3" x14ac:dyDescent="0.3">
      <c r="A6323" t="s">
        <v>5373</v>
      </c>
      <c r="B6323">
        <v>2020</v>
      </c>
      <c r="C6323">
        <v>2020</v>
      </c>
    </row>
    <row r="6324" spans="1:3" x14ac:dyDescent="0.3">
      <c r="A6324" t="s">
        <v>5374</v>
      </c>
      <c r="B6324">
        <v>2020</v>
      </c>
      <c r="C6324">
        <v>2020</v>
      </c>
    </row>
    <row r="6325" spans="1:3" x14ac:dyDescent="0.3">
      <c r="A6325" t="s">
        <v>10623</v>
      </c>
      <c r="B6325">
        <v>2020</v>
      </c>
      <c r="C6325">
        <v>2020</v>
      </c>
    </row>
    <row r="6326" spans="1:3" x14ac:dyDescent="0.3">
      <c r="A6326" t="s">
        <v>10624</v>
      </c>
    </row>
    <row r="6327" spans="1:3" x14ac:dyDescent="0.3">
      <c r="A6327" t="s">
        <v>10625</v>
      </c>
      <c r="B6327">
        <v>2020</v>
      </c>
      <c r="C6327">
        <v>2020</v>
      </c>
    </row>
    <row r="6328" spans="1:3" x14ac:dyDescent="0.3">
      <c r="A6328" t="s">
        <v>5375</v>
      </c>
    </row>
    <row r="6329" spans="1:3" x14ac:dyDescent="0.3">
      <c r="A6329" t="s">
        <v>5376</v>
      </c>
    </row>
    <row r="6330" spans="1:3" x14ac:dyDescent="0.3">
      <c r="A6330" t="s">
        <v>10626</v>
      </c>
      <c r="B6330">
        <v>2020</v>
      </c>
      <c r="C6330">
        <v>2020</v>
      </c>
    </row>
    <row r="6331" spans="1:3" x14ac:dyDescent="0.3">
      <c r="A6331" t="s">
        <v>5377</v>
      </c>
    </row>
    <row r="6332" spans="1:3" x14ac:dyDescent="0.3">
      <c r="A6332" t="s">
        <v>10627</v>
      </c>
      <c r="B6332">
        <v>2020</v>
      </c>
      <c r="C6332">
        <v>2020</v>
      </c>
    </row>
    <row r="6333" spans="1:3" x14ac:dyDescent="0.3">
      <c r="A6333" t="s">
        <v>5378</v>
      </c>
    </row>
    <row r="6334" spans="1:3" x14ac:dyDescent="0.3">
      <c r="A6334" t="s">
        <v>5379</v>
      </c>
    </row>
    <row r="6335" spans="1:3" x14ac:dyDescent="0.3">
      <c r="A6335" t="s">
        <v>5380</v>
      </c>
    </row>
    <row r="6336" spans="1:3" x14ac:dyDescent="0.3">
      <c r="A6336" t="s">
        <v>5381</v>
      </c>
    </row>
    <row r="6337" spans="1:3" x14ac:dyDescent="0.3">
      <c r="A6337" t="s">
        <v>5382</v>
      </c>
    </row>
    <row r="6338" spans="1:3" x14ac:dyDescent="0.3">
      <c r="A6338" t="s">
        <v>10628</v>
      </c>
    </row>
    <row r="6339" spans="1:3" x14ac:dyDescent="0.3">
      <c r="A6339" t="s">
        <v>10629</v>
      </c>
      <c r="B6339">
        <v>1</v>
      </c>
      <c r="C6339">
        <v>1</v>
      </c>
    </row>
    <row r="6340" spans="1:3" x14ac:dyDescent="0.3">
      <c r="A6340" t="s">
        <v>10630</v>
      </c>
    </row>
    <row r="6341" spans="1:3" x14ac:dyDescent="0.3">
      <c r="A6341" t="s">
        <v>10631</v>
      </c>
      <c r="B6341">
        <v>2</v>
      </c>
      <c r="C6341">
        <v>2</v>
      </c>
    </row>
    <row r="6342" spans="1:3" x14ac:dyDescent="0.3">
      <c r="A6342" t="s">
        <v>5383</v>
      </c>
      <c r="B6342">
        <v>1</v>
      </c>
      <c r="C6342">
        <v>1</v>
      </c>
    </row>
    <row r="6343" spans="1:3" x14ac:dyDescent="0.3">
      <c r="A6343" t="s">
        <v>5384</v>
      </c>
    </row>
    <row r="6344" spans="1:3" x14ac:dyDescent="0.3">
      <c r="A6344" t="s">
        <v>5385</v>
      </c>
    </row>
    <row r="6345" spans="1:3" x14ac:dyDescent="0.3">
      <c r="A6345" t="s">
        <v>5386</v>
      </c>
    </row>
    <row r="6346" spans="1:3" x14ac:dyDescent="0.3">
      <c r="A6346" t="s">
        <v>10632</v>
      </c>
      <c r="B6346">
        <v>19</v>
      </c>
      <c r="C6346">
        <v>19</v>
      </c>
    </row>
    <row r="6347" spans="1:3" x14ac:dyDescent="0.3">
      <c r="A6347" t="s">
        <v>5387</v>
      </c>
    </row>
    <row r="6348" spans="1:3" x14ac:dyDescent="0.3">
      <c r="A6348" t="s">
        <v>5388</v>
      </c>
    </row>
    <row r="6349" spans="1:3" x14ac:dyDescent="0.3">
      <c r="A6349" t="s">
        <v>5389</v>
      </c>
    </row>
    <row r="6350" spans="1:3" x14ac:dyDescent="0.3">
      <c r="A6350" t="s">
        <v>5390</v>
      </c>
    </row>
    <row r="6351" spans="1:3" x14ac:dyDescent="0.3">
      <c r="A6351" t="s">
        <v>10633</v>
      </c>
      <c r="B6351">
        <v>19</v>
      </c>
      <c r="C6351">
        <v>19</v>
      </c>
    </row>
    <row r="6352" spans="1:3" x14ac:dyDescent="0.3">
      <c r="A6352" t="s">
        <v>5391</v>
      </c>
    </row>
    <row r="6353" spans="1:3" x14ac:dyDescent="0.3">
      <c r="A6353" t="s">
        <v>5392</v>
      </c>
    </row>
    <row r="6354" spans="1:3" x14ac:dyDescent="0.3">
      <c r="A6354" t="s">
        <v>5393</v>
      </c>
    </row>
    <row r="6355" spans="1:3" x14ac:dyDescent="0.3">
      <c r="A6355" t="s">
        <v>5394</v>
      </c>
    </row>
    <row r="6356" spans="1:3" x14ac:dyDescent="0.3">
      <c r="A6356" t="s">
        <v>10634</v>
      </c>
      <c r="B6356">
        <v>12</v>
      </c>
      <c r="C6356">
        <v>12</v>
      </c>
    </row>
    <row r="6357" spans="1:3" x14ac:dyDescent="0.3">
      <c r="A6357" t="s">
        <v>10635</v>
      </c>
      <c r="B6357">
        <v>1</v>
      </c>
      <c r="C6357">
        <v>1</v>
      </c>
    </row>
    <row r="6358" spans="1:3" x14ac:dyDescent="0.3">
      <c r="A6358" t="s">
        <v>5395</v>
      </c>
    </row>
    <row r="6359" spans="1:3" x14ac:dyDescent="0.3">
      <c r="A6359" t="s">
        <v>5396</v>
      </c>
    </row>
    <row r="6360" spans="1:3" x14ac:dyDescent="0.3">
      <c r="A6360" t="s">
        <v>5397</v>
      </c>
    </row>
    <row r="6361" spans="1:3" x14ac:dyDescent="0.3">
      <c r="A6361" t="s">
        <v>5398</v>
      </c>
    </row>
    <row r="6362" spans="1:3" x14ac:dyDescent="0.3">
      <c r="A6362" t="s">
        <v>5399</v>
      </c>
    </row>
    <row r="6363" spans="1:3" x14ac:dyDescent="0.3">
      <c r="A6363" t="s">
        <v>5400</v>
      </c>
    </row>
    <row r="6364" spans="1:3" x14ac:dyDescent="0.3">
      <c r="A6364" t="s">
        <v>5401</v>
      </c>
    </row>
    <row r="6365" spans="1:3" x14ac:dyDescent="0.3">
      <c r="A6365" t="s">
        <v>5402</v>
      </c>
    </row>
    <row r="6366" spans="1:3" x14ac:dyDescent="0.3">
      <c r="A6366" t="s">
        <v>5403</v>
      </c>
      <c r="B6366">
        <v>12</v>
      </c>
      <c r="C6366">
        <v>12</v>
      </c>
    </row>
    <row r="6367" spans="1:3" x14ac:dyDescent="0.3">
      <c r="A6367" t="s">
        <v>5404</v>
      </c>
      <c r="B6367">
        <v>35</v>
      </c>
      <c r="C6367">
        <v>35</v>
      </c>
    </row>
    <row r="6368" spans="1:3" x14ac:dyDescent="0.3">
      <c r="A6368" t="s">
        <v>5405</v>
      </c>
      <c r="B6368">
        <v>4</v>
      </c>
      <c r="C6368">
        <v>4</v>
      </c>
    </row>
    <row r="6369" spans="1:3" x14ac:dyDescent="0.3">
      <c r="A6369" t="s">
        <v>10636</v>
      </c>
    </row>
    <row r="6370" spans="1:3" x14ac:dyDescent="0.3">
      <c r="A6370" t="s">
        <v>5406</v>
      </c>
    </row>
    <row r="6371" spans="1:3" x14ac:dyDescent="0.3">
      <c r="A6371" t="s">
        <v>10637</v>
      </c>
      <c r="B6371">
        <v>16</v>
      </c>
      <c r="C6371">
        <v>16</v>
      </c>
    </row>
    <row r="6372" spans="1:3" x14ac:dyDescent="0.3">
      <c r="A6372" t="s">
        <v>5407</v>
      </c>
      <c r="B6372">
        <v>7</v>
      </c>
      <c r="C6372">
        <v>7</v>
      </c>
    </row>
    <row r="6373" spans="1:3" x14ac:dyDescent="0.3">
      <c r="A6373" t="s">
        <v>5408</v>
      </c>
      <c r="B6373">
        <v>1</v>
      </c>
      <c r="C6373">
        <v>1</v>
      </c>
    </row>
    <row r="6374" spans="1:3" x14ac:dyDescent="0.3">
      <c r="A6374" t="s">
        <v>5410</v>
      </c>
    </row>
    <row r="6375" spans="1:3" x14ac:dyDescent="0.3">
      <c r="A6375" t="s">
        <v>2494</v>
      </c>
    </row>
    <row r="6376" spans="1:3" x14ac:dyDescent="0.3">
      <c r="A6376" t="s">
        <v>5411</v>
      </c>
    </row>
    <row r="6377" spans="1:3" x14ac:dyDescent="0.3">
      <c r="A6377" t="s">
        <v>5413</v>
      </c>
    </row>
    <row r="6378" spans="1:3" x14ac:dyDescent="0.3">
      <c r="A6378" t="s">
        <v>2518</v>
      </c>
    </row>
    <row r="6379" spans="1:3" x14ac:dyDescent="0.3">
      <c r="A6379" t="s">
        <v>5414</v>
      </c>
    </row>
    <row r="6380" spans="1:3" x14ac:dyDescent="0.3">
      <c r="A6380" t="s">
        <v>5361</v>
      </c>
    </row>
    <row r="6381" spans="1:3" x14ac:dyDescent="0.3">
      <c r="A6381" t="s">
        <v>5415</v>
      </c>
    </row>
    <row r="6382" spans="1:3" x14ac:dyDescent="0.3">
      <c r="A6382" t="s">
        <v>4240</v>
      </c>
    </row>
    <row r="6383" spans="1:3" x14ac:dyDescent="0.3">
      <c r="A6383" t="s">
        <v>5416</v>
      </c>
    </row>
    <row r="6384" spans="1:3" x14ac:dyDescent="0.3">
      <c r="A6384" t="s">
        <v>5417</v>
      </c>
    </row>
    <row r="6385" spans="1:3" x14ac:dyDescent="0.3">
      <c r="A6385" t="s">
        <v>5418</v>
      </c>
    </row>
    <row r="6386" spans="1:3" x14ac:dyDescent="0.3">
      <c r="A6386" t="s">
        <v>5419</v>
      </c>
    </row>
    <row r="6387" spans="1:3" x14ac:dyDescent="0.3">
      <c r="A6387" t="s">
        <v>5420</v>
      </c>
    </row>
    <row r="6388" spans="1:3" x14ac:dyDescent="0.3">
      <c r="A6388" t="s">
        <v>5421</v>
      </c>
    </row>
    <row r="6389" spans="1:3" x14ac:dyDescent="0.3">
      <c r="A6389" t="s">
        <v>5422</v>
      </c>
    </row>
    <row r="6390" spans="1:3" x14ac:dyDescent="0.3">
      <c r="A6390" t="s">
        <v>5423</v>
      </c>
    </row>
    <row r="6391" spans="1:3" x14ac:dyDescent="0.3">
      <c r="A6391" t="s">
        <v>5424</v>
      </c>
      <c r="B6391">
        <v>8</v>
      </c>
      <c r="C6391">
        <v>8</v>
      </c>
    </row>
    <row r="6392" spans="1:3" x14ac:dyDescent="0.3">
      <c r="A6392" t="s">
        <v>5425</v>
      </c>
      <c r="B6392">
        <v>7</v>
      </c>
      <c r="C6392">
        <v>7</v>
      </c>
    </row>
    <row r="6393" spans="1:3" x14ac:dyDescent="0.3">
      <c r="A6393" t="s">
        <v>5426</v>
      </c>
      <c r="B6393">
        <v>9</v>
      </c>
      <c r="C6393">
        <v>9</v>
      </c>
    </row>
    <row r="6394" spans="1:3" x14ac:dyDescent="0.3">
      <c r="A6394" t="s">
        <v>5427</v>
      </c>
      <c r="B6394">
        <v>7</v>
      </c>
      <c r="C6394">
        <v>7</v>
      </c>
    </row>
    <row r="6395" spans="1:3" x14ac:dyDescent="0.3">
      <c r="A6395" t="s">
        <v>10638</v>
      </c>
    </row>
    <row r="6396" spans="1:3" x14ac:dyDescent="0.3">
      <c r="A6396" t="s">
        <v>5428</v>
      </c>
      <c r="B6396">
        <v>4</v>
      </c>
      <c r="C6396">
        <v>4</v>
      </c>
    </row>
    <row r="6397" spans="1:3" x14ac:dyDescent="0.3">
      <c r="A6397" t="s">
        <v>5429</v>
      </c>
      <c r="B6397">
        <v>3</v>
      </c>
      <c r="C6397">
        <v>3</v>
      </c>
    </row>
    <row r="6398" spans="1:3" x14ac:dyDescent="0.3">
      <c r="A6398" t="s">
        <v>5430</v>
      </c>
    </row>
    <row r="6399" spans="1:3" x14ac:dyDescent="0.3">
      <c r="A6399" t="s">
        <v>499</v>
      </c>
    </row>
    <row r="6400" spans="1:3" x14ac:dyDescent="0.3">
      <c r="A6400" t="s">
        <v>10639</v>
      </c>
      <c r="C6400">
        <v>1</v>
      </c>
    </row>
    <row r="6401" spans="1:3" x14ac:dyDescent="0.3">
      <c r="A6401" t="s">
        <v>10640</v>
      </c>
    </row>
    <row r="6402" spans="1:3" x14ac:dyDescent="0.3">
      <c r="A6402" t="s">
        <v>10641</v>
      </c>
      <c r="C6402">
        <v>3</v>
      </c>
    </row>
    <row r="6403" spans="1:3" x14ac:dyDescent="0.3">
      <c r="A6403" t="s">
        <v>10642</v>
      </c>
      <c r="C6403">
        <v>45</v>
      </c>
    </row>
    <row r="6404" spans="1:3" x14ac:dyDescent="0.3">
      <c r="A6404" t="s">
        <v>10643</v>
      </c>
    </row>
    <row r="6405" spans="1:3" x14ac:dyDescent="0.3">
      <c r="A6405" t="s">
        <v>10644</v>
      </c>
    </row>
    <row r="6406" spans="1:3" x14ac:dyDescent="0.3">
      <c r="A6406" t="s">
        <v>5431</v>
      </c>
      <c r="C6406">
        <v>1</v>
      </c>
    </row>
    <row r="6407" spans="1:3" x14ac:dyDescent="0.3">
      <c r="A6407" t="s">
        <v>10645</v>
      </c>
    </row>
    <row r="6408" spans="1:3" x14ac:dyDescent="0.3">
      <c r="A6408" t="s">
        <v>5432</v>
      </c>
    </row>
    <row r="6409" spans="1:3" x14ac:dyDescent="0.3">
      <c r="A6409" t="s">
        <v>10646</v>
      </c>
    </row>
    <row r="6410" spans="1:3" x14ac:dyDescent="0.3">
      <c r="A6410" t="s">
        <v>10647</v>
      </c>
    </row>
    <row r="6411" spans="1:3" x14ac:dyDescent="0.3">
      <c r="A6411" t="s">
        <v>5433</v>
      </c>
    </row>
    <row r="6412" spans="1:3" x14ac:dyDescent="0.3">
      <c r="A6412" t="s">
        <v>10648</v>
      </c>
    </row>
    <row r="6413" spans="1:3" x14ac:dyDescent="0.3">
      <c r="A6413" t="s">
        <v>5434</v>
      </c>
    </row>
    <row r="6414" spans="1:3" x14ac:dyDescent="0.3">
      <c r="A6414" t="s">
        <v>10649</v>
      </c>
    </row>
    <row r="6415" spans="1:3" x14ac:dyDescent="0.3">
      <c r="A6415" t="s">
        <v>5435</v>
      </c>
    </row>
    <row r="6416" spans="1:3" x14ac:dyDescent="0.3">
      <c r="A6416" t="s">
        <v>5436</v>
      </c>
    </row>
    <row r="6417" spans="1:3" x14ac:dyDescent="0.3">
      <c r="A6417" t="s">
        <v>10650</v>
      </c>
    </row>
    <row r="6418" spans="1:3" x14ac:dyDescent="0.3">
      <c r="A6418" t="s">
        <v>10651</v>
      </c>
    </row>
    <row r="6419" spans="1:3" x14ac:dyDescent="0.3">
      <c r="A6419" t="s">
        <v>4042</v>
      </c>
    </row>
    <row r="6420" spans="1:3" x14ac:dyDescent="0.3">
      <c r="A6420" t="s">
        <v>10652</v>
      </c>
    </row>
    <row r="6421" spans="1:3" x14ac:dyDescent="0.3">
      <c r="A6421" t="s">
        <v>5438</v>
      </c>
      <c r="B6421">
        <v>3</v>
      </c>
      <c r="C6421">
        <v>3</v>
      </c>
    </row>
    <row r="6422" spans="1:3" x14ac:dyDescent="0.3">
      <c r="A6422" t="s">
        <v>10653</v>
      </c>
    </row>
    <row r="6423" spans="1:3" x14ac:dyDescent="0.3">
      <c r="A6423" t="s">
        <v>5439</v>
      </c>
    </row>
    <row r="6424" spans="1:3" x14ac:dyDescent="0.3">
      <c r="A6424" t="s">
        <v>5440</v>
      </c>
      <c r="B6424">
        <v>132</v>
      </c>
      <c r="C6424">
        <v>132</v>
      </c>
    </row>
    <row r="6425" spans="1:3" x14ac:dyDescent="0.3">
      <c r="A6425" t="s">
        <v>10654</v>
      </c>
      <c r="B6425">
        <v>132</v>
      </c>
      <c r="C6425">
        <v>132</v>
      </c>
    </row>
    <row r="6426" spans="1:3" x14ac:dyDescent="0.3">
      <c r="A6426" t="s">
        <v>10655</v>
      </c>
      <c r="B6426">
        <v>132</v>
      </c>
      <c r="C6426">
        <v>132</v>
      </c>
    </row>
    <row r="6427" spans="1:3" x14ac:dyDescent="0.3">
      <c r="A6427" t="s">
        <v>10656</v>
      </c>
    </row>
    <row r="6428" spans="1:3" x14ac:dyDescent="0.3">
      <c r="A6428" t="s">
        <v>10657</v>
      </c>
    </row>
    <row r="6429" spans="1:3" x14ac:dyDescent="0.3">
      <c r="A6429" t="s">
        <v>10658</v>
      </c>
    </row>
    <row r="6430" spans="1:3" x14ac:dyDescent="0.3">
      <c r="A6430" t="s">
        <v>5441</v>
      </c>
    </row>
    <row r="6431" spans="1:3" x14ac:dyDescent="0.3">
      <c r="A6431" t="s">
        <v>5442</v>
      </c>
    </row>
    <row r="6432" spans="1:3" x14ac:dyDescent="0.3">
      <c r="A6432" t="s">
        <v>5443</v>
      </c>
    </row>
    <row r="6433" spans="1:3" x14ac:dyDescent="0.3">
      <c r="A6433" t="s">
        <v>5444</v>
      </c>
    </row>
    <row r="6434" spans="1:3" x14ac:dyDescent="0.3">
      <c r="A6434" t="s">
        <v>5445</v>
      </c>
    </row>
    <row r="6435" spans="1:3" x14ac:dyDescent="0.3">
      <c r="A6435" t="s">
        <v>5446</v>
      </c>
    </row>
    <row r="6436" spans="1:3" x14ac:dyDescent="0.3">
      <c r="A6436" t="s">
        <v>5447</v>
      </c>
    </row>
    <row r="6437" spans="1:3" x14ac:dyDescent="0.3">
      <c r="A6437" t="s">
        <v>5448</v>
      </c>
    </row>
    <row r="6438" spans="1:3" x14ac:dyDescent="0.3">
      <c r="A6438" t="s">
        <v>5449</v>
      </c>
    </row>
    <row r="6439" spans="1:3" x14ac:dyDescent="0.3">
      <c r="A6439" t="s">
        <v>5450</v>
      </c>
    </row>
    <row r="6440" spans="1:3" x14ac:dyDescent="0.3">
      <c r="A6440" t="s">
        <v>5451</v>
      </c>
    </row>
    <row r="6441" spans="1:3" x14ac:dyDescent="0.3">
      <c r="A6441" t="s">
        <v>10659</v>
      </c>
      <c r="C6441">
        <v>2</v>
      </c>
    </row>
    <row r="6442" spans="1:3" x14ac:dyDescent="0.3">
      <c r="A6442" t="s">
        <v>5452</v>
      </c>
    </row>
    <row r="6443" spans="1:3" x14ac:dyDescent="0.3">
      <c r="A6443" t="s">
        <v>5453</v>
      </c>
      <c r="B6443">
        <v>2</v>
      </c>
      <c r="C6443">
        <v>2</v>
      </c>
    </row>
    <row r="6444" spans="1:3" x14ac:dyDescent="0.3">
      <c r="A6444" t="s">
        <v>5454</v>
      </c>
    </row>
    <row r="6445" spans="1:3" x14ac:dyDescent="0.3">
      <c r="A6445" t="s">
        <v>5455</v>
      </c>
    </row>
    <row r="6446" spans="1:3" x14ac:dyDescent="0.3">
      <c r="A6446" t="s">
        <v>10660</v>
      </c>
    </row>
    <row r="6447" spans="1:3" x14ac:dyDescent="0.3">
      <c r="A6447" t="s">
        <v>5456</v>
      </c>
    </row>
    <row r="6448" spans="1:3" x14ac:dyDescent="0.3">
      <c r="A6448" t="s">
        <v>5457</v>
      </c>
      <c r="B6448">
        <v>67</v>
      </c>
      <c r="C6448">
        <v>67</v>
      </c>
    </row>
    <row r="6449" spans="1:3" x14ac:dyDescent="0.3">
      <c r="A6449" t="s">
        <v>5458</v>
      </c>
      <c r="B6449">
        <v>44</v>
      </c>
      <c r="C6449">
        <v>44</v>
      </c>
    </row>
    <row r="6450" spans="1:3" x14ac:dyDescent="0.3">
      <c r="A6450" t="s">
        <v>10661</v>
      </c>
    </row>
    <row r="6451" spans="1:3" x14ac:dyDescent="0.3">
      <c r="A6451" t="s">
        <v>5459</v>
      </c>
      <c r="B6451">
        <v>33</v>
      </c>
      <c r="C6451">
        <v>33</v>
      </c>
    </row>
    <row r="6452" spans="1:3" x14ac:dyDescent="0.3">
      <c r="A6452" t="s">
        <v>10662</v>
      </c>
    </row>
    <row r="6453" spans="1:3" x14ac:dyDescent="0.3">
      <c r="A6453" t="s">
        <v>5460</v>
      </c>
      <c r="B6453">
        <v>20</v>
      </c>
      <c r="C6453">
        <v>20</v>
      </c>
    </row>
    <row r="6454" spans="1:3" x14ac:dyDescent="0.3">
      <c r="A6454" t="s">
        <v>10663</v>
      </c>
    </row>
    <row r="6455" spans="1:3" x14ac:dyDescent="0.3">
      <c r="A6455" t="s">
        <v>10664</v>
      </c>
    </row>
    <row r="6456" spans="1:3" x14ac:dyDescent="0.3">
      <c r="A6456" t="s">
        <v>10665</v>
      </c>
    </row>
    <row r="6457" spans="1:3" x14ac:dyDescent="0.3">
      <c r="A6457" t="s">
        <v>10666</v>
      </c>
    </row>
    <row r="6458" spans="1:3" x14ac:dyDescent="0.3">
      <c r="A6458" t="s">
        <v>10667</v>
      </c>
    </row>
    <row r="6459" spans="1:3" x14ac:dyDescent="0.3">
      <c r="A6459" t="s">
        <v>5461</v>
      </c>
    </row>
    <row r="6460" spans="1:3" x14ac:dyDescent="0.3">
      <c r="A6460" t="s">
        <v>10668</v>
      </c>
    </row>
    <row r="6461" spans="1:3" x14ac:dyDescent="0.3">
      <c r="A6461" t="s">
        <v>10669</v>
      </c>
    </row>
    <row r="6462" spans="1:3" x14ac:dyDescent="0.3">
      <c r="A6462" t="s">
        <v>5462</v>
      </c>
    </row>
    <row r="6463" spans="1:3" x14ac:dyDescent="0.3">
      <c r="A6463" t="s">
        <v>10670</v>
      </c>
    </row>
    <row r="6464" spans="1:3" x14ac:dyDescent="0.3">
      <c r="A6464" t="s">
        <v>5463</v>
      </c>
    </row>
    <row r="6465" spans="1:3" x14ac:dyDescent="0.3">
      <c r="A6465" t="s">
        <v>5464</v>
      </c>
      <c r="B6465">
        <v>6</v>
      </c>
      <c r="C6465">
        <v>6</v>
      </c>
    </row>
    <row r="6466" spans="1:3" x14ac:dyDescent="0.3">
      <c r="A6466" t="s">
        <v>5465</v>
      </c>
      <c r="B6466">
        <v>16</v>
      </c>
      <c r="C6466">
        <v>16</v>
      </c>
    </row>
    <row r="6467" spans="1:3" x14ac:dyDescent="0.3">
      <c r="A6467" t="s">
        <v>10671</v>
      </c>
    </row>
    <row r="6468" spans="1:3" x14ac:dyDescent="0.3">
      <c r="A6468" t="s">
        <v>10672</v>
      </c>
    </row>
    <row r="6469" spans="1:3" x14ac:dyDescent="0.3">
      <c r="A6469" t="s">
        <v>10673</v>
      </c>
    </row>
    <row r="6470" spans="1:3" x14ac:dyDescent="0.3">
      <c r="A6470" t="s">
        <v>5466</v>
      </c>
    </row>
    <row r="6471" spans="1:3" x14ac:dyDescent="0.3">
      <c r="A6471" t="s">
        <v>5467</v>
      </c>
    </row>
    <row r="6472" spans="1:3" x14ac:dyDescent="0.3">
      <c r="A6472" t="s">
        <v>10674</v>
      </c>
    </row>
    <row r="6473" spans="1:3" x14ac:dyDescent="0.3">
      <c r="A6473" t="s">
        <v>10675</v>
      </c>
    </row>
    <row r="6474" spans="1:3" x14ac:dyDescent="0.3">
      <c r="A6474" t="s">
        <v>5468</v>
      </c>
    </row>
    <row r="6475" spans="1:3" x14ac:dyDescent="0.3">
      <c r="A6475" t="s">
        <v>10676</v>
      </c>
    </row>
    <row r="6476" spans="1:3" x14ac:dyDescent="0.3">
      <c r="A6476" t="s">
        <v>10677</v>
      </c>
    </row>
    <row r="6477" spans="1:3" x14ac:dyDescent="0.3">
      <c r="A6477" t="s">
        <v>10678</v>
      </c>
    </row>
    <row r="6478" spans="1:3" x14ac:dyDescent="0.3">
      <c r="A6478" t="s">
        <v>10679</v>
      </c>
    </row>
    <row r="6479" spans="1:3" x14ac:dyDescent="0.3">
      <c r="A6479" t="s">
        <v>10680</v>
      </c>
    </row>
    <row r="6480" spans="1:3" x14ac:dyDescent="0.3">
      <c r="A6480" t="s">
        <v>4661</v>
      </c>
    </row>
    <row r="6481" spans="1:3" x14ac:dyDescent="0.3">
      <c r="A6481" t="s">
        <v>6497</v>
      </c>
    </row>
    <row r="6482" spans="1:3" x14ac:dyDescent="0.3">
      <c r="A6482" t="s">
        <v>5470</v>
      </c>
    </row>
    <row r="6483" spans="1:3" x14ac:dyDescent="0.3">
      <c r="A6483" t="s">
        <v>10681</v>
      </c>
    </row>
    <row r="6484" spans="1:3" x14ac:dyDescent="0.3">
      <c r="A6484" t="s">
        <v>10682</v>
      </c>
      <c r="C6484">
        <v>16</v>
      </c>
    </row>
    <row r="6485" spans="1:3" x14ac:dyDescent="0.3">
      <c r="A6485" t="s">
        <v>10683</v>
      </c>
    </row>
    <row r="6486" spans="1:3" x14ac:dyDescent="0.3">
      <c r="A6486" t="s">
        <v>5471</v>
      </c>
      <c r="B6486">
        <v>10</v>
      </c>
      <c r="C6486">
        <v>10</v>
      </c>
    </row>
    <row r="6487" spans="1:3" x14ac:dyDescent="0.3">
      <c r="A6487" t="s">
        <v>5472</v>
      </c>
      <c r="B6487">
        <v>18</v>
      </c>
      <c r="C6487">
        <v>18</v>
      </c>
    </row>
    <row r="6488" spans="1:3" x14ac:dyDescent="0.3">
      <c r="A6488" t="s">
        <v>5473</v>
      </c>
      <c r="B6488">
        <v>20</v>
      </c>
      <c r="C6488">
        <v>20</v>
      </c>
    </row>
    <row r="6489" spans="1:3" x14ac:dyDescent="0.3">
      <c r="A6489" t="s">
        <v>5474</v>
      </c>
      <c r="B6489">
        <v>16</v>
      </c>
      <c r="C6489">
        <v>16</v>
      </c>
    </row>
    <row r="6490" spans="1:3" x14ac:dyDescent="0.3">
      <c r="A6490" t="s">
        <v>5475</v>
      </c>
      <c r="B6490">
        <v>15</v>
      </c>
      <c r="C6490">
        <v>15</v>
      </c>
    </row>
    <row r="6491" spans="1:3" x14ac:dyDescent="0.3">
      <c r="A6491" t="s">
        <v>5476</v>
      </c>
      <c r="B6491">
        <v>5</v>
      </c>
      <c r="C6491">
        <v>5</v>
      </c>
    </row>
    <row r="6492" spans="1:3" x14ac:dyDescent="0.3">
      <c r="A6492" t="s">
        <v>5477</v>
      </c>
    </row>
    <row r="6493" spans="1:3" x14ac:dyDescent="0.3">
      <c r="A6493" t="s">
        <v>5478</v>
      </c>
      <c r="B6493">
        <v>13</v>
      </c>
      <c r="C6493">
        <v>13</v>
      </c>
    </row>
    <row r="6494" spans="1:3" x14ac:dyDescent="0.3">
      <c r="A6494" t="s">
        <v>5479</v>
      </c>
      <c r="B6494">
        <v>25</v>
      </c>
      <c r="C6494">
        <v>25</v>
      </c>
    </row>
    <row r="6495" spans="1:3" x14ac:dyDescent="0.3">
      <c r="A6495" t="s">
        <v>5480</v>
      </c>
    </row>
    <row r="6496" spans="1:3" x14ac:dyDescent="0.3">
      <c r="A6496" t="s">
        <v>5481</v>
      </c>
      <c r="C6496">
        <v>3</v>
      </c>
    </row>
    <row r="6497" spans="1:3" x14ac:dyDescent="0.3">
      <c r="A6497" t="s">
        <v>5482</v>
      </c>
    </row>
    <row r="6498" spans="1:3" x14ac:dyDescent="0.3">
      <c r="A6498" t="s">
        <v>5483</v>
      </c>
    </row>
    <row r="6499" spans="1:3" x14ac:dyDescent="0.3">
      <c r="A6499" t="s">
        <v>5484</v>
      </c>
    </row>
    <row r="6500" spans="1:3" x14ac:dyDescent="0.3">
      <c r="A6500" t="s">
        <v>10684</v>
      </c>
      <c r="B6500">
        <v>39</v>
      </c>
      <c r="C6500">
        <v>39</v>
      </c>
    </row>
    <row r="6501" spans="1:3" x14ac:dyDescent="0.3">
      <c r="A6501" t="s">
        <v>10685</v>
      </c>
    </row>
    <row r="6502" spans="1:3" x14ac:dyDescent="0.3">
      <c r="A6502" t="s">
        <v>5485</v>
      </c>
      <c r="B6502">
        <v>13</v>
      </c>
      <c r="C6502">
        <v>13</v>
      </c>
    </row>
    <row r="6503" spans="1:3" x14ac:dyDescent="0.3">
      <c r="A6503" t="s">
        <v>5486</v>
      </c>
    </row>
    <row r="6504" spans="1:3" x14ac:dyDescent="0.3">
      <c r="A6504" t="s">
        <v>4793</v>
      </c>
    </row>
    <row r="6505" spans="1:3" x14ac:dyDescent="0.3">
      <c r="A6505" t="s">
        <v>5487</v>
      </c>
    </row>
    <row r="6506" spans="1:3" x14ac:dyDescent="0.3">
      <c r="A6506" t="s">
        <v>5488</v>
      </c>
      <c r="C6506">
        <v>5</v>
      </c>
    </row>
    <row r="6507" spans="1:3" x14ac:dyDescent="0.3">
      <c r="A6507" t="s">
        <v>7366</v>
      </c>
    </row>
    <row r="6508" spans="1:3" x14ac:dyDescent="0.3">
      <c r="A6508" t="s">
        <v>5489</v>
      </c>
    </row>
    <row r="6509" spans="1:3" x14ac:dyDescent="0.3">
      <c r="A6509" t="s">
        <v>5490</v>
      </c>
    </row>
    <row r="6510" spans="1:3" x14ac:dyDescent="0.3">
      <c r="A6510" t="s">
        <v>10686</v>
      </c>
    </row>
    <row r="6511" spans="1:3" x14ac:dyDescent="0.3">
      <c r="A6511" t="s">
        <v>5491</v>
      </c>
      <c r="B6511">
        <v>17</v>
      </c>
      <c r="C6511">
        <v>17</v>
      </c>
    </row>
    <row r="6512" spans="1:3" x14ac:dyDescent="0.3">
      <c r="A6512" t="s">
        <v>5492</v>
      </c>
      <c r="B6512">
        <v>13</v>
      </c>
      <c r="C6512">
        <v>13</v>
      </c>
    </row>
    <row r="6513" spans="1:3" x14ac:dyDescent="0.3">
      <c r="A6513" t="s">
        <v>10687</v>
      </c>
    </row>
    <row r="6514" spans="1:3" x14ac:dyDescent="0.3">
      <c r="A6514" t="s">
        <v>5493</v>
      </c>
    </row>
    <row r="6515" spans="1:3" x14ac:dyDescent="0.3">
      <c r="A6515" t="s">
        <v>4662</v>
      </c>
    </row>
    <row r="6516" spans="1:3" x14ac:dyDescent="0.3">
      <c r="A6516" t="s">
        <v>5494</v>
      </c>
      <c r="B6516">
        <v>21</v>
      </c>
      <c r="C6516">
        <v>21</v>
      </c>
    </row>
    <row r="6517" spans="1:3" x14ac:dyDescent="0.3">
      <c r="A6517" t="s">
        <v>5495</v>
      </c>
      <c r="B6517">
        <v>19</v>
      </c>
      <c r="C6517">
        <v>19</v>
      </c>
    </row>
    <row r="6518" spans="1:3" x14ac:dyDescent="0.3">
      <c r="A6518" t="s">
        <v>10688</v>
      </c>
      <c r="B6518">
        <v>42</v>
      </c>
      <c r="C6518">
        <v>42</v>
      </c>
    </row>
    <row r="6519" spans="1:3" x14ac:dyDescent="0.3">
      <c r="A6519" t="s">
        <v>5496</v>
      </c>
    </row>
    <row r="6520" spans="1:3" x14ac:dyDescent="0.3">
      <c r="A6520" t="s">
        <v>5497</v>
      </c>
      <c r="B6520">
        <v>11</v>
      </c>
      <c r="C6520">
        <v>11</v>
      </c>
    </row>
    <row r="6521" spans="1:3" x14ac:dyDescent="0.3">
      <c r="A6521" t="s">
        <v>5498</v>
      </c>
    </row>
    <row r="6522" spans="1:3" x14ac:dyDescent="0.3">
      <c r="A6522" t="s">
        <v>10689</v>
      </c>
      <c r="B6522">
        <v>6</v>
      </c>
      <c r="C6522">
        <v>6</v>
      </c>
    </row>
    <row r="6523" spans="1:3" x14ac:dyDescent="0.3">
      <c r="A6523" t="s">
        <v>5499</v>
      </c>
      <c r="B6523">
        <v>65</v>
      </c>
      <c r="C6523">
        <v>65</v>
      </c>
    </row>
    <row r="6524" spans="1:3" x14ac:dyDescent="0.3">
      <c r="A6524" t="s">
        <v>5500</v>
      </c>
    </row>
    <row r="6525" spans="1:3" x14ac:dyDescent="0.3">
      <c r="A6525" t="s">
        <v>5501</v>
      </c>
      <c r="C6525">
        <v>21</v>
      </c>
    </row>
    <row r="6526" spans="1:3" x14ac:dyDescent="0.3">
      <c r="A6526" t="s">
        <v>5502</v>
      </c>
      <c r="B6526">
        <v>17</v>
      </c>
      <c r="C6526">
        <v>17</v>
      </c>
    </row>
    <row r="6527" spans="1:3" x14ac:dyDescent="0.3">
      <c r="A6527" t="s">
        <v>5503</v>
      </c>
    </row>
    <row r="6528" spans="1:3" x14ac:dyDescent="0.3">
      <c r="A6528" t="s">
        <v>7758</v>
      </c>
    </row>
    <row r="6529" spans="1:3" x14ac:dyDescent="0.3">
      <c r="A6529" t="s">
        <v>5505</v>
      </c>
      <c r="B6529">
        <v>24</v>
      </c>
      <c r="C6529">
        <v>24</v>
      </c>
    </row>
    <row r="6530" spans="1:3" x14ac:dyDescent="0.3">
      <c r="A6530" t="s">
        <v>7114</v>
      </c>
    </row>
    <row r="6531" spans="1:3" x14ac:dyDescent="0.3">
      <c r="A6531" t="s">
        <v>5506</v>
      </c>
    </row>
    <row r="6532" spans="1:3" x14ac:dyDescent="0.3">
      <c r="A6532" t="s">
        <v>5507</v>
      </c>
    </row>
    <row r="6533" spans="1:3" x14ac:dyDescent="0.3">
      <c r="A6533" t="s">
        <v>5508</v>
      </c>
    </row>
    <row r="6534" spans="1:3" x14ac:dyDescent="0.3">
      <c r="A6534" t="s">
        <v>5509</v>
      </c>
    </row>
    <row r="6535" spans="1:3" x14ac:dyDescent="0.3">
      <c r="A6535" t="s">
        <v>5510</v>
      </c>
    </row>
    <row r="6536" spans="1:3" x14ac:dyDescent="0.3">
      <c r="A6536" t="s">
        <v>5511</v>
      </c>
    </row>
    <row r="6537" spans="1:3" x14ac:dyDescent="0.3">
      <c r="A6537" t="s">
        <v>10690</v>
      </c>
    </row>
    <row r="6538" spans="1:3" x14ac:dyDescent="0.3">
      <c r="A6538" t="s">
        <v>4017</v>
      </c>
    </row>
    <row r="6539" spans="1:3" x14ac:dyDescent="0.3">
      <c r="A6539" t="s">
        <v>5512</v>
      </c>
    </row>
    <row r="6540" spans="1:3" x14ac:dyDescent="0.3">
      <c r="A6540" t="s">
        <v>5513</v>
      </c>
    </row>
    <row r="6541" spans="1:3" x14ac:dyDescent="0.3">
      <c r="A6541" t="s">
        <v>5514</v>
      </c>
    </row>
    <row r="6542" spans="1:3" x14ac:dyDescent="0.3">
      <c r="A6542" t="s">
        <v>5515</v>
      </c>
      <c r="C6542">
        <v>17</v>
      </c>
    </row>
    <row r="6543" spans="1:3" x14ac:dyDescent="0.3">
      <c r="A6543" t="s">
        <v>5516</v>
      </c>
    </row>
    <row r="6544" spans="1:3" x14ac:dyDescent="0.3">
      <c r="A6544" t="s">
        <v>10691</v>
      </c>
      <c r="C6544">
        <v>2</v>
      </c>
    </row>
    <row r="6545" spans="1:3" x14ac:dyDescent="0.3">
      <c r="A6545" t="s">
        <v>5517</v>
      </c>
    </row>
    <row r="6546" spans="1:3" x14ac:dyDescent="0.3">
      <c r="A6546" t="s">
        <v>5518</v>
      </c>
      <c r="C6546">
        <v>8</v>
      </c>
    </row>
    <row r="6547" spans="1:3" x14ac:dyDescent="0.3">
      <c r="A6547" t="s">
        <v>5519</v>
      </c>
    </row>
    <row r="6548" spans="1:3" x14ac:dyDescent="0.3">
      <c r="A6548" t="s">
        <v>5520</v>
      </c>
    </row>
    <row r="6549" spans="1:3" x14ac:dyDescent="0.3">
      <c r="A6549" t="s">
        <v>5521</v>
      </c>
    </row>
    <row r="6550" spans="1:3" x14ac:dyDescent="0.3">
      <c r="A6550" t="s">
        <v>10692</v>
      </c>
      <c r="B6550">
        <v>26</v>
      </c>
      <c r="C6550">
        <v>26</v>
      </c>
    </row>
    <row r="6551" spans="1:3" x14ac:dyDescent="0.3">
      <c r="A6551" t="s">
        <v>5522</v>
      </c>
      <c r="C6551">
        <v>9</v>
      </c>
    </row>
    <row r="6552" spans="1:3" x14ac:dyDescent="0.3">
      <c r="A6552" t="s">
        <v>5523</v>
      </c>
    </row>
    <row r="6553" spans="1:3" x14ac:dyDescent="0.3">
      <c r="A6553" t="s">
        <v>10693</v>
      </c>
      <c r="B6553">
        <v>23</v>
      </c>
      <c r="C6553">
        <v>23</v>
      </c>
    </row>
    <row r="6554" spans="1:3" x14ac:dyDescent="0.3">
      <c r="A6554" t="s">
        <v>5524</v>
      </c>
    </row>
    <row r="6555" spans="1:3" x14ac:dyDescent="0.3">
      <c r="A6555" t="s">
        <v>10694</v>
      </c>
      <c r="B6555">
        <v>6</v>
      </c>
      <c r="C6555">
        <v>6</v>
      </c>
    </row>
    <row r="6556" spans="1:3" x14ac:dyDescent="0.3">
      <c r="A6556" t="s">
        <v>10695</v>
      </c>
    </row>
    <row r="6557" spans="1:3" x14ac:dyDescent="0.3">
      <c r="A6557" t="s">
        <v>3129</v>
      </c>
    </row>
    <row r="6558" spans="1:3" x14ac:dyDescent="0.3">
      <c r="A6558" t="s">
        <v>5525</v>
      </c>
    </row>
    <row r="6559" spans="1:3" x14ac:dyDescent="0.3">
      <c r="A6559" t="s">
        <v>10696</v>
      </c>
      <c r="C6559">
        <v>4</v>
      </c>
    </row>
    <row r="6560" spans="1:3" x14ac:dyDescent="0.3">
      <c r="A6560" t="s">
        <v>5526</v>
      </c>
      <c r="B6560">
        <v>19</v>
      </c>
      <c r="C6560">
        <v>19</v>
      </c>
    </row>
    <row r="6561" spans="1:3" x14ac:dyDescent="0.3">
      <c r="A6561" t="s">
        <v>10697</v>
      </c>
    </row>
    <row r="6562" spans="1:3" x14ac:dyDescent="0.3">
      <c r="A6562" t="s">
        <v>10698</v>
      </c>
    </row>
    <row r="6563" spans="1:3" x14ac:dyDescent="0.3">
      <c r="A6563" t="s">
        <v>10699</v>
      </c>
    </row>
    <row r="6564" spans="1:3" x14ac:dyDescent="0.3">
      <c r="A6564" t="s">
        <v>5527</v>
      </c>
      <c r="B6564">
        <v>26</v>
      </c>
      <c r="C6564">
        <v>26</v>
      </c>
    </row>
    <row r="6565" spans="1:3" x14ac:dyDescent="0.3">
      <c r="A6565" t="s">
        <v>5528</v>
      </c>
      <c r="B6565">
        <v>1</v>
      </c>
      <c r="C6565">
        <v>1</v>
      </c>
    </row>
    <row r="6566" spans="1:3" x14ac:dyDescent="0.3">
      <c r="A6566" t="s">
        <v>5529</v>
      </c>
    </row>
    <row r="6567" spans="1:3" x14ac:dyDescent="0.3">
      <c r="A6567" t="s">
        <v>5530</v>
      </c>
    </row>
    <row r="6568" spans="1:3" x14ac:dyDescent="0.3">
      <c r="A6568" t="s">
        <v>5531</v>
      </c>
    </row>
    <row r="6569" spans="1:3" x14ac:dyDescent="0.3">
      <c r="A6569" t="s">
        <v>5532</v>
      </c>
      <c r="B6569">
        <v>10</v>
      </c>
      <c r="C6569">
        <v>10</v>
      </c>
    </row>
    <row r="6570" spans="1:3" x14ac:dyDescent="0.3">
      <c r="A6570" t="s">
        <v>5533</v>
      </c>
      <c r="B6570">
        <v>45</v>
      </c>
      <c r="C6570">
        <v>45</v>
      </c>
    </row>
    <row r="6571" spans="1:3" x14ac:dyDescent="0.3">
      <c r="A6571" t="s">
        <v>5534</v>
      </c>
      <c r="B6571">
        <v>39</v>
      </c>
      <c r="C6571">
        <v>39</v>
      </c>
    </row>
    <row r="6572" spans="1:3" x14ac:dyDescent="0.3">
      <c r="A6572" t="s">
        <v>5535</v>
      </c>
      <c r="B6572">
        <v>38</v>
      </c>
      <c r="C6572">
        <v>38</v>
      </c>
    </row>
    <row r="6573" spans="1:3" x14ac:dyDescent="0.3">
      <c r="A6573" t="s">
        <v>5536</v>
      </c>
      <c r="B6573">
        <v>43</v>
      </c>
      <c r="C6573">
        <v>43</v>
      </c>
    </row>
    <row r="6574" spans="1:3" x14ac:dyDescent="0.3">
      <c r="A6574" t="s">
        <v>5537</v>
      </c>
      <c r="B6574">
        <v>2</v>
      </c>
      <c r="C6574">
        <v>2</v>
      </c>
    </row>
    <row r="6575" spans="1:3" x14ac:dyDescent="0.3">
      <c r="A6575" t="s">
        <v>5538</v>
      </c>
    </row>
    <row r="6576" spans="1:3" x14ac:dyDescent="0.3">
      <c r="A6576" t="s">
        <v>5539</v>
      </c>
    </row>
    <row r="6577" spans="1:3" x14ac:dyDescent="0.3">
      <c r="A6577" t="s">
        <v>10700</v>
      </c>
    </row>
    <row r="6578" spans="1:3" x14ac:dyDescent="0.3">
      <c r="A6578" t="s">
        <v>5540</v>
      </c>
    </row>
    <row r="6579" spans="1:3" x14ac:dyDescent="0.3">
      <c r="A6579" t="s">
        <v>10701</v>
      </c>
      <c r="B6579">
        <v>132</v>
      </c>
      <c r="C6579">
        <v>132</v>
      </c>
    </row>
    <row r="6580" spans="1:3" x14ac:dyDescent="0.3">
      <c r="A6580" t="s">
        <v>10702</v>
      </c>
      <c r="B6580">
        <v>132</v>
      </c>
      <c r="C6580">
        <v>132</v>
      </c>
    </row>
    <row r="6581" spans="1:3" x14ac:dyDescent="0.3">
      <c r="A6581" t="s">
        <v>10703</v>
      </c>
      <c r="C6581">
        <v>1</v>
      </c>
    </row>
    <row r="6582" spans="1:3" x14ac:dyDescent="0.3">
      <c r="A6582" t="s">
        <v>5541</v>
      </c>
      <c r="B6582">
        <v>88</v>
      </c>
      <c r="C6582">
        <v>88</v>
      </c>
    </row>
    <row r="6583" spans="1:3" x14ac:dyDescent="0.3">
      <c r="A6583" t="s">
        <v>5542</v>
      </c>
      <c r="B6583">
        <v>74</v>
      </c>
      <c r="C6583">
        <v>74</v>
      </c>
    </row>
    <row r="6584" spans="1:3" x14ac:dyDescent="0.3">
      <c r="A6584" t="s">
        <v>10704</v>
      </c>
    </row>
    <row r="6585" spans="1:3" x14ac:dyDescent="0.3">
      <c r="A6585" t="s">
        <v>5543</v>
      </c>
    </row>
    <row r="6586" spans="1:3" x14ac:dyDescent="0.3">
      <c r="A6586" t="s">
        <v>5544</v>
      </c>
      <c r="B6586">
        <v>17</v>
      </c>
      <c r="C6586">
        <v>17</v>
      </c>
    </row>
    <row r="6587" spans="1:3" x14ac:dyDescent="0.3">
      <c r="A6587" t="s">
        <v>5545</v>
      </c>
      <c r="B6587">
        <v>16</v>
      </c>
      <c r="C6587">
        <v>16</v>
      </c>
    </row>
    <row r="6588" spans="1:3" x14ac:dyDescent="0.3">
      <c r="A6588" t="s">
        <v>5546</v>
      </c>
      <c r="B6588">
        <v>15</v>
      </c>
      <c r="C6588">
        <v>15</v>
      </c>
    </row>
    <row r="6589" spans="1:3" x14ac:dyDescent="0.3">
      <c r="A6589" t="s">
        <v>10705</v>
      </c>
    </row>
    <row r="6590" spans="1:3" x14ac:dyDescent="0.3">
      <c r="A6590" t="s">
        <v>10706</v>
      </c>
    </row>
    <row r="6591" spans="1:3" x14ac:dyDescent="0.3">
      <c r="A6591" t="s">
        <v>4709</v>
      </c>
    </row>
    <row r="6592" spans="1:3" x14ac:dyDescent="0.3">
      <c r="A6592" t="s">
        <v>7893</v>
      </c>
    </row>
    <row r="6593" spans="1:3" x14ac:dyDescent="0.3">
      <c r="A6593" t="s">
        <v>5547</v>
      </c>
      <c r="B6593">
        <v>4</v>
      </c>
      <c r="C6593">
        <v>4</v>
      </c>
    </row>
    <row r="6594" spans="1:3" x14ac:dyDescent="0.3">
      <c r="A6594" t="s">
        <v>10707</v>
      </c>
    </row>
    <row r="6595" spans="1:3" x14ac:dyDescent="0.3">
      <c r="A6595" t="s">
        <v>5548</v>
      </c>
    </row>
    <row r="6596" spans="1:3" x14ac:dyDescent="0.3">
      <c r="A6596" t="s">
        <v>5549</v>
      </c>
    </row>
    <row r="6597" spans="1:3" x14ac:dyDescent="0.3">
      <c r="A6597" t="s">
        <v>5550</v>
      </c>
    </row>
    <row r="6598" spans="1:3" x14ac:dyDescent="0.3">
      <c r="A6598" t="s">
        <v>10708</v>
      </c>
    </row>
    <row r="6599" spans="1:3" x14ac:dyDescent="0.3">
      <c r="A6599" t="s">
        <v>10709</v>
      </c>
    </row>
    <row r="6600" spans="1:3" x14ac:dyDescent="0.3">
      <c r="A6600" t="s">
        <v>5551</v>
      </c>
    </row>
    <row r="6601" spans="1:3" x14ac:dyDescent="0.3">
      <c r="A6601" t="s">
        <v>10710</v>
      </c>
    </row>
    <row r="6602" spans="1:3" x14ac:dyDescent="0.3">
      <c r="A6602" t="s">
        <v>5552</v>
      </c>
      <c r="B6602">
        <v>75</v>
      </c>
      <c r="C6602">
        <v>75</v>
      </c>
    </row>
    <row r="6603" spans="1:3" x14ac:dyDescent="0.3">
      <c r="A6603" t="s">
        <v>5553</v>
      </c>
      <c r="B6603">
        <v>4</v>
      </c>
      <c r="C6603">
        <v>4</v>
      </c>
    </row>
    <row r="6604" spans="1:3" x14ac:dyDescent="0.3">
      <c r="A6604" t="s">
        <v>5554</v>
      </c>
      <c r="B6604">
        <v>10</v>
      </c>
      <c r="C6604">
        <v>10</v>
      </c>
    </row>
    <row r="6605" spans="1:3" x14ac:dyDescent="0.3">
      <c r="A6605" t="s">
        <v>5555</v>
      </c>
    </row>
    <row r="6606" spans="1:3" x14ac:dyDescent="0.3">
      <c r="A6606" t="s">
        <v>5556</v>
      </c>
      <c r="C6606">
        <v>2</v>
      </c>
    </row>
    <row r="6607" spans="1:3" x14ac:dyDescent="0.3">
      <c r="A6607" t="s">
        <v>5557</v>
      </c>
      <c r="B6607">
        <v>28</v>
      </c>
      <c r="C6607">
        <v>28</v>
      </c>
    </row>
    <row r="6608" spans="1:3" x14ac:dyDescent="0.3">
      <c r="A6608" t="s">
        <v>5558</v>
      </c>
    </row>
    <row r="6609" spans="1:3" x14ac:dyDescent="0.3">
      <c r="A6609" t="s">
        <v>5559</v>
      </c>
    </row>
    <row r="6610" spans="1:3" x14ac:dyDescent="0.3">
      <c r="A6610" t="s">
        <v>5560</v>
      </c>
    </row>
    <row r="6611" spans="1:3" x14ac:dyDescent="0.3">
      <c r="A6611" t="s">
        <v>5561</v>
      </c>
    </row>
    <row r="6612" spans="1:3" x14ac:dyDescent="0.3">
      <c r="A6612" t="s">
        <v>5562</v>
      </c>
    </row>
    <row r="6613" spans="1:3" x14ac:dyDescent="0.3">
      <c r="A6613" t="s">
        <v>5563</v>
      </c>
    </row>
    <row r="6614" spans="1:3" x14ac:dyDescent="0.3">
      <c r="A6614" t="s">
        <v>5564</v>
      </c>
    </row>
    <row r="6615" spans="1:3" x14ac:dyDescent="0.3">
      <c r="A6615" t="s">
        <v>5565</v>
      </c>
    </row>
    <row r="6616" spans="1:3" x14ac:dyDescent="0.3">
      <c r="A6616" t="s">
        <v>10711</v>
      </c>
    </row>
    <row r="6617" spans="1:3" x14ac:dyDescent="0.3">
      <c r="A6617" t="s">
        <v>10712</v>
      </c>
    </row>
    <row r="6618" spans="1:3" x14ac:dyDescent="0.3">
      <c r="A6618" t="s">
        <v>5566</v>
      </c>
      <c r="B6618">
        <v>64</v>
      </c>
      <c r="C6618">
        <v>64</v>
      </c>
    </row>
    <row r="6619" spans="1:3" x14ac:dyDescent="0.3">
      <c r="A6619" t="s">
        <v>5567</v>
      </c>
      <c r="B6619">
        <v>45</v>
      </c>
      <c r="C6619">
        <v>45</v>
      </c>
    </row>
    <row r="6620" spans="1:3" x14ac:dyDescent="0.3">
      <c r="A6620" t="s">
        <v>5568</v>
      </c>
      <c r="B6620">
        <v>38</v>
      </c>
      <c r="C6620">
        <v>38</v>
      </c>
    </row>
    <row r="6621" spans="1:3" x14ac:dyDescent="0.3">
      <c r="A6621" t="s">
        <v>5569</v>
      </c>
      <c r="B6621">
        <v>5</v>
      </c>
      <c r="C6621">
        <v>5</v>
      </c>
    </row>
    <row r="6622" spans="1:3" x14ac:dyDescent="0.3">
      <c r="A6622" t="s">
        <v>10713</v>
      </c>
    </row>
    <row r="6623" spans="1:3" x14ac:dyDescent="0.3">
      <c r="A6623" t="s">
        <v>10714</v>
      </c>
      <c r="B6623">
        <v>2</v>
      </c>
      <c r="C6623">
        <v>2</v>
      </c>
    </row>
    <row r="6624" spans="1:3" x14ac:dyDescent="0.3">
      <c r="A6624" t="s">
        <v>10715</v>
      </c>
    </row>
    <row r="6625" spans="1:3" x14ac:dyDescent="0.3">
      <c r="A6625" t="s">
        <v>10716</v>
      </c>
    </row>
    <row r="6626" spans="1:3" x14ac:dyDescent="0.3">
      <c r="A6626" t="s">
        <v>10717</v>
      </c>
    </row>
    <row r="6627" spans="1:3" x14ac:dyDescent="0.3">
      <c r="A6627" t="s">
        <v>10718</v>
      </c>
    </row>
    <row r="6628" spans="1:3" x14ac:dyDescent="0.3">
      <c r="A6628" t="s">
        <v>5571</v>
      </c>
    </row>
    <row r="6629" spans="1:3" x14ac:dyDescent="0.3">
      <c r="A6629" t="s">
        <v>5572</v>
      </c>
    </row>
    <row r="6630" spans="1:3" x14ac:dyDescent="0.3">
      <c r="A6630" t="s">
        <v>5573</v>
      </c>
      <c r="B6630">
        <v>2</v>
      </c>
      <c r="C6630">
        <v>2</v>
      </c>
    </row>
    <row r="6631" spans="1:3" x14ac:dyDescent="0.3">
      <c r="A6631" t="s">
        <v>5574</v>
      </c>
    </row>
    <row r="6632" spans="1:3" x14ac:dyDescent="0.3">
      <c r="A6632" t="s">
        <v>5575</v>
      </c>
    </row>
    <row r="6633" spans="1:3" x14ac:dyDescent="0.3">
      <c r="A6633" t="s">
        <v>10719</v>
      </c>
      <c r="B6633">
        <v>28</v>
      </c>
      <c r="C6633">
        <v>28</v>
      </c>
    </row>
    <row r="6634" spans="1:3" x14ac:dyDescent="0.3">
      <c r="A6634" t="s">
        <v>5576</v>
      </c>
    </row>
    <row r="6635" spans="1:3" x14ac:dyDescent="0.3">
      <c r="A6635" t="s">
        <v>5577</v>
      </c>
      <c r="B6635">
        <v>4</v>
      </c>
      <c r="C6635">
        <v>4</v>
      </c>
    </row>
    <row r="6636" spans="1:3" x14ac:dyDescent="0.3">
      <c r="A6636" t="s">
        <v>5578</v>
      </c>
    </row>
    <row r="6637" spans="1:3" x14ac:dyDescent="0.3">
      <c r="A6637" t="s">
        <v>5579</v>
      </c>
    </row>
    <row r="6638" spans="1:3" x14ac:dyDescent="0.3">
      <c r="A6638" t="s">
        <v>5580</v>
      </c>
      <c r="B6638">
        <v>7</v>
      </c>
      <c r="C6638">
        <v>7</v>
      </c>
    </row>
    <row r="6639" spans="1:3" x14ac:dyDescent="0.3">
      <c r="A6639" t="s">
        <v>10720</v>
      </c>
    </row>
    <row r="6640" spans="1:3" x14ac:dyDescent="0.3">
      <c r="A6640" t="s">
        <v>5581</v>
      </c>
    </row>
    <row r="6641" spans="1:3" x14ac:dyDescent="0.3">
      <c r="A6641" t="s">
        <v>5582</v>
      </c>
      <c r="B6641">
        <v>3</v>
      </c>
      <c r="C6641">
        <v>3</v>
      </c>
    </row>
    <row r="6642" spans="1:3" x14ac:dyDescent="0.3">
      <c r="A6642" t="s">
        <v>5583</v>
      </c>
      <c r="B6642">
        <v>9</v>
      </c>
      <c r="C6642">
        <v>9</v>
      </c>
    </row>
    <row r="6643" spans="1:3" x14ac:dyDescent="0.3">
      <c r="A6643" t="s">
        <v>5585</v>
      </c>
      <c r="B6643">
        <v>1</v>
      </c>
      <c r="C6643">
        <v>1</v>
      </c>
    </row>
    <row r="6644" spans="1:3" x14ac:dyDescent="0.3">
      <c r="A6644" t="s">
        <v>5586</v>
      </c>
      <c r="B6644">
        <v>26</v>
      </c>
      <c r="C6644">
        <v>26</v>
      </c>
    </row>
    <row r="6645" spans="1:3" x14ac:dyDescent="0.3">
      <c r="A6645" t="s">
        <v>5587</v>
      </c>
      <c r="B6645">
        <v>18</v>
      </c>
      <c r="C6645">
        <v>18</v>
      </c>
    </row>
    <row r="6646" spans="1:3" x14ac:dyDescent="0.3">
      <c r="A6646" t="s">
        <v>10721</v>
      </c>
    </row>
    <row r="6647" spans="1:3" x14ac:dyDescent="0.3">
      <c r="A6647" t="s">
        <v>5588</v>
      </c>
    </row>
    <row r="6648" spans="1:3" x14ac:dyDescent="0.3">
      <c r="A6648" t="s">
        <v>5589</v>
      </c>
      <c r="B6648">
        <v>14</v>
      </c>
      <c r="C6648">
        <v>14</v>
      </c>
    </row>
    <row r="6649" spans="1:3" x14ac:dyDescent="0.3">
      <c r="A6649" t="s">
        <v>10722</v>
      </c>
      <c r="B6649">
        <v>25</v>
      </c>
      <c r="C6649">
        <v>25</v>
      </c>
    </row>
    <row r="6650" spans="1:3" x14ac:dyDescent="0.3">
      <c r="A6650" t="s">
        <v>10723</v>
      </c>
      <c r="B6650">
        <v>21</v>
      </c>
      <c r="C6650">
        <v>21</v>
      </c>
    </row>
    <row r="6651" spans="1:3" x14ac:dyDescent="0.3">
      <c r="A6651" t="s">
        <v>6625</v>
      </c>
    </row>
    <row r="6652" spans="1:3" x14ac:dyDescent="0.3">
      <c r="A6652" t="s">
        <v>5590</v>
      </c>
      <c r="B6652">
        <v>1</v>
      </c>
      <c r="C6652">
        <v>1</v>
      </c>
    </row>
    <row r="6653" spans="1:3" x14ac:dyDescent="0.3">
      <c r="A6653" t="s">
        <v>5591</v>
      </c>
    </row>
    <row r="6654" spans="1:3" x14ac:dyDescent="0.3">
      <c r="A6654" t="s">
        <v>5592</v>
      </c>
      <c r="B6654">
        <v>5</v>
      </c>
      <c r="C6654">
        <v>5</v>
      </c>
    </row>
    <row r="6655" spans="1:3" x14ac:dyDescent="0.3">
      <c r="A6655" t="s">
        <v>10724</v>
      </c>
    </row>
    <row r="6656" spans="1:3" x14ac:dyDescent="0.3">
      <c r="A6656" t="s">
        <v>10725</v>
      </c>
    </row>
    <row r="6657" spans="1:3" x14ac:dyDescent="0.3">
      <c r="A6657" t="s">
        <v>5593</v>
      </c>
      <c r="B6657">
        <v>22</v>
      </c>
      <c r="C6657">
        <v>22</v>
      </c>
    </row>
    <row r="6658" spans="1:3" x14ac:dyDescent="0.3">
      <c r="A6658" t="s">
        <v>10726</v>
      </c>
    </row>
    <row r="6659" spans="1:3" x14ac:dyDescent="0.3">
      <c r="A6659" t="s">
        <v>10727</v>
      </c>
      <c r="B6659">
        <v>16</v>
      </c>
      <c r="C6659">
        <v>16</v>
      </c>
    </row>
    <row r="6660" spans="1:3" x14ac:dyDescent="0.3">
      <c r="A6660" t="s">
        <v>5594</v>
      </c>
      <c r="B6660">
        <v>2</v>
      </c>
      <c r="C6660">
        <v>2</v>
      </c>
    </row>
    <row r="6661" spans="1:3" x14ac:dyDescent="0.3">
      <c r="A6661" t="s">
        <v>5595</v>
      </c>
      <c r="B6661">
        <v>1</v>
      </c>
      <c r="C6661">
        <v>1</v>
      </c>
    </row>
    <row r="6662" spans="1:3" x14ac:dyDescent="0.3">
      <c r="A6662" t="s">
        <v>5596</v>
      </c>
      <c r="B6662">
        <v>13</v>
      </c>
      <c r="C6662">
        <v>13</v>
      </c>
    </row>
    <row r="6663" spans="1:3" x14ac:dyDescent="0.3">
      <c r="A6663" t="s">
        <v>10728</v>
      </c>
      <c r="C6663">
        <v>11</v>
      </c>
    </row>
    <row r="6664" spans="1:3" x14ac:dyDescent="0.3">
      <c r="A6664" t="s">
        <v>5597</v>
      </c>
    </row>
    <row r="6665" spans="1:3" x14ac:dyDescent="0.3">
      <c r="A6665" t="s">
        <v>10729</v>
      </c>
    </row>
    <row r="6666" spans="1:3" x14ac:dyDescent="0.3">
      <c r="A6666" t="s">
        <v>10730</v>
      </c>
    </row>
    <row r="6667" spans="1:3" x14ac:dyDescent="0.3">
      <c r="A6667" t="s">
        <v>5598</v>
      </c>
      <c r="B6667">
        <v>8</v>
      </c>
      <c r="C6667">
        <v>8</v>
      </c>
    </row>
    <row r="6668" spans="1:3" x14ac:dyDescent="0.3">
      <c r="A6668" t="s">
        <v>5599</v>
      </c>
      <c r="B6668">
        <v>14</v>
      </c>
      <c r="C6668">
        <v>14</v>
      </c>
    </row>
    <row r="6669" spans="1:3" x14ac:dyDescent="0.3">
      <c r="A6669" t="s">
        <v>5600</v>
      </c>
      <c r="B6669">
        <v>33</v>
      </c>
      <c r="C6669">
        <v>33</v>
      </c>
    </row>
    <row r="6670" spans="1:3" x14ac:dyDescent="0.3">
      <c r="A6670" t="s">
        <v>5601</v>
      </c>
    </row>
    <row r="6671" spans="1:3" x14ac:dyDescent="0.3">
      <c r="A6671" t="s">
        <v>5602</v>
      </c>
    </row>
    <row r="6672" spans="1:3" x14ac:dyDescent="0.3">
      <c r="A6672" t="s">
        <v>5603</v>
      </c>
      <c r="B6672">
        <v>12</v>
      </c>
      <c r="C6672">
        <v>12</v>
      </c>
    </row>
    <row r="6673" spans="1:3" x14ac:dyDescent="0.3">
      <c r="A6673" t="s">
        <v>5604</v>
      </c>
    </row>
    <row r="6674" spans="1:3" x14ac:dyDescent="0.3">
      <c r="A6674" t="s">
        <v>5605</v>
      </c>
    </row>
    <row r="6675" spans="1:3" x14ac:dyDescent="0.3">
      <c r="A6675" t="s">
        <v>10731</v>
      </c>
    </row>
    <row r="6676" spans="1:3" x14ac:dyDescent="0.3">
      <c r="A6676" t="s">
        <v>5606</v>
      </c>
      <c r="B6676">
        <v>5</v>
      </c>
      <c r="C6676">
        <v>5</v>
      </c>
    </row>
    <row r="6677" spans="1:3" x14ac:dyDescent="0.3">
      <c r="A6677" t="s">
        <v>5607</v>
      </c>
      <c r="B6677">
        <v>30</v>
      </c>
      <c r="C6677">
        <v>30</v>
      </c>
    </row>
    <row r="6678" spans="1:3" x14ac:dyDescent="0.3">
      <c r="A6678" t="s">
        <v>5608</v>
      </c>
      <c r="B6678">
        <v>14</v>
      </c>
      <c r="C6678">
        <v>14</v>
      </c>
    </row>
    <row r="6679" spans="1:3" x14ac:dyDescent="0.3">
      <c r="A6679" t="s">
        <v>5609</v>
      </c>
    </row>
    <row r="6680" spans="1:3" x14ac:dyDescent="0.3">
      <c r="A6680" t="s">
        <v>10732</v>
      </c>
    </row>
    <row r="6681" spans="1:3" x14ac:dyDescent="0.3">
      <c r="A6681" t="s">
        <v>5610</v>
      </c>
      <c r="B6681">
        <v>14</v>
      </c>
      <c r="C6681">
        <v>14</v>
      </c>
    </row>
    <row r="6682" spans="1:3" x14ac:dyDescent="0.3">
      <c r="A6682" t="s">
        <v>5611</v>
      </c>
      <c r="B6682">
        <v>7</v>
      </c>
      <c r="C6682">
        <v>7</v>
      </c>
    </row>
    <row r="6683" spans="1:3" x14ac:dyDescent="0.3">
      <c r="A6683" t="s">
        <v>5612</v>
      </c>
      <c r="B6683">
        <v>4</v>
      </c>
      <c r="C6683">
        <v>4</v>
      </c>
    </row>
    <row r="6684" spans="1:3" x14ac:dyDescent="0.3">
      <c r="A6684" t="s">
        <v>5866</v>
      </c>
    </row>
    <row r="6685" spans="1:3" x14ac:dyDescent="0.3">
      <c r="A6685" t="s">
        <v>5613</v>
      </c>
      <c r="B6685">
        <v>9</v>
      </c>
      <c r="C6685">
        <v>9</v>
      </c>
    </row>
    <row r="6686" spans="1:3" x14ac:dyDescent="0.3">
      <c r="A6686" t="s">
        <v>10733</v>
      </c>
    </row>
    <row r="6687" spans="1:3" x14ac:dyDescent="0.3">
      <c r="A6687" t="s">
        <v>10734</v>
      </c>
    </row>
    <row r="6688" spans="1:3" x14ac:dyDescent="0.3">
      <c r="A6688" t="s">
        <v>5614</v>
      </c>
      <c r="B6688">
        <v>8</v>
      </c>
      <c r="C6688">
        <v>8</v>
      </c>
    </row>
    <row r="6689" spans="1:3" x14ac:dyDescent="0.3">
      <c r="A6689" t="s">
        <v>10735</v>
      </c>
    </row>
    <row r="6690" spans="1:3" x14ac:dyDescent="0.3">
      <c r="A6690" t="s">
        <v>1224</v>
      </c>
    </row>
    <row r="6691" spans="1:3" x14ac:dyDescent="0.3">
      <c r="A6691" t="s">
        <v>5615</v>
      </c>
      <c r="B6691">
        <v>9</v>
      </c>
      <c r="C6691">
        <v>9</v>
      </c>
    </row>
    <row r="6692" spans="1:3" x14ac:dyDescent="0.3">
      <c r="A6692" t="s">
        <v>10736</v>
      </c>
    </row>
    <row r="6693" spans="1:3" x14ac:dyDescent="0.3">
      <c r="A6693" t="s">
        <v>5616</v>
      </c>
    </row>
    <row r="6694" spans="1:3" x14ac:dyDescent="0.3">
      <c r="A6694" t="s">
        <v>5617</v>
      </c>
    </row>
    <row r="6695" spans="1:3" x14ac:dyDescent="0.3">
      <c r="A6695" t="s">
        <v>4575</v>
      </c>
    </row>
    <row r="6696" spans="1:3" x14ac:dyDescent="0.3">
      <c r="A6696" t="s">
        <v>5618</v>
      </c>
      <c r="B6696">
        <v>1</v>
      </c>
      <c r="C6696">
        <v>1</v>
      </c>
    </row>
    <row r="6697" spans="1:3" x14ac:dyDescent="0.3">
      <c r="A6697" t="s">
        <v>5619</v>
      </c>
    </row>
    <row r="6698" spans="1:3" x14ac:dyDescent="0.3">
      <c r="A6698" t="s">
        <v>5620</v>
      </c>
      <c r="B6698">
        <v>1</v>
      </c>
      <c r="C6698">
        <v>1</v>
      </c>
    </row>
    <row r="6699" spans="1:3" x14ac:dyDescent="0.3">
      <c r="A6699" t="s">
        <v>10737</v>
      </c>
    </row>
    <row r="6700" spans="1:3" x14ac:dyDescent="0.3">
      <c r="A6700" t="s">
        <v>10738</v>
      </c>
    </row>
    <row r="6701" spans="1:3" x14ac:dyDescent="0.3">
      <c r="A6701" t="s">
        <v>5621</v>
      </c>
    </row>
    <row r="6702" spans="1:3" x14ac:dyDescent="0.3">
      <c r="A6702" t="s">
        <v>5622</v>
      </c>
    </row>
    <row r="6703" spans="1:3" x14ac:dyDescent="0.3">
      <c r="A6703" t="s">
        <v>5623</v>
      </c>
    </row>
    <row r="6704" spans="1:3" x14ac:dyDescent="0.3">
      <c r="A6704" t="s">
        <v>10739</v>
      </c>
    </row>
    <row r="6705" spans="1:3" x14ac:dyDescent="0.3">
      <c r="A6705" t="s">
        <v>5624</v>
      </c>
      <c r="B6705">
        <v>8</v>
      </c>
      <c r="C6705">
        <v>8</v>
      </c>
    </row>
    <row r="6706" spans="1:3" x14ac:dyDescent="0.3">
      <c r="A6706" t="s">
        <v>10740</v>
      </c>
    </row>
    <row r="6707" spans="1:3" x14ac:dyDescent="0.3">
      <c r="A6707" t="s">
        <v>10741</v>
      </c>
    </row>
    <row r="6708" spans="1:3" x14ac:dyDescent="0.3">
      <c r="A6708" t="s">
        <v>5625</v>
      </c>
      <c r="B6708">
        <v>32</v>
      </c>
      <c r="C6708">
        <v>32</v>
      </c>
    </row>
    <row r="6709" spans="1:3" x14ac:dyDescent="0.3">
      <c r="A6709" t="s">
        <v>5626</v>
      </c>
      <c r="B6709">
        <v>31</v>
      </c>
      <c r="C6709">
        <v>31</v>
      </c>
    </row>
    <row r="6710" spans="1:3" x14ac:dyDescent="0.3">
      <c r="A6710" t="s">
        <v>5627</v>
      </c>
      <c r="B6710">
        <v>23</v>
      </c>
      <c r="C6710">
        <v>23</v>
      </c>
    </row>
    <row r="6711" spans="1:3" x14ac:dyDescent="0.3">
      <c r="A6711" t="s">
        <v>5628</v>
      </c>
      <c r="B6711">
        <v>14</v>
      </c>
      <c r="C6711">
        <v>14</v>
      </c>
    </row>
    <row r="6712" spans="1:3" x14ac:dyDescent="0.3">
      <c r="A6712" t="s">
        <v>5629</v>
      </c>
      <c r="B6712">
        <v>12</v>
      </c>
      <c r="C6712">
        <v>12</v>
      </c>
    </row>
    <row r="6713" spans="1:3" x14ac:dyDescent="0.3">
      <c r="A6713" t="s">
        <v>5630</v>
      </c>
      <c r="B6713">
        <v>7</v>
      </c>
      <c r="C6713">
        <v>7</v>
      </c>
    </row>
    <row r="6714" spans="1:3" x14ac:dyDescent="0.3">
      <c r="A6714" t="s">
        <v>5631</v>
      </c>
      <c r="B6714">
        <v>3</v>
      </c>
      <c r="C6714">
        <v>3</v>
      </c>
    </row>
    <row r="6715" spans="1:3" x14ac:dyDescent="0.3">
      <c r="A6715" t="s">
        <v>5632</v>
      </c>
      <c r="B6715">
        <v>28</v>
      </c>
      <c r="C6715">
        <v>28</v>
      </c>
    </row>
    <row r="6716" spans="1:3" x14ac:dyDescent="0.3">
      <c r="A6716" t="s">
        <v>10742</v>
      </c>
    </row>
    <row r="6717" spans="1:3" x14ac:dyDescent="0.3">
      <c r="A6717" t="s">
        <v>10743</v>
      </c>
    </row>
    <row r="6718" spans="1:3" x14ac:dyDescent="0.3">
      <c r="A6718" t="s">
        <v>10744</v>
      </c>
    </row>
    <row r="6719" spans="1:3" x14ac:dyDescent="0.3">
      <c r="A6719" t="s">
        <v>5633</v>
      </c>
    </row>
    <row r="6720" spans="1:3" x14ac:dyDescent="0.3">
      <c r="A6720" t="s">
        <v>5634</v>
      </c>
      <c r="B6720">
        <v>1</v>
      </c>
      <c r="C6720">
        <v>1</v>
      </c>
    </row>
    <row r="6721" spans="1:3" x14ac:dyDescent="0.3">
      <c r="A6721" t="s">
        <v>5635</v>
      </c>
      <c r="B6721">
        <v>2</v>
      </c>
      <c r="C6721">
        <v>2</v>
      </c>
    </row>
    <row r="6722" spans="1:3" x14ac:dyDescent="0.3">
      <c r="A6722" t="s">
        <v>5636</v>
      </c>
      <c r="B6722">
        <v>7</v>
      </c>
      <c r="C6722">
        <v>7</v>
      </c>
    </row>
    <row r="6723" spans="1:3" x14ac:dyDescent="0.3">
      <c r="A6723" t="s">
        <v>5637</v>
      </c>
    </row>
    <row r="6724" spans="1:3" x14ac:dyDescent="0.3">
      <c r="A6724" t="s">
        <v>5638</v>
      </c>
    </row>
    <row r="6725" spans="1:3" x14ac:dyDescent="0.3">
      <c r="A6725" t="s">
        <v>5639</v>
      </c>
    </row>
    <row r="6726" spans="1:3" x14ac:dyDescent="0.3">
      <c r="A6726" t="s">
        <v>5640</v>
      </c>
    </row>
    <row r="6727" spans="1:3" x14ac:dyDescent="0.3">
      <c r="A6727" t="s">
        <v>5641</v>
      </c>
      <c r="B6727">
        <v>3</v>
      </c>
      <c r="C6727">
        <v>3</v>
      </c>
    </row>
    <row r="6728" spans="1:3" x14ac:dyDescent="0.3">
      <c r="A6728" t="s">
        <v>1303</v>
      </c>
      <c r="C6728">
        <v>4</v>
      </c>
    </row>
    <row r="6729" spans="1:3" x14ac:dyDescent="0.3">
      <c r="A6729" t="s">
        <v>10745</v>
      </c>
    </row>
    <row r="6730" spans="1:3" x14ac:dyDescent="0.3">
      <c r="A6730" t="s">
        <v>10746</v>
      </c>
    </row>
    <row r="6731" spans="1:3" x14ac:dyDescent="0.3">
      <c r="A6731" t="s">
        <v>5642</v>
      </c>
      <c r="B6731">
        <v>6</v>
      </c>
      <c r="C6731">
        <v>6</v>
      </c>
    </row>
    <row r="6732" spans="1:3" x14ac:dyDescent="0.3">
      <c r="A6732" t="s">
        <v>5643</v>
      </c>
      <c r="B6732">
        <v>2</v>
      </c>
      <c r="C6732">
        <v>2</v>
      </c>
    </row>
    <row r="6733" spans="1:3" x14ac:dyDescent="0.3">
      <c r="A6733" t="s">
        <v>5644</v>
      </c>
      <c r="B6733">
        <v>2</v>
      </c>
      <c r="C6733">
        <v>2</v>
      </c>
    </row>
    <row r="6734" spans="1:3" x14ac:dyDescent="0.3">
      <c r="A6734" t="s">
        <v>10747</v>
      </c>
    </row>
    <row r="6735" spans="1:3" x14ac:dyDescent="0.3">
      <c r="A6735" t="s">
        <v>5645</v>
      </c>
      <c r="B6735">
        <v>17</v>
      </c>
      <c r="C6735">
        <v>17</v>
      </c>
    </row>
    <row r="6736" spans="1:3" x14ac:dyDescent="0.3">
      <c r="A6736" t="s">
        <v>5646</v>
      </c>
      <c r="B6736">
        <v>2</v>
      </c>
      <c r="C6736">
        <v>2</v>
      </c>
    </row>
    <row r="6737" spans="1:3" x14ac:dyDescent="0.3">
      <c r="A6737" t="s">
        <v>10748</v>
      </c>
    </row>
    <row r="6738" spans="1:3" x14ac:dyDescent="0.3">
      <c r="A6738" t="s">
        <v>5647</v>
      </c>
    </row>
    <row r="6739" spans="1:3" x14ac:dyDescent="0.3">
      <c r="A6739" t="s">
        <v>5648</v>
      </c>
      <c r="B6739">
        <v>15</v>
      </c>
      <c r="C6739">
        <v>15</v>
      </c>
    </row>
    <row r="6740" spans="1:3" x14ac:dyDescent="0.3">
      <c r="A6740" t="s">
        <v>5649</v>
      </c>
    </row>
    <row r="6741" spans="1:3" x14ac:dyDescent="0.3">
      <c r="A6741" t="s">
        <v>5650</v>
      </c>
      <c r="B6741">
        <v>1</v>
      </c>
      <c r="C6741">
        <v>1</v>
      </c>
    </row>
    <row r="6742" spans="1:3" x14ac:dyDescent="0.3">
      <c r="A6742" t="s">
        <v>5651</v>
      </c>
      <c r="B6742">
        <v>1</v>
      </c>
      <c r="C6742">
        <v>1</v>
      </c>
    </row>
    <row r="6743" spans="1:3" x14ac:dyDescent="0.3">
      <c r="A6743" t="s">
        <v>10749</v>
      </c>
    </row>
    <row r="6744" spans="1:3" x14ac:dyDescent="0.3">
      <c r="A6744" t="s">
        <v>10750</v>
      </c>
      <c r="B6744">
        <v>14</v>
      </c>
      <c r="C6744">
        <v>14</v>
      </c>
    </row>
    <row r="6745" spans="1:3" x14ac:dyDescent="0.3">
      <c r="A6745" t="s">
        <v>5652</v>
      </c>
    </row>
    <row r="6746" spans="1:3" x14ac:dyDescent="0.3">
      <c r="A6746" t="s">
        <v>5653</v>
      </c>
    </row>
    <row r="6747" spans="1:3" x14ac:dyDescent="0.3">
      <c r="A6747" t="s">
        <v>4078</v>
      </c>
    </row>
    <row r="6748" spans="1:3" x14ac:dyDescent="0.3">
      <c r="A6748" t="s">
        <v>5654</v>
      </c>
      <c r="B6748">
        <v>14</v>
      </c>
      <c r="C6748">
        <v>14</v>
      </c>
    </row>
    <row r="6749" spans="1:3" x14ac:dyDescent="0.3">
      <c r="A6749" t="s">
        <v>4099</v>
      </c>
    </row>
    <row r="6750" spans="1:3" x14ac:dyDescent="0.3">
      <c r="A6750" t="s">
        <v>5655</v>
      </c>
    </row>
    <row r="6751" spans="1:3" x14ac:dyDescent="0.3">
      <c r="A6751" t="s">
        <v>2459</v>
      </c>
    </row>
    <row r="6752" spans="1:3" x14ac:dyDescent="0.3">
      <c r="A6752" t="s">
        <v>10751</v>
      </c>
    </row>
    <row r="6753" spans="1:3" x14ac:dyDescent="0.3">
      <c r="A6753" t="s">
        <v>10752</v>
      </c>
    </row>
    <row r="6754" spans="1:3" x14ac:dyDescent="0.3">
      <c r="A6754" t="s">
        <v>10753</v>
      </c>
    </row>
    <row r="6755" spans="1:3" x14ac:dyDescent="0.3">
      <c r="A6755" t="s">
        <v>5656</v>
      </c>
    </row>
    <row r="6756" spans="1:3" x14ac:dyDescent="0.3">
      <c r="A6756" t="s">
        <v>10754</v>
      </c>
      <c r="B6756">
        <v>2019</v>
      </c>
      <c r="C6756">
        <v>2019</v>
      </c>
    </row>
    <row r="6757" spans="1:3" x14ac:dyDescent="0.3">
      <c r="A6757" t="s">
        <v>5657</v>
      </c>
      <c r="B6757">
        <v>15</v>
      </c>
      <c r="C6757">
        <v>15</v>
      </c>
    </row>
    <row r="6758" spans="1:3" x14ac:dyDescent="0.3">
      <c r="A6758" t="s">
        <v>5658</v>
      </c>
    </row>
    <row r="6759" spans="1:3" x14ac:dyDescent="0.3">
      <c r="A6759" t="s">
        <v>1327</v>
      </c>
    </row>
    <row r="6760" spans="1:3" x14ac:dyDescent="0.3">
      <c r="A6760" t="s">
        <v>5659</v>
      </c>
    </row>
    <row r="6761" spans="1:3" x14ac:dyDescent="0.3">
      <c r="A6761" t="s">
        <v>5660</v>
      </c>
    </row>
    <row r="6762" spans="1:3" x14ac:dyDescent="0.3">
      <c r="A6762" t="s">
        <v>3154</v>
      </c>
    </row>
    <row r="6763" spans="1:3" x14ac:dyDescent="0.3">
      <c r="A6763" t="s">
        <v>1144</v>
      </c>
    </row>
    <row r="6764" spans="1:3" x14ac:dyDescent="0.3">
      <c r="A6764" t="s">
        <v>5661</v>
      </c>
      <c r="B6764">
        <v>4</v>
      </c>
      <c r="C6764">
        <v>4</v>
      </c>
    </row>
    <row r="6765" spans="1:3" x14ac:dyDescent="0.3">
      <c r="A6765" t="s">
        <v>10755</v>
      </c>
      <c r="B6765">
        <v>6</v>
      </c>
      <c r="C6765">
        <v>6</v>
      </c>
    </row>
    <row r="6766" spans="1:3" x14ac:dyDescent="0.3">
      <c r="A6766" t="s">
        <v>5662</v>
      </c>
      <c r="B6766">
        <v>11</v>
      </c>
      <c r="C6766">
        <v>11</v>
      </c>
    </row>
    <row r="6767" spans="1:3" x14ac:dyDescent="0.3">
      <c r="A6767" t="s">
        <v>5663</v>
      </c>
      <c r="B6767">
        <v>4</v>
      </c>
      <c r="C6767">
        <v>4</v>
      </c>
    </row>
    <row r="6768" spans="1:3" x14ac:dyDescent="0.3">
      <c r="A6768" t="s">
        <v>10756</v>
      </c>
      <c r="B6768">
        <v>19</v>
      </c>
      <c r="C6768">
        <v>19</v>
      </c>
    </row>
    <row r="6769" spans="1:3" x14ac:dyDescent="0.3">
      <c r="A6769" t="s">
        <v>5664</v>
      </c>
      <c r="B6769">
        <v>33</v>
      </c>
      <c r="C6769">
        <v>33</v>
      </c>
    </row>
    <row r="6770" spans="1:3" x14ac:dyDescent="0.3">
      <c r="A6770" t="s">
        <v>10757</v>
      </c>
    </row>
    <row r="6771" spans="1:3" x14ac:dyDescent="0.3">
      <c r="A6771" t="s">
        <v>10758</v>
      </c>
      <c r="B6771">
        <v>19</v>
      </c>
      <c r="C6771">
        <v>19</v>
      </c>
    </row>
    <row r="6772" spans="1:3" x14ac:dyDescent="0.3">
      <c r="A6772" t="s">
        <v>5665</v>
      </c>
      <c r="B6772">
        <v>11</v>
      </c>
      <c r="C6772">
        <v>11</v>
      </c>
    </row>
    <row r="6773" spans="1:3" x14ac:dyDescent="0.3">
      <c r="A6773" t="s">
        <v>5666</v>
      </c>
    </row>
    <row r="6774" spans="1:3" x14ac:dyDescent="0.3">
      <c r="A6774" t="s">
        <v>5667</v>
      </c>
    </row>
    <row r="6775" spans="1:3" x14ac:dyDescent="0.3">
      <c r="A6775" t="s">
        <v>5668</v>
      </c>
    </row>
    <row r="6776" spans="1:3" x14ac:dyDescent="0.3">
      <c r="A6776" t="s">
        <v>5669</v>
      </c>
    </row>
    <row r="6777" spans="1:3" x14ac:dyDescent="0.3">
      <c r="A6777" t="s">
        <v>5670</v>
      </c>
      <c r="B6777">
        <v>6</v>
      </c>
      <c r="C6777">
        <v>6</v>
      </c>
    </row>
    <row r="6778" spans="1:3" x14ac:dyDescent="0.3">
      <c r="A6778" t="s">
        <v>10759</v>
      </c>
      <c r="B6778">
        <v>19</v>
      </c>
      <c r="C6778">
        <v>19</v>
      </c>
    </row>
    <row r="6779" spans="1:3" x14ac:dyDescent="0.3">
      <c r="A6779" t="s">
        <v>10760</v>
      </c>
      <c r="B6779">
        <v>19</v>
      </c>
      <c r="C6779">
        <v>19</v>
      </c>
    </row>
    <row r="6780" spans="1:3" x14ac:dyDescent="0.3">
      <c r="A6780" t="s">
        <v>10761</v>
      </c>
      <c r="B6780">
        <v>19</v>
      </c>
      <c r="C6780">
        <v>19</v>
      </c>
    </row>
    <row r="6781" spans="1:3" x14ac:dyDescent="0.3">
      <c r="A6781" t="s">
        <v>5672</v>
      </c>
      <c r="B6781">
        <v>8</v>
      </c>
      <c r="C6781">
        <v>8</v>
      </c>
    </row>
    <row r="6782" spans="1:3" x14ac:dyDescent="0.3">
      <c r="A6782" t="s">
        <v>10762</v>
      </c>
    </row>
    <row r="6783" spans="1:3" x14ac:dyDescent="0.3">
      <c r="A6783" t="s">
        <v>5673</v>
      </c>
      <c r="B6783">
        <v>3</v>
      </c>
      <c r="C6783">
        <v>3</v>
      </c>
    </row>
    <row r="6784" spans="1:3" x14ac:dyDescent="0.3">
      <c r="A6784" t="s">
        <v>10763</v>
      </c>
    </row>
    <row r="6785" spans="1:3" x14ac:dyDescent="0.3">
      <c r="A6785" t="s">
        <v>5674</v>
      </c>
      <c r="B6785">
        <v>2</v>
      </c>
      <c r="C6785">
        <v>2</v>
      </c>
    </row>
    <row r="6786" spans="1:3" x14ac:dyDescent="0.3">
      <c r="A6786" t="s">
        <v>5675</v>
      </c>
      <c r="B6786">
        <v>9</v>
      </c>
      <c r="C6786">
        <v>9</v>
      </c>
    </row>
    <row r="6787" spans="1:3" x14ac:dyDescent="0.3">
      <c r="A6787" t="s">
        <v>5676</v>
      </c>
      <c r="B6787">
        <v>5</v>
      </c>
      <c r="C6787">
        <v>5</v>
      </c>
    </row>
    <row r="6788" spans="1:3" x14ac:dyDescent="0.3">
      <c r="A6788" t="s">
        <v>5677</v>
      </c>
      <c r="B6788">
        <v>1</v>
      </c>
      <c r="C6788">
        <v>1</v>
      </c>
    </row>
    <row r="6789" spans="1:3" x14ac:dyDescent="0.3">
      <c r="A6789" t="s">
        <v>10764</v>
      </c>
      <c r="B6789">
        <v>19</v>
      </c>
      <c r="C6789">
        <v>19</v>
      </c>
    </row>
    <row r="6790" spans="1:3" x14ac:dyDescent="0.3">
      <c r="A6790" t="s">
        <v>10765</v>
      </c>
    </row>
    <row r="6791" spans="1:3" x14ac:dyDescent="0.3">
      <c r="A6791" t="s">
        <v>10766</v>
      </c>
    </row>
    <row r="6792" spans="1:3" x14ac:dyDescent="0.3">
      <c r="A6792" t="s">
        <v>10767</v>
      </c>
    </row>
    <row r="6793" spans="1:3" x14ac:dyDescent="0.3">
      <c r="A6793" t="s">
        <v>5678</v>
      </c>
    </row>
    <row r="6794" spans="1:3" x14ac:dyDescent="0.3">
      <c r="A6794" t="s">
        <v>5679</v>
      </c>
      <c r="B6794">
        <v>11</v>
      </c>
      <c r="C6794">
        <v>11</v>
      </c>
    </row>
    <row r="6795" spans="1:3" x14ac:dyDescent="0.3">
      <c r="A6795" t="s">
        <v>5680</v>
      </c>
      <c r="B6795">
        <v>7</v>
      </c>
      <c r="C6795">
        <v>7</v>
      </c>
    </row>
    <row r="6796" spans="1:3" x14ac:dyDescent="0.3">
      <c r="A6796" t="s">
        <v>10768</v>
      </c>
    </row>
    <row r="6797" spans="1:3" x14ac:dyDescent="0.3">
      <c r="A6797" t="s">
        <v>5681</v>
      </c>
    </row>
    <row r="6798" spans="1:3" x14ac:dyDescent="0.3">
      <c r="A6798" t="s">
        <v>5682</v>
      </c>
    </row>
    <row r="6799" spans="1:3" x14ac:dyDescent="0.3">
      <c r="A6799" t="s">
        <v>10769</v>
      </c>
      <c r="B6799">
        <v>19</v>
      </c>
      <c r="C6799">
        <v>19</v>
      </c>
    </row>
    <row r="6800" spans="1:3" x14ac:dyDescent="0.3">
      <c r="A6800" t="s">
        <v>3139</v>
      </c>
    </row>
    <row r="6801" spans="1:3" x14ac:dyDescent="0.3">
      <c r="A6801" t="s">
        <v>5683</v>
      </c>
      <c r="B6801">
        <v>5</v>
      </c>
      <c r="C6801">
        <v>5</v>
      </c>
    </row>
    <row r="6802" spans="1:3" x14ac:dyDescent="0.3">
      <c r="A6802" t="s">
        <v>5684</v>
      </c>
    </row>
    <row r="6803" spans="1:3" x14ac:dyDescent="0.3">
      <c r="A6803" t="s">
        <v>10770</v>
      </c>
    </row>
    <row r="6804" spans="1:3" x14ac:dyDescent="0.3">
      <c r="A6804" t="s">
        <v>10771</v>
      </c>
      <c r="B6804">
        <v>19</v>
      </c>
      <c r="C6804">
        <v>19</v>
      </c>
    </row>
    <row r="6805" spans="1:3" x14ac:dyDescent="0.3">
      <c r="A6805" t="s">
        <v>10772</v>
      </c>
      <c r="B6805">
        <v>19</v>
      </c>
      <c r="C6805">
        <v>19</v>
      </c>
    </row>
    <row r="6806" spans="1:3" x14ac:dyDescent="0.3">
      <c r="A6806" t="s">
        <v>5685</v>
      </c>
      <c r="B6806">
        <v>5</v>
      </c>
      <c r="C6806">
        <v>5</v>
      </c>
    </row>
    <row r="6807" spans="1:3" x14ac:dyDescent="0.3">
      <c r="A6807" t="s">
        <v>5686</v>
      </c>
    </row>
    <row r="6808" spans="1:3" x14ac:dyDescent="0.3">
      <c r="A6808" t="s">
        <v>5687</v>
      </c>
    </row>
    <row r="6809" spans="1:3" x14ac:dyDescent="0.3">
      <c r="A6809" t="s">
        <v>5688</v>
      </c>
      <c r="B6809">
        <v>9</v>
      </c>
      <c r="C6809">
        <v>9</v>
      </c>
    </row>
    <row r="6810" spans="1:3" x14ac:dyDescent="0.3">
      <c r="A6810" t="s">
        <v>10773</v>
      </c>
    </row>
    <row r="6811" spans="1:3" x14ac:dyDescent="0.3">
      <c r="A6811" t="s">
        <v>5689</v>
      </c>
      <c r="B6811">
        <v>2</v>
      </c>
      <c r="C6811">
        <v>2</v>
      </c>
    </row>
    <row r="6812" spans="1:3" x14ac:dyDescent="0.3">
      <c r="A6812" t="s">
        <v>5690</v>
      </c>
    </row>
    <row r="6813" spans="1:3" x14ac:dyDescent="0.3">
      <c r="A6813" t="s">
        <v>10774</v>
      </c>
      <c r="B6813">
        <v>19</v>
      </c>
      <c r="C6813">
        <v>19</v>
      </c>
    </row>
    <row r="6814" spans="1:3" x14ac:dyDescent="0.3">
      <c r="A6814" t="s">
        <v>5298</v>
      </c>
    </row>
    <row r="6815" spans="1:3" x14ac:dyDescent="0.3">
      <c r="A6815" t="s">
        <v>5691</v>
      </c>
    </row>
    <row r="6816" spans="1:3" x14ac:dyDescent="0.3">
      <c r="A6816" t="s">
        <v>10775</v>
      </c>
    </row>
    <row r="6817" spans="1:3" x14ac:dyDescent="0.3">
      <c r="A6817" t="s">
        <v>5692</v>
      </c>
      <c r="B6817">
        <v>13</v>
      </c>
      <c r="C6817">
        <v>13</v>
      </c>
    </row>
    <row r="6818" spans="1:3" x14ac:dyDescent="0.3">
      <c r="A6818" t="s">
        <v>5693</v>
      </c>
      <c r="B6818">
        <v>22</v>
      </c>
      <c r="C6818">
        <v>22</v>
      </c>
    </row>
    <row r="6819" spans="1:3" x14ac:dyDescent="0.3">
      <c r="A6819" t="s">
        <v>10776</v>
      </c>
      <c r="B6819">
        <v>1</v>
      </c>
      <c r="C6819">
        <v>1</v>
      </c>
    </row>
    <row r="6820" spans="1:3" x14ac:dyDescent="0.3">
      <c r="A6820" t="s">
        <v>5694</v>
      </c>
    </row>
    <row r="6821" spans="1:3" x14ac:dyDescent="0.3">
      <c r="A6821" t="s">
        <v>5695</v>
      </c>
    </row>
    <row r="6822" spans="1:3" x14ac:dyDescent="0.3">
      <c r="A6822" t="s">
        <v>5696</v>
      </c>
    </row>
    <row r="6823" spans="1:3" x14ac:dyDescent="0.3">
      <c r="A6823" t="s">
        <v>5697</v>
      </c>
    </row>
    <row r="6824" spans="1:3" x14ac:dyDescent="0.3">
      <c r="A6824" t="s">
        <v>5698</v>
      </c>
      <c r="B6824">
        <v>13</v>
      </c>
      <c r="C6824">
        <v>13</v>
      </c>
    </row>
    <row r="6825" spans="1:3" x14ac:dyDescent="0.3">
      <c r="A6825" t="s">
        <v>5699</v>
      </c>
    </row>
    <row r="6826" spans="1:3" x14ac:dyDescent="0.3">
      <c r="A6826" t="s">
        <v>10777</v>
      </c>
      <c r="B6826">
        <v>3</v>
      </c>
      <c r="C6826">
        <v>3</v>
      </c>
    </row>
    <row r="6827" spans="1:3" x14ac:dyDescent="0.3">
      <c r="A6827" t="s">
        <v>10778</v>
      </c>
    </row>
    <row r="6828" spans="1:3" x14ac:dyDescent="0.3">
      <c r="A6828" t="s">
        <v>10779</v>
      </c>
      <c r="B6828">
        <v>19</v>
      </c>
      <c r="C6828">
        <v>19</v>
      </c>
    </row>
    <row r="6829" spans="1:3" x14ac:dyDescent="0.3">
      <c r="A6829" t="s">
        <v>5700</v>
      </c>
    </row>
    <row r="6830" spans="1:3" x14ac:dyDescent="0.3">
      <c r="A6830" t="s">
        <v>5701</v>
      </c>
    </row>
    <row r="6831" spans="1:3" x14ac:dyDescent="0.3">
      <c r="A6831" t="s">
        <v>5702</v>
      </c>
    </row>
    <row r="6832" spans="1:3" x14ac:dyDescent="0.3">
      <c r="A6832" t="s">
        <v>5703</v>
      </c>
    </row>
    <row r="6833" spans="1:3" x14ac:dyDescent="0.3">
      <c r="A6833" t="s">
        <v>10780</v>
      </c>
    </row>
    <row r="6834" spans="1:3" x14ac:dyDescent="0.3">
      <c r="A6834" t="s">
        <v>10781</v>
      </c>
    </row>
    <row r="6835" spans="1:3" x14ac:dyDescent="0.3">
      <c r="A6835" t="s">
        <v>10782</v>
      </c>
      <c r="B6835">
        <v>2019</v>
      </c>
      <c r="C6835">
        <v>2019</v>
      </c>
    </row>
    <row r="6836" spans="1:3" x14ac:dyDescent="0.3">
      <c r="A6836" t="s">
        <v>5704</v>
      </c>
      <c r="B6836">
        <v>24</v>
      </c>
      <c r="C6836">
        <v>24</v>
      </c>
    </row>
    <row r="6837" spans="1:3" x14ac:dyDescent="0.3">
      <c r="A6837" t="s">
        <v>10783</v>
      </c>
      <c r="B6837">
        <v>35</v>
      </c>
      <c r="C6837">
        <v>35</v>
      </c>
    </row>
    <row r="6838" spans="1:3" x14ac:dyDescent="0.3">
      <c r="A6838" t="s">
        <v>10784</v>
      </c>
    </row>
    <row r="6839" spans="1:3" x14ac:dyDescent="0.3">
      <c r="A6839" t="s">
        <v>10785</v>
      </c>
    </row>
    <row r="6840" spans="1:3" x14ac:dyDescent="0.3">
      <c r="A6840" t="s">
        <v>5705</v>
      </c>
      <c r="B6840">
        <v>25</v>
      </c>
      <c r="C6840">
        <v>25</v>
      </c>
    </row>
    <row r="6841" spans="1:3" x14ac:dyDescent="0.3">
      <c r="A6841" t="s">
        <v>5706</v>
      </c>
      <c r="B6841">
        <v>24</v>
      </c>
      <c r="C6841">
        <v>24</v>
      </c>
    </row>
    <row r="6842" spans="1:3" x14ac:dyDescent="0.3">
      <c r="A6842" t="s">
        <v>5707</v>
      </c>
      <c r="B6842">
        <v>17</v>
      </c>
      <c r="C6842">
        <v>17</v>
      </c>
    </row>
    <row r="6843" spans="1:3" x14ac:dyDescent="0.3">
      <c r="A6843" t="s">
        <v>5708</v>
      </c>
      <c r="B6843">
        <v>7</v>
      </c>
      <c r="C6843">
        <v>7</v>
      </c>
    </row>
    <row r="6844" spans="1:3" x14ac:dyDescent="0.3">
      <c r="A6844" t="s">
        <v>5709</v>
      </c>
      <c r="B6844">
        <v>2</v>
      </c>
      <c r="C6844">
        <v>2</v>
      </c>
    </row>
    <row r="6845" spans="1:3" x14ac:dyDescent="0.3">
      <c r="A6845" t="s">
        <v>10786</v>
      </c>
    </row>
    <row r="6846" spans="1:3" x14ac:dyDescent="0.3">
      <c r="A6846" t="s">
        <v>10787</v>
      </c>
      <c r="B6846">
        <v>2</v>
      </c>
      <c r="C6846">
        <v>2</v>
      </c>
    </row>
    <row r="6847" spans="1:3" x14ac:dyDescent="0.3">
      <c r="A6847" t="s">
        <v>5710</v>
      </c>
      <c r="B6847">
        <v>4</v>
      </c>
      <c r="C6847">
        <v>4</v>
      </c>
    </row>
    <row r="6848" spans="1:3" x14ac:dyDescent="0.3">
      <c r="A6848" t="s">
        <v>10788</v>
      </c>
      <c r="B6848">
        <v>20</v>
      </c>
      <c r="C6848">
        <v>20</v>
      </c>
    </row>
    <row r="6849" spans="1:3" x14ac:dyDescent="0.3">
      <c r="A6849" t="s">
        <v>10789</v>
      </c>
      <c r="B6849">
        <v>19</v>
      </c>
      <c r="C6849">
        <v>19</v>
      </c>
    </row>
    <row r="6850" spans="1:3" x14ac:dyDescent="0.3">
      <c r="A6850" t="s">
        <v>5711</v>
      </c>
    </row>
    <row r="6851" spans="1:3" x14ac:dyDescent="0.3">
      <c r="A6851" t="s">
        <v>5712</v>
      </c>
    </row>
    <row r="6852" spans="1:3" x14ac:dyDescent="0.3">
      <c r="A6852" t="s">
        <v>5713</v>
      </c>
      <c r="B6852">
        <v>3</v>
      </c>
      <c r="C6852">
        <v>3</v>
      </c>
    </row>
    <row r="6853" spans="1:3" x14ac:dyDescent="0.3">
      <c r="A6853" t="s">
        <v>5714</v>
      </c>
      <c r="B6853">
        <v>7</v>
      </c>
      <c r="C6853">
        <v>7</v>
      </c>
    </row>
    <row r="6854" spans="1:3" x14ac:dyDescent="0.3">
      <c r="A6854" t="s">
        <v>5715</v>
      </c>
      <c r="B6854">
        <v>6</v>
      </c>
      <c r="C6854">
        <v>6</v>
      </c>
    </row>
    <row r="6855" spans="1:3" x14ac:dyDescent="0.3">
      <c r="A6855" t="s">
        <v>10790</v>
      </c>
    </row>
    <row r="6856" spans="1:3" x14ac:dyDescent="0.3">
      <c r="A6856" t="s">
        <v>10791</v>
      </c>
    </row>
    <row r="6857" spans="1:3" x14ac:dyDescent="0.3">
      <c r="A6857" t="s">
        <v>4576</v>
      </c>
    </row>
    <row r="6858" spans="1:3" x14ac:dyDescent="0.3">
      <c r="A6858" t="s">
        <v>5716</v>
      </c>
    </row>
    <row r="6859" spans="1:3" x14ac:dyDescent="0.3">
      <c r="A6859" t="s">
        <v>5717</v>
      </c>
      <c r="B6859">
        <v>49</v>
      </c>
      <c r="C6859">
        <v>49</v>
      </c>
    </row>
    <row r="6860" spans="1:3" x14ac:dyDescent="0.3">
      <c r="A6860" t="s">
        <v>10792</v>
      </c>
      <c r="B6860">
        <v>37</v>
      </c>
      <c r="C6860">
        <v>37</v>
      </c>
    </row>
    <row r="6861" spans="1:3" x14ac:dyDescent="0.3">
      <c r="A6861" t="s">
        <v>5718</v>
      </c>
    </row>
    <row r="6862" spans="1:3" x14ac:dyDescent="0.3">
      <c r="A6862" t="s">
        <v>10793</v>
      </c>
    </row>
    <row r="6863" spans="1:3" x14ac:dyDescent="0.3">
      <c r="A6863" t="s">
        <v>5719</v>
      </c>
      <c r="B6863">
        <v>7</v>
      </c>
      <c r="C6863">
        <v>7</v>
      </c>
    </row>
    <row r="6864" spans="1:3" x14ac:dyDescent="0.3">
      <c r="A6864" t="s">
        <v>5720</v>
      </c>
      <c r="B6864">
        <v>1</v>
      </c>
      <c r="C6864">
        <v>1</v>
      </c>
    </row>
    <row r="6865" spans="1:3" x14ac:dyDescent="0.3">
      <c r="A6865" t="s">
        <v>5721</v>
      </c>
      <c r="B6865">
        <v>2</v>
      </c>
      <c r="C6865">
        <v>2</v>
      </c>
    </row>
    <row r="6866" spans="1:3" x14ac:dyDescent="0.3">
      <c r="A6866" t="s">
        <v>10794</v>
      </c>
    </row>
    <row r="6867" spans="1:3" x14ac:dyDescent="0.3">
      <c r="A6867" t="s">
        <v>5722</v>
      </c>
      <c r="B6867">
        <v>23</v>
      </c>
      <c r="C6867">
        <v>23</v>
      </c>
    </row>
    <row r="6868" spans="1:3" x14ac:dyDescent="0.3">
      <c r="A6868" t="s">
        <v>5723</v>
      </c>
      <c r="B6868">
        <v>2</v>
      </c>
      <c r="C6868">
        <v>2</v>
      </c>
    </row>
    <row r="6869" spans="1:3" x14ac:dyDescent="0.3">
      <c r="A6869" t="s">
        <v>10795</v>
      </c>
    </row>
    <row r="6870" spans="1:3" x14ac:dyDescent="0.3">
      <c r="A6870" t="s">
        <v>7473</v>
      </c>
    </row>
    <row r="6871" spans="1:3" x14ac:dyDescent="0.3">
      <c r="A6871" t="s">
        <v>10796</v>
      </c>
      <c r="B6871">
        <v>19</v>
      </c>
      <c r="C6871">
        <v>19</v>
      </c>
    </row>
    <row r="6872" spans="1:3" x14ac:dyDescent="0.3">
      <c r="A6872" t="s">
        <v>10797</v>
      </c>
      <c r="B6872">
        <v>19</v>
      </c>
      <c r="C6872">
        <v>19</v>
      </c>
    </row>
    <row r="6873" spans="1:3" x14ac:dyDescent="0.3">
      <c r="A6873" t="s">
        <v>5724</v>
      </c>
    </row>
    <row r="6874" spans="1:3" x14ac:dyDescent="0.3">
      <c r="A6874" t="s">
        <v>10798</v>
      </c>
      <c r="B6874">
        <v>10</v>
      </c>
      <c r="C6874">
        <v>10</v>
      </c>
    </row>
    <row r="6875" spans="1:3" x14ac:dyDescent="0.3">
      <c r="A6875" t="s">
        <v>5725</v>
      </c>
      <c r="B6875">
        <v>24</v>
      </c>
      <c r="C6875">
        <v>24</v>
      </c>
    </row>
    <row r="6876" spans="1:3" x14ac:dyDescent="0.3">
      <c r="A6876" t="s">
        <v>10799</v>
      </c>
    </row>
    <row r="6877" spans="1:3" x14ac:dyDescent="0.3">
      <c r="A6877" t="s">
        <v>5726</v>
      </c>
      <c r="B6877">
        <v>25</v>
      </c>
      <c r="C6877">
        <v>25</v>
      </c>
    </row>
    <row r="6878" spans="1:3" x14ac:dyDescent="0.3">
      <c r="A6878" t="s">
        <v>10800</v>
      </c>
    </row>
    <row r="6879" spans="1:3" x14ac:dyDescent="0.3">
      <c r="A6879" t="s">
        <v>1115</v>
      </c>
    </row>
    <row r="6880" spans="1:3" x14ac:dyDescent="0.3">
      <c r="A6880" t="s">
        <v>5727</v>
      </c>
      <c r="B6880">
        <v>12</v>
      </c>
      <c r="C6880">
        <v>12</v>
      </c>
    </row>
    <row r="6881" spans="1:3" x14ac:dyDescent="0.3">
      <c r="A6881" t="s">
        <v>10801</v>
      </c>
      <c r="B6881">
        <v>2020</v>
      </c>
      <c r="C6881">
        <v>2020</v>
      </c>
    </row>
    <row r="6882" spans="1:3" x14ac:dyDescent="0.3">
      <c r="A6882" t="s">
        <v>10802</v>
      </c>
      <c r="B6882">
        <v>20</v>
      </c>
      <c r="C6882">
        <v>20</v>
      </c>
    </row>
    <row r="6883" spans="1:3" x14ac:dyDescent="0.3">
      <c r="A6883" t="s">
        <v>5728</v>
      </c>
      <c r="B6883">
        <v>22</v>
      </c>
      <c r="C6883">
        <v>22</v>
      </c>
    </row>
    <row r="6884" spans="1:3" x14ac:dyDescent="0.3">
      <c r="A6884" t="s">
        <v>5729</v>
      </c>
      <c r="B6884">
        <v>14</v>
      </c>
      <c r="C6884">
        <v>14</v>
      </c>
    </row>
    <row r="6885" spans="1:3" x14ac:dyDescent="0.3">
      <c r="A6885" t="s">
        <v>5730</v>
      </c>
      <c r="B6885">
        <v>12</v>
      </c>
      <c r="C6885">
        <v>12</v>
      </c>
    </row>
    <row r="6886" spans="1:3" x14ac:dyDescent="0.3">
      <c r="A6886" t="s">
        <v>5731</v>
      </c>
    </row>
    <row r="6887" spans="1:3" x14ac:dyDescent="0.3">
      <c r="A6887" t="s">
        <v>5732</v>
      </c>
      <c r="B6887">
        <v>61</v>
      </c>
      <c r="C6887">
        <v>61</v>
      </c>
    </row>
    <row r="6888" spans="1:3" x14ac:dyDescent="0.3">
      <c r="A6888" t="s">
        <v>5733</v>
      </c>
      <c r="B6888">
        <v>2</v>
      </c>
      <c r="C6888">
        <v>2</v>
      </c>
    </row>
    <row r="6889" spans="1:3" x14ac:dyDescent="0.3">
      <c r="A6889" t="s">
        <v>5734</v>
      </c>
    </row>
    <row r="6890" spans="1:3" x14ac:dyDescent="0.3">
      <c r="A6890" t="s">
        <v>5735</v>
      </c>
    </row>
    <row r="6891" spans="1:3" x14ac:dyDescent="0.3">
      <c r="A6891" t="s">
        <v>5736</v>
      </c>
    </row>
    <row r="6892" spans="1:3" x14ac:dyDescent="0.3">
      <c r="A6892" t="s">
        <v>5737</v>
      </c>
    </row>
    <row r="6893" spans="1:3" x14ac:dyDescent="0.3">
      <c r="A6893" t="s">
        <v>5738</v>
      </c>
      <c r="B6893">
        <v>70</v>
      </c>
      <c r="C6893">
        <v>70</v>
      </c>
    </row>
    <row r="6894" spans="1:3" x14ac:dyDescent="0.3">
      <c r="A6894" t="s">
        <v>10803</v>
      </c>
      <c r="B6894">
        <v>2020</v>
      </c>
      <c r="C6894">
        <v>2020</v>
      </c>
    </row>
    <row r="6895" spans="1:3" x14ac:dyDescent="0.3">
      <c r="A6895" t="s">
        <v>5739</v>
      </c>
      <c r="B6895">
        <v>5</v>
      </c>
      <c r="C6895">
        <v>5</v>
      </c>
    </row>
    <row r="6896" spans="1:3" x14ac:dyDescent="0.3">
      <c r="A6896" t="s">
        <v>7665</v>
      </c>
    </row>
    <row r="6897" spans="1:3" x14ac:dyDescent="0.3">
      <c r="A6897" t="s">
        <v>5740</v>
      </c>
      <c r="B6897">
        <v>3</v>
      </c>
      <c r="C6897">
        <v>3</v>
      </c>
    </row>
    <row r="6898" spans="1:3" x14ac:dyDescent="0.3">
      <c r="A6898" t="s">
        <v>5741</v>
      </c>
      <c r="B6898">
        <v>14</v>
      </c>
      <c r="C6898">
        <v>14</v>
      </c>
    </row>
    <row r="6899" spans="1:3" x14ac:dyDescent="0.3">
      <c r="A6899" t="s">
        <v>5742</v>
      </c>
    </row>
    <row r="6900" spans="1:3" x14ac:dyDescent="0.3">
      <c r="A6900" t="s">
        <v>5743</v>
      </c>
    </row>
    <row r="6901" spans="1:3" x14ac:dyDescent="0.3">
      <c r="A6901" t="s">
        <v>10804</v>
      </c>
      <c r="B6901">
        <v>2020</v>
      </c>
      <c r="C6901">
        <v>2020</v>
      </c>
    </row>
    <row r="6902" spans="1:3" x14ac:dyDescent="0.3">
      <c r="A6902" t="s">
        <v>5744</v>
      </c>
    </row>
    <row r="6903" spans="1:3" x14ac:dyDescent="0.3">
      <c r="A6903" t="s">
        <v>5745</v>
      </c>
    </row>
    <row r="6904" spans="1:3" x14ac:dyDescent="0.3">
      <c r="A6904" t="s">
        <v>5746</v>
      </c>
    </row>
    <row r="6905" spans="1:3" x14ac:dyDescent="0.3">
      <c r="A6905" t="s">
        <v>5747</v>
      </c>
    </row>
    <row r="6906" spans="1:3" x14ac:dyDescent="0.3">
      <c r="A6906" t="s">
        <v>10805</v>
      </c>
      <c r="B6906">
        <v>2020</v>
      </c>
      <c r="C6906">
        <v>2020</v>
      </c>
    </row>
    <row r="6907" spans="1:3" x14ac:dyDescent="0.3">
      <c r="A6907" t="s">
        <v>5748</v>
      </c>
    </row>
    <row r="6908" spans="1:3" x14ac:dyDescent="0.3">
      <c r="A6908" t="s">
        <v>5749</v>
      </c>
      <c r="B6908">
        <v>2</v>
      </c>
      <c r="C6908">
        <v>2</v>
      </c>
    </row>
    <row r="6909" spans="1:3" x14ac:dyDescent="0.3">
      <c r="A6909" t="s">
        <v>10806</v>
      </c>
    </row>
    <row r="6910" spans="1:3" x14ac:dyDescent="0.3">
      <c r="A6910" t="s">
        <v>5784</v>
      </c>
    </row>
    <row r="6911" spans="1:3" x14ac:dyDescent="0.3">
      <c r="A6911" t="s">
        <v>5750</v>
      </c>
      <c r="B6911">
        <v>30</v>
      </c>
      <c r="C6911">
        <v>30</v>
      </c>
    </row>
    <row r="6912" spans="1:3" x14ac:dyDescent="0.3">
      <c r="A6912" t="s">
        <v>5751</v>
      </c>
      <c r="B6912">
        <v>1</v>
      </c>
      <c r="C6912">
        <v>1</v>
      </c>
    </row>
    <row r="6913" spans="1:3" x14ac:dyDescent="0.3">
      <c r="A6913" t="s">
        <v>5752</v>
      </c>
      <c r="B6913">
        <v>15</v>
      </c>
      <c r="C6913">
        <v>15</v>
      </c>
    </row>
    <row r="6914" spans="1:3" x14ac:dyDescent="0.3">
      <c r="A6914" t="s">
        <v>5753</v>
      </c>
      <c r="B6914">
        <v>1</v>
      </c>
      <c r="C6914">
        <v>1</v>
      </c>
    </row>
    <row r="6915" spans="1:3" x14ac:dyDescent="0.3">
      <c r="A6915" t="s">
        <v>1083</v>
      </c>
      <c r="C6915">
        <v>1</v>
      </c>
    </row>
    <row r="6916" spans="1:3" x14ac:dyDescent="0.3">
      <c r="A6916" t="s">
        <v>5754</v>
      </c>
    </row>
    <row r="6917" spans="1:3" x14ac:dyDescent="0.3">
      <c r="A6917" t="s">
        <v>5755</v>
      </c>
    </row>
    <row r="6918" spans="1:3" x14ac:dyDescent="0.3">
      <c r="A6918" t="s">
        <v>5756</v>
      </c>
      <c r="B6918">
        <v>5</v>
      </c>
      <c r="C6918">
        <v>5</v>
      </c>
    </row>
    <row r="6919" spans="1:3" x14ac:dyDescent="0.3">
      <c r="A6919" t="s">
        <v>10807</v>
      </c>
      <c r="B6919">
        <v>12</v>
      </c>
      <c r="C6919">
        <v>12</v>
      </c>
    </row>
    <row r="6920" spans="1:3" x14ac:dyDescent="0.3">
      <c r="A6920" t="s">
        <v>5757</v>
      </c>
    </row>
    <row r="6921" spans="1:3" x14ac:dyDescent="0.3">
      <c r="A6921" t="s">
        <v>5758</v>
      </c>
      <c r="B6921">
        <v>13</v>
      </c>
      <c r="C6921">
        <v>13</v>
      </c>
    </row>
    <row r="6922" spans="1:3" x14ac:dyDescent="0.3">
      <c r="A6922" t="s">
        <v>5759</v>
      </c>
    </row>
    <row r="6923" spans="1:3" x14ac:dyDescent="0.3">
      <c r="A6923" t="s">
        <v>5760</v>
      </c>
      <c r="B6923">
        <v>3</v>
      </c>
      <c r="C6923">
        <v>3</v>
      </c>
    </row>
    <row r="6924" spans="1:3" x14ac:dyDescent="0.3">
      <c r="A6924" t="s">
        <v>10808</v>
      </c>
    </row>
    <row r="6925" spans="1:3" x14ac:dyDescent="0.3">
      <c r="A6925" t="s">
        <v>5761</v>
      </c>
      <c r="B6925">
        <v>54</v>
      </c>
      <c r="C6925">
        <v>54</v>
      </c>
    </row>
    <row r="6926" spans="1:3" x14ac:dyDescent="0.3">
      <c r="A6926" t="s">
        <v>5762</v>
      </c>
      <c r="B6926">
        <v>3</v>
      </c>
      <c r="C6926">
        <v>3</v>
      </c>
    </row>
    <row r="6927" spans="1:3" x14ac:dyDescent="0.3">
      <c r="A6927" t="s">
        <v>5763</v>
      </c>
      <c r="B6927">
        <v>6</v>
      </c>
      <c r="C6927">
        <v>6</v>
      </c>
    </row>
    <row r="6928" spans="1:3" x14ac:dyDescent="0.3">
      <c r="A6928" t="s">
        <v>916</v>
      </c>
      <c r="C6928">
        <v>3</v>
      </c>
    </row>
    <row r="6929" spans="1:3" x14ac:dyDescent="0.3">
      <c r="A6929" t="s">
        <v>5764</v>
      </c>
      <c r="B6929">
        <v>13</v>
      </c>
      <c r="C6929">
        <v>13</v>
      </c>
    </row>
    <row r="6930" spans="1:3" x14ac:dyDescent="0.3">
      <c r="A6930" t="s">
        <v>10809</v>
      </c>
      <c r="B6930">
        <v>20</v>
      </c>
      <c r="C6930">
        <v>20</v>
      </c>
    </row>
    <row r="6931" spans="1:3" x14ac:dyDescent="0.3">
      <c r="A6931" t="s">
        <v>10810</v>
      </c>
      <c r="B6931">
        <v>20</v>
      </c>
      <c r="C6931">
        <v>20</v>
      </c>
    </row>
    <row r="6932" spans="1:3" x14ac:dyDescent="0.3">
      <c r="A6932" t="s">
        <v>10811</v>
      </c>
      <c r="B6932">
        <v>2020</v>
      </c>
      <c r="C6932">
        <v>2020</v>
      </c>
    </row>
    <row r="6933" spans="1:3" x14ac:dyDescent="0.3">
      <c r="A6933" t="s">
        <v>10812</v>
      </c>
      <c r="B6933">
        <v>2020</v>
      </c>
      <c r="C6933">
        <v>2020</v>
      </c>
    </row>
    <row r="6934" spans="1:3" x14ac:dyDescent="0.3">
      <c r="A6934" t="s">
        <v>5765</v>
      </c>
    </row>
    <row r="6935" spans="1:3" x14ac:dyDescent="0.3">
      <c r="A6935" t="s">
        <v>10813</v>
      </c>
    </row>
    <row r="6936" spans="1:3" x14ac:dyDescent="0.3">
      <c r="A6936" t="s">
        <v>4577</v>
      </c>
    </row>
    <row r="6937" spans="1:3" x14ac:dyDescent="0.3">
      <c r="A6937" t="s">
        <v>10814</v>
      </c>
      <c r="B6937">
        <v>10</v>
      </c>
      <c r="C6937">
        <v>10</v>
      </c>
    </row>
    <row r="6938" spans="1:3" x14ac:dyDescent="0.3">
      <c r="A6938" t="s">
        <v>5766</v>
      </c>
      <c r="B6938">
        <v>11</v>
      </c>
      <c r="C6938">
        <v>11</v>
      </c>
    </row>
    <row r="6939" spans="1:3" x14ac:dyDescent="0.3">
      <c r="A6939" t="s">
        <v>5767</v>
      </c>
      <c r="B6939">
        <v>39</v>
      </c>
      <c r="C6939">
        <v>39</v>
      </c>
    </row>
    <row r="6940" spans="1:3" x14ac:dyDescent="0.3">
      <c r="A6940" t="s">
        <v>5768</v>
      </c>
      <c r="B6940">
        <v>25</v>
      </c>
      <c r="C6940">
        <v>25</v>
      </c>
    </row>
    <row r="6941" spans="1:3" x14ac:dyDescent="0.3">
      <c r="A6941" t="s">
        <v>5769</v>
      </c>
      <c r="B6941">
        <v>24</v>
      </c>
      <c r="C6941">
        <v>24</v>
      </c>
    </row>
    <row r="6942" spans="1:3" x14ac:dyDescent="0.3">
      <c r="A6942" t="s">
        <v>5770</v>
      </c>
      <c r="B6942">
        <v>22</v>
      </c>
      <c r="C6942">
        <v>22</v>
      </c>
    </row>
    <row r="6943" spans="1:3" x14ac:dyDescent="0.3">
      <c r="A6943" t="s">
        <v>5771</v>
      </c>
      <c r="B6943">
        <v>21</v>
      </c>
      <c r="C6943">
        <v>21</v>
      </c>
    </row>
    <row r="6944" spans="1:3" x14ac:dyDescent="0.3">
      <c r="A6944" t="s">
        <v>8663</v>
      </c>
    </row>
    <row r="6945" spans="1:3" x14ac:dyDescent="0.3">
      <c r="A6945" t="s">
        <v>10815</v>
      </c>
      <c r="B6945">
        <v>12</v>
      </c>
      <c r="C6945">
        <v>12</v>
      </c>
    </row>
    <row r="6946" spans="1:3" x14ac:dyDescent="0.3">
      <c r="A6946" t="s">
        <v>7079</v>
      </c>
    </row>
    <row r="6947" spans="1:3" x14ac:dyDescent="0.3">
      <c r="A6947" t="s">
        <v>5772</v>
      </c>
      <c r="B6947">
        <v>26</v>
      </c>
      <c r="C6947">
        <v>26</v>
      </c>
    </row>
    <row r="6948" spans="1:3" x14ac:dyDescent="0.3">
      <c r="A6948" t="s">
        <v>5773</v>
      </c>
      <c r="B6948">
        <v>24</v>
      </c>
      <c r="C6948">
        <v>24</v>
      </c>
    </row>
    <row r="6949" spans="1:3" x14ac:dyDescent="0.3">
      <c r="A6949" t="s">
        <v>5774</v>
      </c>
      <c r="B6949">
        <v>8</v>
      </c>
      <c r="C6949">
        <v>8</v>
      </c>
    </row>
    <row r="6950" spans="1:3" x14ac:dyDescent="0.3">
      <c r="A6950" t="s">
        <v>10816</v>
      </c>
    </row>
    <row r="6951" spans="1:3" x14ac:dyDescent="0.3">
      <c r="A6951" t="s">
        <v>10817</v>
      </c>
    </row>
    <row r="6952" spans="1:3" x14ac:dyDescent="0.3">
      <c r="A6952" t="s">
        <v>5775</v>
      </c>
    </row>
    <row r="6953" spans="1:3" x14ac:dyDescent="0.3">
      <c r="A6953" t="s">
        <v>10818</v>
      </c>
      <c r="B6953">
        <v>2020</v>
      </c>
      <c r="C6953">
        <v>2020</v>
      </c>
    </row>
    <row r="6954" spans="1:3" x14ac:dyDescent="0.3">
      <c r="A6954" t="s">
        <v>5776</v>
      </c>
      <c r="B6954">
        <v>1</v>
      </c>
      <c r="C6954">
        <v>1</v>
      </c>
    </row>
    <row r="6955" spans="1:3" x14ac:dyDescent="0.3">
      <c r="A6955" t="s">
        <v>5777</v>
      </c>
    </row>
    <row r="6956" spans="1:3" x14ac:dyDescent="0.3">
      <c r="A6956" t="s">
        <v>1047</v>
      </c>
      <c r="C6956">
        <v>6</v>
      </c>
    </row>
    <row r="6957" spans="1:3" x14ac:dyDescent="0.3">
      <c r="A6957" t="s">
        <v>10819</v>
      </c>
    </row>
    <row r="6958" spans="1:3" x14ac:dyDescent="0.3">
      <c r="A6958" t="s">
        <v>5778</v>
      </c>
      <c r="B6958">
        <v>11</v>
      </c>
      <c r="C6958">
        <v>11</v>
      </c>
    </row>
    <row r="6959" spans="1:3" x14ac:dyDescent="0.3">
      <c r="A6959" t="s">
        <v>5779</v>
      </c>
      <c r="B6959">
        <v>5</v>
      </c>
      <c r="C6959">
        <v>5</v>
      </c>
    </row>
    <row r="6960" spans="1:3" x14ac:dyDescent="0.3">
      <c r="A6960" t="s">
        <v>5780</v>
      </c>
      <c r="B6960">
        <v>2</v>
      </c>
      <c r="C6960">
        <v>2</v>
      </c>
    </row>
    <row r="6961" spans="1:3" x14ac:dyDescent="0.3">
      <c r="A6961" t="s">
        <v>5781</v>
      </c>
    </row>
    <row r="6962" spans="1:3" x14ac:dyDescent="0.3">
      <c r="A6962" t="s">
        <v>10820</v>
      </c>
    </row>
    <row r="6963" spans="1:3" x14ac:dyDescent="0.3">
      <c r="A6963" t="s">
        <v>5782</v>
      </c>
      <c r="B6963">
        <v>33</v>
      </c>
      <c r="C6963">
        <v>33</v>
      </c>
    </row>
    <row r="6964" spans="1:3" x14ac:dyDescent="0.3">
      <c r="A6964" t="s">
        <v>5783</v>
      </c>
      <c r="B6964">
        <v>23</v>
      </c>
      <c r="C6964">
        <v>23</v>
      </c>
    </row>
    <row r="6965" spans="1:3" x14ac:dyDescent="0.3">
      <c r="A6965" t="s">
        <v>10821</v>
      </c>
      <c r="B6965">
        <v>2020</v>
      </c>
      <c r="C6965">
        <v>2020</v>
      </c>
    </row>
    <row r="6966" spans="1:3" x14ac:dyDescent="0.3">
      <c r="A6966" t="s">
        <v>5784</v>
      </c>
    </row>
    <row r="6967" spans="1:3" x14ac:dyDescent="0.3">
      <c r="A6967" t="s">
        <v>5785</v>
      </c>
    </row>
    <row r="6968" spans="1:3" x14ac:dyDescent="0.3">
      <c r="A6968" t="s">
        <v>5786</v>
      </c>
    </row>
    <row r="6969" spans="1:3" x14ac:dyDescent="0.3">
      <c r="A6969" t="s">
        <v>5787</v>
      </c>
    </row>
    <row r="6970" spans="1:3" x14ac:dyDescent="0.3">
      <c r="A6970" t="s">
        <v>5788</v>
      </c>
    </row>
    <row r="6971" spans="1:3" x14ac:dyDescent="0.3">
      <c r="A6971" t="s">
        <v>5789</v>
      </c>
    </row>
    <row r="6972" spans="1:3" x14ac:dyDescent="0.3">
      <c r="A6972" t="s">
        <v>10822</v>
      </c>
      <c r="B6972">
        <v>2020</v>
      </c>
      <c r="C6972">
        <v>2020</v>
      </c>
    </row>
    <row r="6973" spans="1:3" x14ac:dyDescent="0.3">
      <c r="A6973" t="s">
        <v>5790</v>
      </c>
    </row>
    <row r="6974" spans="1:3" x14ac:dyDescent="0.3">
      <c r="A6974" t="s">
        <v>5791</v>
      </c>
      <c r="B6974">
        <v>2</v>
      </c>
      <c r="C6974">
        <v>2</v>
      </c>
    </row>
    <row r="6975" spans="1:3" x14ac:dyDescent="0.3">
      <c r="A6975" t="s">
        <v>5792</v>
      </c>
    </row>
    <row r="6976" spans="1:3" x14ac:dyDescent="0.3">
      <c r="A6976" t="s">
        <v>10823</v>
      </c>
    </row>
    <row r="6977" spans="1:3" x14ac:dyDescent="0.3">
      <c r="A6977" t="s">
        <v>5793</v>
      </c>
    </row>
    <row r="6978" spans="1:3" x14ac:dyDescent="0.3">
      <c r="A6978" t="s">
        <v>5794</v>
      </c>
      <c r="B6978">
        <v>16</v>
      </c>
      <c r="C6978">
        <v>16</v>
      </c>
    </row>
    <row r="6979" spans="1:3" x14ac:dyDescent="0.3">
      <c r="A6979" t="s">
        <v>5795</v>
      </c>
    </row>
    <row r="6980" spans="1:3" x14ac:dyDescent="0.3">
      <c r="A6980" t="s">
        <v>5796</v>
      </c>
      <c r="B6980">
        <v>34</v>
      </c>
      <c r="C6980">
        <v>34</v>
      </c>
    </row>
    <row r="6981" spans="1:3" x14ac:dyDescent="0.3">
      <c r="A6981" t="s">
        <v>5797</v>
      </c>
      <c r="B6981">
        <v>30</v>
      </c>
      <c r="C6981">
        <v>30</v>
      </c>
    </row>
    <row r="6982" spans="1:3" x14ac:dyDescent="0.3">
      <c r="A6982" t="s">
        <v>5798</v>
      </c>
      <c r="B6982">
        <v>23</v>
      </c>
      <c r="C6982">
        <v>23</v>
      </c>
    </row>
    <row r="6983" spans="1:3" x14ac:dyDescent="0.3">
      <c r="A6983" t="s">
        <v>5799</v>
      </c>
      <c r="B6983">
        <v>4</v>
      </c>
      <c r="C6983">
        <v>4</v>
      </c>
    </row>
    <row r="6984" spans="1:3" x14ac:dyDescent="0.3">
      <c r="A6984" t="s">
        <v>5800</v>
      </c>
    </row>
    <row r="6985" spans="1:3" x14ac:dyDescent="0.3">
      <c r="A6985" t="s">
        <v>5801</v>
      </c>
    </row>
    <row r="6986" spans="1:3" x14ac:dyDescent="0.3">
      <c r="A6986" t="s">
        <v>1127</v>
      </c>
      <c r="C6986">
        <v>2</v>
      </c>
    </row>
    <row r="6987" spans="1:3" x14ac:dyDescent="0.3">
      <c r="A6987" t="s">
        <v>5802</v>
      </c>
      <c r="B6987">
        <v>8</v>
      </c>
      <c r="C6987">
        <v>8</v>
      </c>
    </row>
    <row r="6988" spans="1:3" x14ac:dyDescent="0.3">
      <c r="A6988" t="s">
        <v>5803</v>
      </c>
      <c r="B6988">
        <v>6</v>
      </c>
      <c r="C6988">
        <v>6</v>
      </c>
    </row>
    <row r="6989" spans="1:3" x14ac:dyDescent="0.3">
      <c r="A6989" t="s">
        <v>10824</v>
      </c>
    </row>
    <row r="6990" spans="1:3" x14ac:dyDescent="0.3">
      <c r="A6990" t="s">
        <v>5804</v>
      </c>
      <c r="B6990">
        <v>1</v>
      </c>
      <c r="C6990">
        <v>1</v>
      </c>
    </row>
    <row r="6991" spans="1:3" x14ac:dyDescent="0.3">
      <c r="A6991" t="s">
        <v>3423</v>
      </c>
    </row>
    <row r="6992" spans="1:3" x14ac:dyDescent="0.3">
      <c r="A6992" t="s">
        <v>5805</v>
      </c>
      <c r="B6992">
        <v>7</v>
      </c>
      <c r="C6992">
        <v>7</v>
      </c>
    </row>
    <row r="6993" spans="1:3" x14ac:dyDescent="0.3">
      <c r="A6993" t="s">
        <v>5806</v>
      </c>
    </row>
    <row r="6994" spans="1:3" x14ac:dyDescent="0.3">
      <c r="A6994" t="s">
        <v>5807</v>
      </c>
      <c r="B6994">
        <v>16</v>
      </c>
      <c r="C6994">
        <v>16</v>
      </c>
    </row>
    <row r="6995" spans="1:3" x14ac:dyDescent="0.3">
      <c r="A6995" t="s">
        <v>5808</v>
      </c>
      <c r="B6995">
        <v>11</v>
      </c>
      <c r="C6995">
        <v>11</v>
      </c>
    </row>
    <row r="6996" spans="1:3" x14ac:dyDescent="0.3">
      <c r="A6996" t="s">
        <v>5809</v>
      </c>
      <c r="B6996">
        <v>75</v>
      </c>
      <c r="C6996">
        <v>75</v>
      </c>
    </row>
    <row r="6997" spans="1:3" x14ac:dyDescent="0.3">
      <c r="A6997" t="s">
        <v>5810</v>
      </c>
      <c r="B6997">
        <v>76</v>
      </c>
      <c r="C6997">
        <v>76</v>
      </c>
    </row>
    <row r="6998" spans="1:3" x14ac:dyDescent="0.3">
      <c r="A6998" t="s">
        <v>10825</v>
      </c>
    </row>
    <row r="6999" spans="1:3" x14ac:dyDescent="0.3">
      <c r="A6999" t="s">
        <v>5811</v>
      </c>
      <c r="B6999">
        <v>15</v>
      </c>
      <c r="C6999">
        <v>15</v>
      </c>
    </row>
    <row r="7000" spans="1:3" x14ac:dyDescent="0.3">
      <c r="A7000" t="s">
        <v>5812</v>
      </c>
      <c r="B7000">
        <v>9</v>
      </c>
      <c r="C7000">
        <v>9</v>
      </c>
    </row>
    <row r="7001" spans="1:3" x14ac:dyDescent="0.3">
      <c r="A7001" t="s">
        <v>10826</v>
      </c>
    </row>
    <row r="7002" spans="1:3" x14ac:dyDescent="0.3">
      <c r="A7002" t="s">
        <v>10827</v>
      </c>
    </row>
    <row r="7003" spans="1:3" x14ac:dyDescent="0.3">
      <c r="A7003" t="s">
        <v>5813</v>
      </c>
      <c r="B7003">
        <v>3</v>
      </c>
      <c r="C7003">
        <v>3</v>
      </c>
    </row>
    <row r="7004" spans="1:3" x14ac:dyDescent="0.3">
      <c r="A7004" t="s">
        <v>5814</v>
      </c>
      <c r="B7004">
        <v>39</v>
      </c>
      <c r="C7004">
        <v>39</v>
      </c>
    </row>
    <row r="7005" spans="1:3" x14ac:dyDescent="0.3">
      <c r="A7005" t="s">
        <v>5815</v>
      </c>
      <c r="B7005">
        <v>6</v>
      </c>
      <c r="C7005">
        <v>6</v>
      </c>
    </row>
    <row r="7006" spans="1:3" x14ac:dyDescent="0.3">
      <c r="A7006" t="s">
        <v>5816</v>
      </c>
      <c r="B7006">
        <v>25</v>
      </c>
      <c r="C7006">
        <v>25</v>
      </c>
    </row>
    <row r="7007" spans="1:3" x14ac:dyDescent="0.3">
      <c r="A7007" t="s">
        <v>10828</v>
      </c>
      <c r="B7007">
        <v>2020</v>
      </c>
      <c r="C7007">
        <v>2020</v>
      </c>
    </row>
    <row r="7008" spans="1:3" x14ac:dyDescent="0.3">
      <c r="A7008" t="s">
        <v>5817</v>
      </c>
      <c r="B7008">
        <v>15</v>
      </c>
      <c r="C7008">
        <v>15</v>
      </c>
    </row>
    <row r="7009" spans="1:3" x14ac:dyDescent="0.3">
      <c r="A7009" t="s">
        <v>10829</v>
      </c>
      <c r="B7009">
        <v>1</v>
      </c>
      <c r="C7009">
        <v>1</v>
      </c>
    </row>
    <row r="7010" spans="1:3" x14ac:dyDescent="0.3">
      <c r="A7010" t="s">
        <v>5818</v>
      </c>
      <c r="B7010">
        <v>9</v>
      </c>
      <c r="C7010">
        <v>9</v>
      </c>
    </row>
    <row r="7011" spans="1:3" x14ac:dyDescent="0.3">
      <c r="A7011" t="s">
        <v>5819</v>
      </c>
      <c r="B7011">
        <v>2</v>
      </c>
      <c r="C7011">
        <v>2</v>
      </c>
    </row>
    <row r="7012" spans="1:3" x14ac:dyDescent="0.3">
      <c r="A7012" t="s">
        <v>5820</v>
      </c>
      <c r="B7012">
        <v>14</v>
      </c>
      <c r="C7012">
        <v>14</v>
      </c>
    </row>
    <row r="7013" spans="1:3" x14ac:dyDescent="0.3">
      <c r="A7013" t="s">
        <v>10830</v>
      </c>
    </row>
    <row r="7014" spans="1:3" x14ac:dyDescent="0.3">
      <c r="A7014" t="s">
        <v>10831</v>
      </c>
    </row>
    <row r="7015" spans="1:3" x14ac:dyDescent="0.3">
      <c r="A7015" t="s">
        <v>5821</v>
      </c>
      <c r="C7015">
        <v>1</v>
      </c>
    </row>
    <row r="7016" spans="1:3" x14ac:dyDescent="0.3">
      <c r="A7016" t="s">
        <v>1083</v>
      </c>
      <c r="C7016">
        <v>1</v>
      </c>
    </row>
    <row r="7017" spans="1:3" x14ac:dyDescent="0.3">
      <c r="A7017" t="s">
        <v>5822</v>
      </c>
      <c r="B7017">
        <v>2</v>
      </c>
      <c r="C7017">
        <v>2</v>
      </c>
    </row>
    <row r="7018" spans="1:3" x14ac:dyDescent="0.3">
      <c r="A7018" t="s">
        <v>10832</v>
      </c>
      <c r="B7018">
        <v>1</v>
      </c>
      <c r="C7018">
        <v>1</v>
      </c>
    </row>
    <row r="7019" spans="1:3" x14ac:dyDescent="0.3">
      <c r="A7019" t="s">
        <v>10833</v>
      </c>
    </row>
    <row r="7020" spans="1:3" x14ac:dyDescent="0.3">
      <c r="A7020" t="s">
        <v>10834</v>
      </c>
    </row>
    <row r="7021" spans="1:3" x14ac:dyDescent="0.3">
      <c r="A7021" t="s">
        <v>5823</v>
      </c>
    </row>
    <row r="7022" spans="1:3" x14ac:dyDescent="0.3">
      <c r="A7022" t="s">
        <v>10835</v>
      </c>
    </row>
    <row r="7023" spans="1:3" x14ac:dyDescent="0.3">
      <c r="A7023" t="s">
        <v>10836</v>
      </c>
    </row>
    <row r="7024" spans="1:3" x14ac:dyDescent="0.3">
      <c r="A7024" t="s">
        <v>10837</v>
      </c>
      <c r="B7024">
        <v>2</v>
      </c>
      <c r="C7024">
        <v>2</v>
      </c>
    </row>
    <row r="7025" spans="1:3" x14ac:dyDescent="0.3">
      <c r="A7025" t="s">
        <v>10838</v>
      </c>
      <c r="B7025">
        <v>2</v>
      </c>
      <c r="C7025">
        <v>2</v>
      </c>
    </row>
    <row r="7026" spans="1:3" x14ac:dyDescent="0.3">
      <c r="A7026" t="s">
        <v>10839</v>
      </c>
      <c r="B7026">
        <v>2021</v>
      </c>
      <c r="C7026">
        <v>2021</v>
      </c>
    </row>
    <row r="7027" spans="1:3" x14ac:dyDescent="0.3">
      <c r="A7027" t="s">
        <v>5824</v>
      </c>
    </row>
    <row r="7028" spans="1:3" x14ac:dyDescent="0.3">
      <c r="A7028" t="s">
        <v>5826</v>
      </c>
    </row>
    <row r="7029" spans="1:3" x14ac:dyDescent="0.3">
      <c r="A7029" t="s">
        <v>5828</v>
      </c>
    </row>
    <row r="7030" spans="1:3" x14ac:dyDescent="0.3">
      <c r="A7030" t="s">
        <v>5829</v>
      </c>
    </row>
    <row r="7031" spans="1:3" x14ac:dyDescent="0.3">
      <c r="A7031" t="s">
        <v>5830</v>
      </c>
      <c r="B7031">
        <v>5</v>
      </c>
      <c r="C7031">
        <v>5</v>
      </c>
    </row>
    <row r="7032" spans="1:3" x14ac:dyDescent="0.3">
      <c r="A7032" t="s">
        <v>5831</v>
      </c>
    </row>
    <row r="7033" spans="1:3" x14ac:dyDescent="0.3">
      <c r="A7033" t="s">
        <v>10840</v>
      </c>
    </row>
    <row r="7034" spans="1:3" x14ac:dyDescent="0.3">
      <c r="A7034" t="s">
        <v>5832</v>
      </c>
      <c r="B7034">
        <v>3</v>
      </c>
      <c r="C7034">
        <v>3</v>
      </c>
    </row>
    <row r="7035" spans="1:3" x14ac:dyDescent="0.3">
      <c r="A7035" t="s">
        <v>5833</v>
      </c>
      <c r="B7035">
        <v>22</v>
      </c>
      <c r="C7035">
        <v>22</v>
      </c>
    </row>
    <row r="7036" spans="1:3" x14ac:dyDescent="0.3">
      <c r="A7036" t="s">
        <v>10841</v>
      </c>
    </row>
    <row r="7037" spans="1:3" x14ac:dyDescent="0.3">
      <c r="A7037" t="s">
        <v>5834</v>
      </c>
      <c r="B7037">
        <v>1</v>
      </c>
      <c r="C7037">
        <v>1</v>
      </c>
    </row>
    <row r="7038" spans="1:3" x14ac:dyDescent="0.3">
      <c r="A7038" t="s">
        <v>5835</v>
      </c>
      <c r="B7038">
        <v>9</v>
      </c>
      <c r="C7038">
        <v>9</v>
      </c>
    </row>
    <row r="7039" spans="1:3" x14ac:dyDescent="0.3">
      <c r="A7039" t="s">
        <v>5836</v>
      </c>
    </row>
    <row r="7040" spans="1:3" x14ac:dyDescent="0.3">
      <c r="A7040" t="s">
        <v>4325</v>
      </c>
    </row>
    <row r="7041" spans="1:3" x14ac:dyDescent="0.3">
      <c r="A7041" t="s">
        <v>10842</v>
      </c>
      <c r="B7041">
        <v>3</v>
      </c>
      <c r="C7041">
        <v>3</v>
      </c>
    </row>
    <row r="7042" spans="1:3" x14ac:dyDescent="0.3">
      <c r="A7042" t="s">
        <v>5837</v>
      </c>
      <c r="B7042">
        <v>51</v>
      </c>
      <c r="C7042">
        <v>51</v>
      </c>
    </row>
    <row r="7043" spans="1:3" x14ac:dyDescent="0.3">
      <c r="A7043" t="s">
        <v>5838</v>
      </c>
      <c r="B7043">
        <v>9</v>
      </c>
      <c r="C7043">
        <v>9</v>
      </c>
    </row>
    <row r="7044" spans="1:3" x14ac:dyDescent="0.3">
      <c r="A7044" t="s">
        <v>5839</v>
      </c>
      <c r="B7044">
        <v>6</v>
      </c>
      <c r="C7044">
        <v>6</v>
      </c>
    </row>
    <row r="7045" spans="1:3" x14ac:dyDescent="0.3">
      <c r="A7045" t="s">
        <v>10843</v>
      </c>
    </row>
    <row r="7046" spans="1:3" x14ac:dyDescent="0.3">
      <c r="A7046" t="s">
        <v>10844</v>
      </c>
    </row>
    <row r="7047" spans="1:3" x14ac:dyDescent="0.3">
      <c r="A7047" t="s">
        <v>5840</v>
      </c>
    </row>
    <row r="7048" spans="1:3" x14ac:dyDescent="0.3">
      <c r="A7048" t="s">
        <v>5841</v>
      </c>
    </row>
    <row r="7049" spans="1:3" x14ac:dyDescent="0.3">
      <c r="A7049" t="s">
        <v>5842</v>
      </c>
      <c r="B7049">
        <v>8</v>
      </c>
      <c r="C7049">
        <v>8</v>
      </c>
    </row>
    <row r="7050" spans="1:3" x14ac:dyDescent="0.3">
      <c r="A7050" t="s">
        <v>5843</v>
      </c>
      <c r="B7050">
        <v>50</v>
      </c>
      <c r="C7050">
        <v>50</v>
      </c>
    </row>
    <row r="7051" spans="1:3" x14ac:dyDescent="0.3">
      <c r="A7051" t="s">
        <v>5844</v>
      </c>
    </row>
    <row r="7052" spans="1:3" x14ac:dyDescent="0.3">
      <c r="A7052" t="s">
        <v>10845</v>
      </c>
    </row>
    <row r="7053" spans="1:3" x14ac:dyDescent="0.3">
      <c r="A7053" t="s">
        <v>10846</v>
      </c>
    </row>
    <row r="7054" spans="1:3" x14ac:dyDescent="0.3">
      <c r="A7054" t="s">
        <v>10847</v>
      </c>
    </row>
    <row r="7055" spans="1:3" x14ac:dyDescent="0.3">
      <c r="A7055" t="s">
        <v>5845</v>
      </c>
      <c r="B7055">
        <v>14</v>
      </c>
      <c r="C7055">
        <v>14</v>
      </c>
    </row>
    <row r="7056" spans="1:3" x14ac:dyDescent="0.3">
      <c r="A7056" t="s">
        <v>5846</v>
      </c>
      <c r="B7056">
        <v>25</v>
      </c>
      <c r="C7056">
        <v>25</v>
      </c>
    </row>
    <row r="7057" spans="1:3" x14ac:dyDescent="0.3">
      <c r="A7057" t="s">
        <v>5847</v>
      </c>
      <c r="B7057">
        <v>19</v>
      </c>
      <c r="C7057">
        <v>19</v>
      </c>
    </row>
    <row r="7058" spans="1:3" x14ac:dyDescent="0.3">
      <c r="A7058" t="s">
        <v>5848</v>
      </c>
      <c r="B7058">
        <v>9</v>
      </c>
      <c r="C7058">
        <v>9</v>
      </c>
    </row>
    <row r="7059" spans="1:3" x14ac:dyDescent="0.3">
      <c r="A7059" t="s">
        <v>5849</v>
      </c>
      <c r="B7059">
        <v>11</v>
      </c>
      <c r="C7059">
        <v>11</v>
      </c>
    </row>
    <row r="7060" spans="1:3" x14ac:dyDescent="0.3">
      <c r="A7060" t="s">
        <v>10848</v>
      </c>
      <c r="B7060">
        <v>4</v>
      </c>
      <c r="C7060">
        <v>4</v>
      </c>
    </row>
    <row r="7061" spans="1:3" x14ac:dyDescent="0.3">
      <c r="A7061" t="s">
        <v>5850</v>
      </c>
      <c r="B7061">
        <v>19</v>
      </c>
      <c r="C7061">
        <v>19</v>
      </c>
    </row>
    <row r="7062" spans="1:3" x14ac:dyDescent="0.3">
      <c r="A7062" t="s">
        <v>5851</v>
      </c>
      <c r="B7062">
        <v>17</v>
      </c>
      <c r="C7062">
        <v>17</v>
      </c>
    </row>
    <row r="7063" spans="1:3" x14ac:dyDescent="0.3">
      <c r="A7063" t="s">
        <v>5852</v>
      </c>
      <c r="B7063">
        <v>14</v>
      </c>
      <c r="C7063">
        <v>14</v>
      </c>
    </row>
    <row r="7064" spans="1:3" x14ac:dyDescent="0.3">
      <c r="A7064" t="s">
        <v>5853</v>
      </c>
      <c r="B7064">
        <v>11</v>
      </c>
      <c r="C7064">
        <v>11</v>
      </c>
    </row>
    <row r="7065" spans="1:3" x14ac:dyDescent="0.3">
      <c r="A7065" t="s">
        <v>5854</v>
      </c>
      <c r="B7065">
        <v>10</v>
      </c>
      <c r="C7065">
        <v>10</v>
      </c>
    </row>
    <row r="7066" spans="1:3" x14ac:dyDescent="0.3">
      <c r="A7066" t="s">
        <v>10849</v>
      </c>
    </row>
    <row r="7067" spans="1:3" x14ac:dyDescent="0.3">
      <c r="A7067" t="s">
        <v>5855</v>
      </c>
      <c r="B7067">
        <v>20</v>
      </c>
      <c r="C7067">
        <v>20</v>
      </c>
    </row>
    <row r="7068" spans="1:3" x14ac:dyDescent="0.3">
      <c r="A7068" t="s">
        <v>10850</v>
      </c>
      <c r="B7068">
        <v>4</v>
      </c>
      <c r="C7068">
        <v>4</v>
      </c>
    </row>
    <row r="7069" spans="1:3" x14ac:dyDescent="0.3">
      <c r="A7069" t="s">
        <v>5856</v>
      </c>
    </row>
    <row r="7070" spans="1:3" x14ac:dyDescent="0.3">
      <c r="A7070" t="s">
        <v>5857</v>
      </c>
    </row>
    <row r="7071" spans="1:3" x14ac:dyDescent="0.3">
      <c r="A7071" t="s">
        <v>5858</v>
      </c>
      <c r="B7071">
        <v>1</v>
      </c>
      <c r="C7071">
        <v>1</v>
      </c>
    </row>
    <row r="7072" spans="1:3" x14ac:dyDescent="0.3">
      <c r="A7072" t="s">
        <v>5859</v>
      </c>
      <c r="B7072">
        <v>12</v>
      </c>
      <c r="C7072">
        <v>12</v>
      </c>
    </row>
    <row r="7073" spans="1:3" x14ac:dyDescent="0.3">
      <c r="A7073" t="s">
        <v>10851</v>
      </c>
    </row>
    <row r="7074" spans="1:3" x14ac:dyDescent="0.3">
      <c r="A7074" t="s">
        <v>10852</v>
      </c>
    </row>
    <row r="7075" spans="1:3" x14ac:dyDescent="0.3">
      <c r="A7075" t="s">
        <v>10853</v>
      </c>
    </row>
    <row r="7076" spans="1:3" x14ac:dyDescent="0.3">
      <c r="A7076" t="s">
        <v>5860</v>
      </c>
      <c r="B7076">
        <v>4</v>
      </c>
      <c r="C7076">
        <v>4</v>
      </c>
    </row>
    <row r="7077" spans="1:3" x14ac:dyDescent="0.3">
      <c r="A7077" t="s">
        <v>5861</v>
      </c>
      <c r="B7077">
        <v>4</v>
      </c>
      <c r="C7077">
        <v>4</v>
      </c>
    </row>
    <row r="7078" spans="1:3" x14ac:dyDescent="0.3">
      <c r="A7078" t="s">
        <v>10854</v>
      </c>
    </row>
    <row r="7079" spans="1:3" x14ac:dyDescent="0.3">
      <c r="A7079" t="s">
        <v>10855</v>
      </c>
    </row>
    <row r="7080" spans="1:3" x14ac:dyDescent="0.3">
      <c r="A7080" t="s">
        <v>5862</v>
      </c>
      <c r="B7080">
        <v>9</v>
      </c>
      <c r="C7080">
        <v>9</v>
      </c>
    </row>
    <row r="7081" spans="1:3" x14ac:dyDescent="0.3">
      <c r="A7081" t="s">
        <v>5863</v>
      </c>
      <c r="B7081">
        <v>22</v>
      </c>
      <c r="C7081">
        <v>22</v>
      </c>
    </row>
    <row r="7082" spans="1:3" x14ac:dyDescent="0.3">
      <c r="A7082" t="s">
        <v>5864</v>
      </c>
      <c r="B7082">
        <v>3</v>
      </c>
      <c r="C7082">
        <v>3</v>
      </c>
    </row>
    <row r="7083" spans="1:3" x14ac:dyDescent="0.3">
      <c r="A7083" t="s">
        <v>5865</v>
      </c>
      <c r="B7083">
        <v>4</v>
      </c>
      <c r="C7083">
        <v>4</v>
      </c>
    </row>
    <row r="7084" spans="1:3" x14ac:dyDescent="0.3">
      <c r="A7084" t="s">
        <v>5866</v>
      </c>
    </row>
    <row r="7085" spans="1:3" x14ac:dyDescent="0.3">
      <c r="A7085" t="s">
        <v>5868</v>
      </c>
      <c r="B7085">
        <v>1</v>
      </c>
      <c r="C7085">
        <v>1</v>
      </c>
    </row>
    <row r="7086" spans="1:3" x14ac:dyDescent="0.3">
      <c r="A7086" t="s">
        <v>5869</v>
      </c>
      <c r="B7086">
        <v>3</v>
      </c>
      <c r="C7086">
        <v>3</v>
      </c>
    </row>
    <row r="7087" spans="1:3" x14ac:dyDescent="0.3">
      <c r="A7087" t="s">
        <v>5870</v>
      </c>
      <c r="B7087">
        <v>11</v>
      </c>
      <c r="C7087">
        <v>11</v>
      </c>
    </row>
    <row r="7088" spans="1:3" x14ac:dyDescent="0.3">
      <c r="A7088" t="s">
        <v>5871</v>
      </c>
      <c r="B7088">
        <v>1</v>
      </c>
      <c r="C7088">
        <v>1</v>
      </c>
    </row>
    <row r="7089" spans="1:3" x14ac:dyDescent="0.3">
      <c r="A7089" t="s">
        <v>5872</v>
      </c>
    </row>
    <row r="7090" spans="1:3" x14ac:dyDescent="0.3">
      <c r="A7090" t="s">
        <v>10856</v>
      </c>
    </row>
    <row r="7091" spans="1:3" x14ac:dyDescent="0.3">
      <c r="A7091" t="s">
        <v>5873</v>
      </c>
      <c r="B7091">
        <v>28</v>
      </c>
      <c r="C7091">
        <v>28</v>
      </c>
    </row>
    <row r="7092" spans="1:3" x14ac:dyDescent="0.3">
      <c r="A7092" t="s">
        <v>5874</v>
      </c>
      <c r="B7092">
        <v>4</v>
      </c>
      <c r="C7092">
        <v>4</v>
      </c>
    </row>
    <row r="7093" spans="1:3" x14ac:dyDescent="0.3">
      <c r="A7093" t="s">
        <v>5875</v>
      </c>
    </row>
    <row r="7094" spans="1:3" x14ac:dyDescent="0.3">
      <c r="A7094" t="s">
        <v>5876</v>
      </c>
    </row>
    <row r="7095" spans="1:3" x14ac:dyDescent="0.3">
      <c r="A7095" t="s">
        <v>5877</v>
      </c>
    </row>
    <row r="7096" spans="1:3" x14ac:dyDescent="0.3">
      <c r="A7096" t="s">
        <v>5878</v>
      </c>
      <c r="B7096">
        <v>7</v>
      </c>
      <c r="C7096">
        <v>7</v>
      </c>
    </row>
    <row r="7097" spans="1:3" x14ac:dyDescent="0.3">
      <c r="A7097" t="s">
        <v>10857</v>
      </c>
    </row>
    <row r="7098" spans="1:3" x14ac:dyDescent="0.3">
      <c r="A7098" t="s">
        <v>5879</v>
      </c>
      <c r="B7098">
        <v>4</v>
      </c>
      <c r="C7098">
        <v>4</v>
      </c>
    </row>
    <row r="7099" spans="1:3" x14ac:dyDescent="0.3">
      <c r="A7099" t="s">
        <v>10858</v>
      </c>
    </row>
    <row r="7100" spans="1:3" x14ac:dyDescent="0.3">
      <c r="A7100" t="s">
        <v>5880</v>
      </c>
    </row>
    <row r="7101" spans="1:3" x14ac:dyDescent="0.3">
      <c r="A7101" t="s">
        <v>5881</v>
      </c>
      <c r="B7101">
        <v>24</v>
      </c>
      <c r="C7101">
        <v>24</v>
      </c>
    </row>
    <row r="7102" spans="1:3" x14ac:dyDescent="0.3">
      <c r="A7102" t="s">
        <v>10859</v>
      </c>
    </row>
    <row r="7103" spans="1:3" x14ac:dyDescent="0.3">
      <c r="A7103" t="s">
        <v>5882</v>
      </c>
    </row>
    <row r="7104" spans="1:3" x14ac:dyDescent="0.3">
      <c r="A7104" t="s">
        <v>10860</v>
      </c>
    </row>
    <row r="7105" spans="1:3" x14ac:dyDescent="0.3">
      <c r="A7105" t="s">
        <v>10861</v>
      </c>
      <c r="B7105">
        <v>8</v>
      </c>
      <c r="C7105">
        <v>8</v>
      </c>
    </row>
    <row r="7106" spans="1:3" x14ac:dyDescent="0.3">
      <c r="A7106" t="s">
        <v>10862</v>
      </c>
    </row>
    <row r="7107" spans="1:3" x14ac:dyDescent="0.3">
      <c r="A7107" t="s">
        <v>5883</v>
      </c>
    </row>
    <row r="7108" spans="1:3" x14ac:dyDescent="0.3">
      <c r="A7108" t="s">
        <v>10863</v>
      </c>
    </row>
    <row r="7109" spans="1:3" x14ac:dyDescent="0.3">
      <c r="A7109" t="s">
        <v>5884</v>
      </c>
      <c r="B7109">
        <v>13</v>
      </c>
      <c r="C7109">
        <v>13</v>
      </c>
    </row>
    <row r="7110" spans="1:3" x14ac:dyDescent="0.3">
      <c r="A7110" t="s">
        <v>10864</v>
      </c>
      <c r="B7110">
        <v>8</v>
      </c>
      <c r="C7110">
        <v>8</v>
      </c>
    </row>
    <row r="7111" spans="1:3" x14ac:dyDescent="0.3">
      <c r="A7111" t="s">
        <v>10865</v>
      </c>
    </row>
    <row r="7112" spans="1:3" x14ac:dyDescent="0.3">
      <c r="A7112" t="s">
        <v>5885</v>
      </c>
      <c r="C7112">
        <v>3</v>
      </c>
    </row>
    <row r="7113" spans="1:3" x14ac:dyDescent="0.3">
      <c r="A7113" t="s">
        <v>5886</v>
      </c>
    </row>
    <row r="7114" spans="1:3" x14ac:dyDescent="0.3">
      <c r="A7114" t="s">
        <v>5887</v>
      </c>
      <c r="B7114">
        <v>3</v>
      </c>
      <c r="C7114">
        <v>3</v>
      </c>
    </row>
    <row r="7115" spans="1:3" x14ac:dyDescent="0.3">
      <c r="A7115" t="s">
        <v>10866</v>
      </c>
      <c r="B7115">
        <v>2021</v>
      </c>
      <c r="C7115">
        <v>2021</v>
      </c>
    </row>
    <row r="7116" spans="1:3" x14ac:dyDescent="0.3">
      <c r="A7116" t="s">
        <v>5888</v>
      </c>
    </row>
    <row r="7117" spans="1:3" x14ac:dyDescent="0.3">
      <c r="A7117" t="s">
        <v>5889</v>
      </c>
    </row>
    <row r="7118" spans="1:3" x14ac:dyDescent="0.3">
      <c r="A7118" t="s">
        <v>5890</v>
      </c>
    </row>
    <row r="7119" spans="1:3" x14ac:dyDescent="0.3">
      <c r="A7119" t="s">
        <v>5891</v>
      </c>
    </row>
    <row r="7120" spans="1:3" x14ac:dyDescent="0.3">
      <c r="A7120" t="s">
        <v>5892</v>
      </c>
      <c r="B7120">
        <v>1</v>
      </c>
      <c r="C7120">
        <v>1</v>
      </c>
    </row>
    <row r="7121" spans="1:3" x14ac:dyDescent="0.3">
      <c r="A7121" t="s">
        <v>10867</v>
      </c>
      <c r="B7121">
        <v>2021</v>
      </c>
      <c r="C7121">
        <v>2021</v>
      </c>
    </row>
    <row r="7122" spans="1:3" x14ac:dyDescent="0.3">
      <c r="A7122" t="s">
        <v>5893</v>
      </c>
    </row>
    <row r="7123" spans="1:3" x14ac:dyDescent="0.3">
      <c r="A7123" t="s">
        <v>5894</v>
      </c>
      <c r="B7123">
        <v>25</v>
      </c>
      <c r="C7123">
        <v>25</v>
      </c>
    </row>
    <row r="7124" spans="1:3" x14ac:dyDescent="0.3">
      <c r="A7124" t="s">
        <v>5895</v>
      </c>
      <c r="B7124">
        <v>5</v>
      </c>
      <c r="C7124">
        <v>5</v>
      </c>
    </row>
    <row r="7125" spans="1:3" x14ac:dyDescent="0.3">
      <c r="A7125" t="s">
        <v>5896</v>
      </c>
      <c r="B7125">
        <v>7</v>
      </c>
      <c r="C7125">
        <v>7</v>
      </c>
    </row>
    <row r="7126" spans="1:3" x14ac:dyDescent="0.3">
      <c r="A7126" t="s">
        <v>5897</v>
      </c>
      <c r="B7126">
        <v>12</v>
      </c>
      <c r="C7126">
        <v>12</v>
      </c>
    </row>
    <row r="7127" spans="1:3" x14ac:dyDescent="0.3">
      <c r="A7127" t="s">
        <v>5898</v>
      </c>
      <c r="B7127">
        <v>1</v>
      </c>
      <c r="C7127">
        <v>1</v>
      </c>
    </row>
    <row r="7128" spans="1:3" x14ac:dyDescent="0.3">
      <c r="A7128" t="s">
        <v>10868</v>
      </c>
      <c r="B7128">
        <v>2</v>
      </c>
      <c r="C7128">
        <v>2</v>
      </c>
    </row>
    <row r="7129" spans="1:3" x14ac:dyDescent="0.3">
      <c r="A7129" t="s">
        <v>10869</v>
      </c>
    </row>
    <row r="7130" spans="1:3" x14ac:dyDescent="0.3">
      <c r="A7130" t="s">
        <v>5899</v>
      </c>
    </row>
    <row r="7131" spans="1:3" x14ac:dyDescent="0.3">
      <c r="A7131" t="s">
        <v>5901</v>
      </c>
    </row>
    <row r="7132" spans="1:3" x14ac:dyDescent="0.3">
      <c r="A7132" t="s">
        <v>10870</v>
      </c>
      <c r="B7132">
        <v>2021</v>
      </c>
      <c r="C7132">
        <v>2021</v>
      </c>
    </row>
    <row r="7133" spans="1:3" x14ac:dyDescent="0.3">
      <c r="A7133" t="s">
        <v>5902</v>
      </c>
      <c r="B7133">
        <v>4</v>
      </c>
      <c r="C7133">
        <v>4</v>
      </c>
    </row>
    <row r="7134" spans="1:3" x14ac:dyDescent="0.3">
      <c r="A7134" t="s">
        <v>10871</v>
      </c>
    </row>
    <row r="7135" spans="1:3" x14ac:dyDescent="0.3">
      <c r="A7135" t="s">
        <v>5903</v>
      </c>
      <c r="B7135">
        <v>5</v>
      </c>
      <c r="C7135">
        <v>5</v>
      </c>
    </row>
    <row r="7136" spans="1:3" x14ac:dyDescent="0.3">
      <c r="A7136" t="s">
        <v>10872</v>
      </c>
    </row>
    <row r="7137" spans="1:3" x14ac:dyDescent="0.3">
      <c r="A7137" t="s">
        <v>10873</v>
      </c>
    </row>
    <row r="7138" spans="1:3" x14ac:dyDescent="0.3">
      <c r="A7138" t="s">
        <v>10874</v>
      </c>
    </row>
    <row r="7139" spans="1:3" x14ac:dyDescent="0.3">
      <c r="A7139" t="s">
        <v>5904</v>
      </c>
      <c r="C7139">
        <v>6</v>
      </c>
    </row>
    <row r="7140" spans="1:3" x14ac:dyDescent="0.3">
      <c r="A7140" t="s">
        <v>5905</v>
      </c>
    </row>
    <row r="7141" spans="1:3" x14ac:dyDescent="0.3">
      <c r="A7141" t="s">
        <v>5906</v>
      </c>
      <c r="B7141">
        <v>2</v>
      </c>
      <c r="C7141">
        <v>2</v>
      </c>
    </row>
    <row r="7142" spans="1:3" x14ac:dyDescent="0.3">
      <c r="A7142" t="s">
        <v>5907</v>
      </c>
      <c r="B7142">
        <v>7</v>
      </c>
      <c r="C7142">
        <v>7</v>
      </c>
    </row>
    <row r="7143" spans="1:3" x14ac:dyDescent="0.3">
      <c r="A7143" t="s">
        <v>5908</v>
      </c>
      <c r="B7143">
        <v>27</v>
      </c>
      <c r="C7143">
        <v>27</v>
      </c>
    </row>
    <row r="7144" spans="1:3" x14ac:dyDescent="0.3">
      <c r="A7144" t="s">
        <v>5909</v>
      </c>
    </row>
    <row r="7145" spans="1:3" x14ac:dyDescent="0.3">
      <c r="A7145" t="s">
        <v>5910</v>
      </c>
    </row>
    <row r="7146" spans="1:3" x14ac:dyDescent="0.3">
      <c r="A7146" t="s">
        <v>10875</v>
      </c>
    </row>
    <row r="7147" spans="1:3" x14ac:dyDescent="0.3">
      <c r="A7147" t="s">
        <v>5911</v>
      </c>
    </row>
    <row r="7148" spans="1:3" x14ac:dyDescent="0.3">
      <c r="A7148" t="s">
        <v>5912</v>
      </c>
    </row>
    <row r="7149" spans="1:3" x14ac:dyDescent="0.3">
      <c r="A7149" t="s">
        <v>5913</v>
      </c>
    </row>
    <row r="7150" spans="1:3" x14ac:dyDescent="0.3">
      <c r="A7150" t="s">
        <v>5914</v>
      </c>
      <c r="B7150">
        <v>26</v>
      </c>
      <c r="C7150">
        <v>26</v>
      </c>
    </row>
    <row r="7151" spans="1:3" x14ac:dyDescent="0.3">
      <c r="A7151" t="s">
        <v>10876</v>
      </c>
    </row>
    <row r="7152" spans="1:3" x14ac:dyDescent="0.3">
      <c r="A7152" t="s">
        <v>10877</v>
      </c>
    </row>
    <row r="7153" spans="1:3" x14ac:dyDescent="0.3">
      <c r="A7153" t="s">
        <v>10878</v>
      </c>
      <c r="B7153">
        <v>17</v>
      </c>
      <c r="C7153">
        <v>17</v>
      </c>
    </row>
    <row r="7154" spans="1:3" x14ac:dyDescent="0.3">
      <c r="A7154" t="s">
        <v>5915</v>
      </c>
      <c r="B7154">
        <v>19</v>
      </c>
      <c r="C7154">
        <v>19</v>
      </c>
    </row>
    <row r="7155" spans="1:3" x14ac:dyDescent="0.3">
      <c r="A7155" t="s">
        <v>5916</v>
      </c>
      <c r="B7155">
        <v>18</v>
      </c>
      <c r="C7155">
        <v>18</v>
      </c>
    </row>
    <row r="7156" spans="1:3" x14ac:dyDescent="0.3">
      <c r="A7156" t="s">
        <v>5917</v>
      </c>
      <c r="B7156">
        <v>4</v>
      </c>
      <c r="C7156">
        <v>4</v>
      </c>
    </row>
    <row r="7157" spans="1:3" x14ac:dyDescent="0.3">
      <c r="A7157" t="s">
        <v>5918</v>
      </c>
      <c r="B7157">
        <v>6</v>
      </c>
      <c r="C7157">
        <v>6</v>
      </c>
    </row>
    <row r="7158" spans="1:3" x14ac:dyDescent="0.3">
      <c r="A7158" t="s">
        <v>5919</v>
      </c>
      <c r="B7158">
        <v>11</v>
      </c>
      <c r="C7158">
        <v>11</v>
      </c>
    </row>
    <row r="7159" spans="1:3" x14ac:dyDescent="0.3">
      <c r="A7159" t="s">
        <v>3166</v>
      </c>
    </row>
    <row r="7160" spans="1:3" x14ac:dyDescent="0.3">
      <c r="A7160" t="s">
        <v>5920</v>
      </c>
      <c r="B7160">
        <v>9</v>
      </c>
      <c r="C7160">
        <v>9</v>
      </c>
    </row>
    <row r="7161" spans="1:3" x14ac:dyDescent="0.3">
      <c r="A7161" t="s">
        <v>5921</v>
      </c>
    </row>
    <row r="7162" spans="1:3" x14ac:dyDescent="0.3">
      <c r="A7162" t="s">
        <v>10879</v>
      </c>
    </row>
    <row r="7163" spans="1:3" x14ac:dyDescent="0.3">
      <c r="A7163" t="s">
        <v>5922</v>
      </c>
      <c r="B7163">
        <v>12</v>
      </c>
      <c r="C7163">
        <v>12</v>
      </c>
    </row>
    <row r="7164" spans="1:3" x14ac:dyDescent="0.3">
      <c r="A7164" t="s">
        <v>5923</v>
      </c>
      <c r="B7164">
        <v>6</v>
      </c>
      <c r="C7164">
        <v>6</v>
      </c>
    </row>
    <row r="7165" spans="1:3" x14ac:dyDescent="0.3">
      <c r="A7165" t="s">
        <v>5924</v>
      </c>
      <c r="B7165">
        <v>15</v>
      </c>
      <c r="C7165">
        <v>15</v>
      </c>
    </row>
    <row r="7166" spans="1:3" x14ac:dyDescent="0.3">
      <c r="A7166" t="s">
        <v>5925</v>
      </c>
      <c r="C7166">
        <v>5</v>
      </c>
    </row>
    <row r="7167" spans="1:3" x14ac:dyDescent="0.3">
      <c r="A7167" t="s">
        <v>5926</v>
      </c>
      <c r="C7167">
        <v>1</v>
      </c>
    </row>
    <row r="7168" spans="1:3" x14ac:dyDescent="0.3">
      <c r="A7168" t="s">
        <v>5927</v>
      </c>
    </row>
    <row r="7169" spans="1:3" x14ac:dyDescent="0.3">
      <c r="A7169" t="s">
        <v>5928</v>
      </c>
      <c r="B7169">
        <v>2</v>
      </c>
      <c r="C7169">
        <v>2</v>
      </c>
    </row>
    <row r="7170" spans="1:3" x14ac:dyDescent="0.3">
      <c r="A7170" t="s">
        <v>5929</v>
      </c>
    </row>
    <row r="7171" spans="1:3" x14ac:dyDescent="0.3">
      <c r="A7171" t="s">
        <v>5930</v>
      </c>
    </row>
    <row r="7172" spans="1:3" x14ac:dyDescent="0.3">
      <c r="A7172" t="s">
        <v>5931</v>
      </c>
    </row>
    <row r="7173" spans="1:3" x14ac:dyDescent="0.3">
      <c r="A7173" t="s">
        <v>5932</v>
      </c>
      <c r="B7173">
        <v>4</v>
      </c>
      <c r="C7173">
        <v>4</v>
      </c>
    </row>
    <row r="7174" spans="1:3" x14ac:dyDescent="0.3">
      <c r="A7174" t="s">
        <v>5933</v>
      </c>
      <c r="B7174">
        <v>3</v>
      </c>
      <c r="C7174">
        <v>3</v>
      </c>
    </row>
    <row r="7175" spans="1:3" x14ac:dyDescent="0.3">
      <c r="A7175" t="s">
        <v>5934</v>
      </c>
      <c r="B7175">
        <v>2</v>
      </c>
      <c r="C7175">
        <v>2</v>
      </c>
    </row>
    <row r="7176" spans="1:3" x14ac:dyDescent="0.3">
      <c r="A7176" t="s">
        <v>10880</v>
      </c>
    </row>
    <row r="7177" spans="1:3" x14ac:dyDescent="0.3">
      <c r="A7177" t="s">
        <v>10881</v>
      </c>
    </row>
    <row r="7178" spans="1:3" x14ac:dyDescent="0.3">
      <c r="A7178" t="s">
        <v>10882</v>
      </c>
    </row>
    <row r="7179" spans="1:3" x14ac:dyDescent="0.3">
      <c r="A7179" t="s">
        <v>5935</v>
      </c>
      <c r="B7179">
        <v>12</v>
      </c>
      <c r="C7179">
        <v>12</v>
      </c>
    </row>
    <row r="7180" spans="1:3" x14ac:dyDescent="0.3">
      <c r="A7180" t="s">
        <v>5936</v>
      </c>
    </row>
    <row r="7181" spans="1:3" x14ac:dyDescent="0.3">
      <c r="A7181" t="s">
        <v>5937</v>
      </c>
    </row>
    <row r="7182" spans="1:3" x14ac:dyDescent="0.3">
      <c r="A7182" t="s">
        <v>5938</v>
      </c>
      <c r="B7182">
        <v>27</v>
      </c>
      <c r="C7182">
        <v>27</v>
      </c>
    </row>
    <row r="7183" spans="1:3" x14ac:dyDescent="0.3">
      <c r="A7183" t="s">
        <v>5939</v>
      </c>
      <c r="B7183">
        <v>4</v>
      </c>
      <c r="C7183">
        <v>4</v>
      </c>
    </row>
    <row r="7184" spans="1:3" x14ac:dyDescent="0.3">
      <c r="A7184" t="s">
        <v>10883</v>
      </c>
    </row>
    <row r="7185" spans="1:3" x14ac:dyDescent="0.3">
      <c r="A7185" t="s">
        <v>10884</v>
      </c>
    </row>
    <row r="7186" spans="1:3" x14ac:dyDescent="0.3">
      <c r="A7186" t="s">
        <v>10885</v>
      </c>
    </row>
    <row r="7187" spans="1:3" x14ac:dyDescent="0.3">
      <c r="A7187" t="s">
        <v>5940</v>
      </c>
      <c r="B7187">
        <v>2</v>
      </c>
      <c r="C7187">
        <v>2</v>
      </c>
    </row>
    <row r="7188" spans="1:3" x14ac:dyDescent="0.3">
      <c r="A7188" t="s">
        <v>5941</v>
      </c>
      <c r="B7188">
        <v>3</v>
      </c>
      <c r="C7188">
        <v>3</v>
      </c>
    </row>
    <row r="7189" spans="1:3" x14ac:dyDescent="0.3">
      <c r="A7189" t="s">
        <v>5942</v>
      </c>
    </row>
    <row r="7190" spans="1:3" x14ac:dyDescent="0.3">
      <c r="A7190" t="s">
        <v>5943</v>
      </c>
    </row>
    <row r="7191" spans="1:3" x14ac:dyDescent="0.3">
      <c r="A7191" t="s">
        <v>5944</v>
      </c>
    </row>
    <row r="7192" spans="1:3" x14ac:dyDescent="0.3">
      <c r="A7192" t="s">
        <v>5946</v>
      </c>
    </row>
    <row r="7193" spans="1:3" x14ac:dyDescent="0.3">
      <c r="A7193" t="s">
        <v>10886</v>
      </c>
      <c r="B7193">
        <v>20</v>
      </c>
      <c r="C7193">
        <v>20</v>
      </c>
    </row>
    <row r="7194" spans="1:3" x14ac:dyDescent="0.3">
      <c r="A7194" t="s">
        <v>10887</v>
      </c>
      <c r="B7194">
        <v>2</v>
      </c>
      <c r="C7194">
        <v>2</v>
      </c>
    </row>
    <row r="7195" spans="1:3" x14ac:dyDescent="0.3">
      <c r="A7195" t="s">
        <v>10888</v>
      </c>
      <c r="B7195">
        <v>2022</v>
      </c>
      <c r="C7195">
        <v>2022</v>
      </c>
    </row>
    <row r="7196" spans="1:3" x14ac:dyDescent="0.3">
      <c r="A7196" t="s">
        <v>10889</v>
      </c>
    </row>
    <row r="7197" spans="1:3" x14ac:dyDescent="0.3">
      <c r="A7197" t="s">
        <v>5947</v>
      </c>
      <c r="B7197">
        <v>17</v>
      </c>
      <c r="C7197">
        <v>17</v>
      </c>
    </row>
    <row r="7198" spans="1:3" x14ac:dyDescent="0.3">
      <c r="A7198" t="s">
        <v>5948</v>
      </c>
      <c r="C7198">
        <v>9</v>
      </c>
    </row>
    <row r="7199" spans="1:3" x14ac:dyDescent="0.3">
      <c r="A7199" t="s">
        <v>5949</v>
      </c>
      <c r="B7199">
        <v>8</v>
      </c>
      <c r="C7199">
        <v>8</v>
      </c>
    </row>
    <row r="7200" spans="1:3" x14ac:dyDescent="0.3">
      <c r="A7200" t="s">
        <v>5950</v>
      </c>
    </row>
    <row r="7201" spans="1:3" x14ac:dyDescent="0.3">
      <c r="A7201" t="s">
        <v>5951</v>
      </c>
      <c r="B7201">
        <v>2</v>
      </c>
      <c r="C7201">
        <v>2</v>
      </c>
    </row>
    <row r="7202" spans="1:3" x14ac:dyDescent="0.3">
      <c r="A7202" t="s">
        <v>5952</v>
      </c>
      <c r="B7202">
        <v>10</v>
      </c>
      <c r="C7202">
        <v>10</v>
      </c>
    </row>
    <row r="7203" spans="1:3" x14ac:dyDescent="0.3">
      <c r="A7203" t="s">
        <v>10890</v>
      </c>
    </row>
    <row r="7204" spans="1:3" x14ac:dyDescent="0.3">
      <c r="A7204" t="s">
        <v>10891</v>
      </c>
    </row>
    <row r="7205" spans="1:3" x14ac:dyDescent="0.3">
      <c r="A7205" t="s">
        <v>5953</v>
      </c>
    </row>
    <row r="7206" spans="1:3" x14ac:dyDescent="0.3">
      <c r="A7206" t="s">
        <v>5954</v>
      </c>
    </row>
    <row r="7207" spans="1:3" x14ac:dyDescent="0.3">
      <c r="A7207" t="s">
        <v>5955</v>
      </c>
    </row>
    <row r="7208" spans="1:3" x14ac:dyDescent="0.3">
      <c r="A7208" t="s">
        <v>5956</v>
      </c>
    </row>
    <row r="7209" spans="1:3" x14ac:dyDescent="0.3">
      <c r="A7209" t="s">
        <v>5957</v>
      </c>
    </row>
    <row r="7210" spans="1:3" x14ac:dyDescent="0.3">
      <c r="A7210" t="s">
        <v>5958</v>
      </c>
      <c r="B7210">
        <v>11</v>
      </c>
      <c r="C7210">
        <v>11</v>
      </c>
    </row>
    <row r="7211" spans="1:3" x14ac:dyDescent="0.3">
      <c r="A7211" t="s">
        <v>5959</v>
      </c>
    </row>
    <row r="7212" spans="1:3" x14ac:dyDescent="0.3">
      <c r="A7212" t="s">
        <v>5960</v>
      </c>
      <c r="B7212">
        <v>1</v>
      </c>
      <c r="C7212">
        <v>1</v>
      </c>
    </row>
    <row r="7213" spans="1:3" x14ac:dyDescent="0.3">
      <c r="A7213" t="s">
        <v>3626</v>
      </c>
    </row>
    <row r="7214" spans="1:3" x14ac:dyDescent="0.3">
      <c r="A7214" t="s">
        <v>5961</v>
      </c>
      <c r="B7214">
        <v>31</v>
      </c>
      <c r="C7214">
        <v>31</v>
      </c>
    </row>
    <row r="7215" spans="1:3" x14ac:dyDescent="0.3">
      <c r="A7215" t="s">
        <v>5962</v>
      </c>
      <c r="B7215">
        <v>28</v>
      </c>
      <c r="C7215">
        <v>28</v>
      </c>
    </row>
    <row r="7216" spans="1:3" x14ac:dyDescent="0.3">
      <c r="A7216" t="s">
        <v>5963</v>
      </c>
      <c r="B7216">
        <v>14</v>
      </c>
      <c r="C7216">
        <v>14</v>
      </c>
    </row>
    <row r="7217" spans="1:3" x14ac:dyDescent="0.3">
      <c r="A7217" t="s">
        <v>5964</v>
      </c>
      <c r="B7217">
        <v>16</v>
      </c>
      <c r="C7217">
        <v>16</v>
      </c>
    </row>
    <row r="7218" spans="1:3" x14ac:dyDescent="0.3">
      <c r="A7218" t="s">
        <v>5965</v>
      </c>
    </row>
    <row r="7219" spans="1:3" x14ac:dyDescent="0.3">
      <c r="A7219" t="s">
        <v>5966</v>
      </c>
      <c r="B7219">
        <v>12</v>
      </c>
      <c r="C7219">
        <v>12</v>
      </c>
    </row>
    <row r="7220" spans="1:3" x14ac:dyDescent="0.3">
      <c r="A7220" t="s">
        <v>5967</v>
      </c>
      <c r="B7220">
        <v>2</v>
      </c>
      <c r="C7220">
        <v>2</v>
      </c>
    </row>
    <row r="7221" spans="1:3" x14ac:dyDescent="0.3">
      <c r="A7221" t="s">
        <v>5968</v>
      </c>
      <c r="B7221">
        <v>22</v>
      </c>
      <c r="C7221">
        <v>22</v>
      </c>
    </row>
    <row r="7222" spans="1:3" x14ac:dyDescent="0.3">
      <c r="A7222" t="s">
        <v>5969</v>
      </c>
      <c r="B7222">
        <v>5</v>
      </c>
      <c r="C7222">
        <v>5</v>
      </c>
    </row>
    <row r="7223" spans="1:3" x14ac:dyDescent="0.3">
      <c r="A7223" t="s">
        <v>5970</v>
      </c>
      <c r="B7223">
        <v>10</v>
      </c>
      <c r="C7223">
        <v>10</v>
      </c>
    </row>
    <row r="7224" spans="1:3" x14ac:dyDescent="0.3">
      <c r="A7224" t="s">
        <v>5971</v>
      </c>
      <c r="B7224">
        <v>1</v>
      </c>
      <c r="C7224">
        <v>1</v>
      </c>
    </row>
    <row r="7225" spans="1:3" x14ac:dyDescent="0.3">
      <c r="A7225" t="s">
        <v>2890</v>
      </c>
    </row>
    <row r="7226" spans="1:3" x14ac:dyDescent="0.3">
      <c r="A7226" t="s">
        <v>5972</v>
      </c>
      <c r="B7226">
        <v>11</v>
      </c>
      <c r="C7226">
        <v>11</v>
      </c>
    </row>
    <row r="7227" spans="1:3" x14ac:dyDescent="0.3">
      <c r="A7227" t="s">
        <v>5973</v>
      </c>
      <c r="B7227">
        <v>18</v>
      </c>
      <c r="C7227">
        <v>18</v>
      </c>
    </row>
    <row r="7228" spans="1:3" x14ac:dyDescent="0.3">
      <c r="A7228" t="s">
        <v>10892</v>
      </c>
    </row>
    <row r="7229" spans="1:3" x14ac:dyDescent="0.3">
      <c r="A7229" t="s">
        <v>10893</v>
      </c>
    </row>
    <row r="7230" spans="1:3" x14ac:dyDescent="0.3">
      <c r="A7230" t="s">
        <v>5974</v>
      </c>
      <c r="B7230">
        <v>3</v>
      </c>
      <c r="C7230">
        <v>3</v>
      </c>
    </row>
    <row r="7231" spans="1:3" x14ac:dyDescent="0.3">
      <c r="A7231" t="s">
        <v>5975</v>
      </c>
      <c r="B7231">
        <v>3</v>
      </c>
      <c r="C7231">
        <v>3</v>
      </c>
    </row>
    <row r="7232" spans="1:3" x14ac:dyDescent="0.3">
      <c r="A7232" t="s">
        <v>10894</v>
      </c>
      <c r="B7232">
        <v>2022</v>
      </c>
      <c r="C7232">
        <v>2022</v>
      </c>
    </row>
    <row r="7233" spans="1:3" x14ac:dyDescent="0.3">
      <c r="A7233" t="s">
        <v>10895</v>
      </c>
    </row>
    <row r="7234" spans="1:3" x14ac:dyDescent="0.3">
      <c r="A7234" t="s">
        <v>10896</v>
      </c>
    </row>
    <row r="7235" spans="1:3" x14ac:dyDescent="0.3">
      <c r="A7235" t="s">
        <v>5976</v>
      </c>
      <c r="B7235">
        <v>16</v>
      </c>
      <c r="C7235">
        <v>16</v>
      </c>
    </row>
    <row r="7236" spans="1:3" x14ac:dyDescent="0.3">
      <c r="A7236" t="s">
        <v>5977</v>
      </c>
    </row>
    <row r="7237" spans="1:3" x14ac:dyDescent="0.3">
      <c r="A7237" t="s">
        <v>5978</v>
      </c>
    </row>
    <row r="7238" spans="1:3" x14ac:dyDescent="0.3">
      <c r="A7238" t="s">
        <v>5979</v>
      </c>
    </row>
    <row r="7239" spans="1:3" x14ac:dyDescent="0.3">
      <c r="A7239" t="s">
        <v>3649</v>
      </c>
    </row>
    <row r="7240" spans="1:3" x14ac:dyDescent="0.3">
      <c r="A7240" t="s">
        <v>1906</v>
      </c>
    </row>
    <row r="7241" spans="1:3" x14ac:dyDescent="0.3">
      <c r="A7241" t="s">
        <v>5980</v>
      </c>
    </row>
    <row r="7242" spans="1:3" x14ac:dyDescent="0.3">
      <c r="A7242" t="s">
        <v>5981</v>
      </c>
    </row>
    <row r="7243" spans="1:3" x14ac:dyDescent="0.3">
      <c r="A7243" t="s">
        <v>5982</v>
      </c>
    </row>
    <row r="7244" spans="1:3" x14ac:dyDescent="0.3">
      <c r="A7244" t="s">
        <v>5417</v>
      </c>
    </row>
    <row r="7245" spans="1:3" x14ac:dyDescent="0.3">
      <c r="A7245" t="s">
        <v>5984</v>
      </c>
      <c r="B7245">
        <v>27</v>
      </c>
      <c r="C7245">
        <v>27</v>
      </c>
    </row>
    <row r="7246" spans="1:3" x14ac:dyDescent="0.3">
      <c r="A7246" t="s">
        <v>5985</v>
      </c>
    </row>
    <row r="7247" spans="1:3" x14ac:dyDescent="0.3">
      <c r="A7247" t="s">
        <v>5033</v>
      </c>
    </row>
    <row r="7248" spans="1:3" x14ac:dyDescent="0.3">
      <c r="A7248" t="s">
        <v>10897</v>
      </c>
    </row>
    <row r="7249" spans="1:3" x14ac:dyDescent="0.3">
      <c r="A7249" t="s">
        <v>5986</v>
      </c>
      <c r="B7249">
        <v>23</v>
      </c>
      <c r="C7249">
        <v>23</v>
      </c>
    </row>
    <row r="7250" spans="1:3" x14ac:dyDescent="0.3">
      <c r="A7250" t="s">
        <v>5987</v>
      </c>
    </row>
    <row r="7251" spans="1:3" x14ac:dyDescent="0.3">
      <c r="A7251" t="s">
        <v>1303</v>
      </c>
      <c r="C7251">
        <v>4</v>
      </c>
    </row>
    <row r="7252" spans="1:3" x14ac:dyDescent="0.3">
      <c r="A7252" t="s">
        <v>5988</v>
      </c>
      <c r="B7252">
        <v>8</v>
      </c>
      <c r="C7252">
        <v>8</v>
      </c>
    </row>
    <row r="7253" spans="1:3" x14ac:dyDescent="0.3">
      <c r="A7253" t="s">
        <v>5989</v>
      </c>
    </row>
    <row r="7254" spans="1:3" x14ac:dyDescent="0.3">
      <c r="A7254" t="s">
        <v>5990</v>
      </c>
      <c r="B7254">
        <v>3</v>
      </c>
      <c r="C7254">
        <v>3</v>
      </c>
    </row>
    <row r="7255" spans="1:3" x14ac:dyDescent="0.3">
      <c r="A7255" t="s">
        <v>5991</v>
      </c>
      <c r="B7255">
        <v>1</v>
      </c>
      <c r="C7255">
        <v>1</v>
      </c>
    </row>
    <row r="7256" spans="1:3" x14ac:dyDescent="0.3">
      <c r="A7256" t="s">
        <v>5992</v>
      </c>
      <c r="B7256">
        <v>16</v>
      </c>
      <c r="C7256">
        <v>16</v>
      </c>
    </row>
    <row r="7257" spans="1:3" x14ac:dyDescent="0.3">
      <c r="A7257" t="s">
        <v>5993</v>
      </c>
    </row>
    <row r="7258" spans="1:3" x14ac:dyDescent="0.3">
      <c r="A7258" t="s">
        <v>5994</v>
      </c>
      <c r="B7258">
        <v>1</v>
      </c>
      <c r="C7258">
        <v>1</v>
      </c>
    </row>
    <row r="7259" spans="1:3" x14ac:dyDescent="0.3">
      <c r="A7259" t="s">
        <v>5995</v>
      </c>
      <c r="B7259">
        <v>2</v>
      </c>
      <c r="C7259">
        <v>2</v>
      </c>
    </row>
    <row r="7260" spans="1:3" x14ac:dyDescent="0.3">
      <c r="A7260" t="s">
        <v>5996</v>
      </c>
      <c r="B7260">
        <v>5</v>
      </c>
      <c r="C7260">
        <v>5</v>
      </c>
    </row>
    <row r="7261" spans="1:3" x14ac:dyDescent="0.3">
      <c r="A7261" t="s">
        <v>5997</v>
      </c>
      <c r="B7261">
        <v>1</v>
      </c>
      <c r="C7261">
        <v>1</v>
      </c>
    </row>
    <row r="7262" spans="1:3" x14ac:dyDescent="0.3">
      <c r="A7262" t="s">
        <v>10898</v>
      </c>
    </row>
    <row r="7263" spans="1:3" x14ac:dyDescent="0.3">
      <c r="A7263" t="s">
        <v>10899</v>
      </c>
    </row>
    <row r="7264" spans="1:3" x14ac:dyDescent="0.3">
      <c r="A7264" t="s">
        <v>10900</v>
      </c>
    </row>
    <row r="7265" spans="1:3" x14ac:dyDescent="0.3">
      <c r="A7265" t="s">
        <v>5998</v>
      </c>
      <c r="B7265">
        <v>2</v>
      </c>
      <c r="C7265">
        <v>2</v>
      </c>
    </row>
    <row r="7266" spans="1:3" x14ac:dyDescent="0.3">
      <c r="A7266" t="s">
        <v>10901</v>
      </c>
    </row>
    <row r="7267" spans="1:3" x14ac:dyDescent="0.3">
      <c r="A7267" t="s">
        <v>10902</v>
      </c>
    </row>
    <row r="7268" spans="1:3" x14ac:dyDescent="0.3">
      <c r="A7268" t="s">
        <v>10903</v>
      </c>
    </row>
    <row r="7269" spans="1:3" x14ac:dyDescent="0.3">
      <c r="A7269" t="s">
        <v>10904</v>
      </c>
    </row>
    <row r="7270" spans="1:3" x14ac:dyDescent="0.3">
      <c r="A7270" t="s">
        <v>5999</v>
      </c>
      <c r="B7270">
        <v>15</v>
      </c>
      <c r="C7270">
        <v>15</v>
      </c>
    </row>
    <row r="7271" spans="1:3" x14ac:dyDescent="0.3">
      <c r="A7271" t="s">
        <v>6000</v>
      </c>
      <c r="B7271">
        <v>12</v>
      </c>
      <c r="C7271">
        <v>12</v>
      </c>
    </row>
    <row r="7272" spans="1:3" x14ac:dyDescent="0.3">
      <c r="A7272" t="s">
        <v>6001</v>
      </c>
      <c r="B7272">
        <v>9</v>
      </c>
      <c r="C7272">
        <v>9</v>
      </c>
    </row>
    <row r="7273" spans="1:3" x14ac:dyDescent="0.3">
      <c r="A7273" t="s">
        <v>6002</v>
      </c>
      <c r="B7273">
        <v>9</v>
      </c>
      <c r="C7273">
        <v>9</v>
      </c>
    </row>
    <row r="7274" spans="1:3" x14ac:dyDescent="0.3">
      <c r="A7274" t="s">
        <v>6003</v>
      </c>
      <c r="B7274">
        <v>1</v>
      </c>
      <c r="C7274">
        <v>1</v>
      </c>
    </row>
    <row r="7275" spans="1:3" x14ac:dyDescent="0.3">
      <c r="A7275" t="s">
        <v>6004</v>
      </c>
      <c r="B7275">
        <v>15</v>
      </c>
      <c r="C7275">
        <v>15</v>
      </c>
    </row>
    <row r="7276" spans="1:3" x14ac:dyDescent="0.3">
      <c r="A7276" t="s">
        <v>6005</v>
      </c>
      <c r="B7276">
        <v>16</v>
      </c>
      <c r="C7276">
        <v>16</v>
      </c>
    </row>
    <row r="7277" spans="1:3" x14ac:dyDescent="0.3">
      <c r="A7277" t="s">
        <v>6006</v>
      </c>
      <c r="B7277">
        <v>1</v>
      </c>
      <c r="C7277">
        <v>1</v>
      </c>
    </row>
    <row r="7278" spans="1:3" x14ac:dyDescent="0.3">
      <c r="A7278" t="s">
        <v>10905</v>
      </c>
    </row>
    <row r="7279" spans="1:3" x14ac:dyDescent="0.3">
      <c r="A7279" t="s">
        <v>6007</v>
      </c>
      <c r="C7279">
        <v>9</v>
      </c>
    </row>
    <row r="7280" spans="1:3" x14ac:dyDescent="0.3">
      <c r="A7280" t="s">
        <v>6008</v>
      </c>
      <c r="B7280">
        <v>5</v>
      </c>
      <c r="C7280">
        <v>5</v>
      </c>
    </row>
    <row r="7281" spans="1:3" x14ac:dyDescent="0.3">
      <c r="A7281" t="s">
        <v>6009</v>
      </c>
    </row>
    <row r="7282" spans="1:3" x14ac:dyDescent="0.3">
      <c r="A7282" t="s">
        <v>6010</v>
      </c>
      <c r="B7282">
        <v>9</v>
      </c>
      <c r="C7282">
        <v>9</v>
      </c>
    </row>
    <row r="7283" spans="1:3" x14ac:dyDescent="0.3">
      <c r="A7283" t="s">
        <v>6011</v>
      </c>
      <c r="B7283">
        <v>2</v>
      </c>
      <c r="C7283">
        <v>2</v>
      </c>
    </row>
    <row r="7284" spans="1:3" x14ac:dyDescent="0.3">
      <c r="A7284" t="s">
        <v>6012</v>
      </c>
      <c r="B7284">
        <v>4</v>
      </c>
      <c r="C7284">
        <v>4</v>
      </c>
    </row>
    <row r="7285" spans="1:3" x14ac:dyDescent="0.3">
      <c r="A7285" t="s">
        <v>6013</v>
      </c>
      <c r="B7285">
        <v>3</v>
      </c>
      <c r="C7285">
        <v>3</v>
      </c>
    </row>
    <row r="7286" spans="1:3" x14ac:dyDescent="0.3">
      <c r="A7286" t="s">
        <v>6014</v>
      </c>
      <c r="C7286">
        <v>1</v>
      </c>
    </row>
    <row r="7287" spans="1:3" x14ac:dyDescent="0.3">
      <c r="A7287" t="s">
        <v>6016</v>
      </c>
      <c r="B7287">
        <v>1</v>
      </c>
      <c r="C7287">
        <v>1</v>
      </c>
    </row>
    <row r="7288" spans="1:3" x14ac:dyDescent="0.3">
      <c r="A7288" t="s">
        <v>6017</v>
      </c>
      <c r="B7288">
        <v>19</v>
      </c>
      <c r="C7288">
        <v>19</v>
      </c>
    </row>
    <row r="7289" spans="1:3" x14ac:dyDescent="0.3">
      <c r="A7289" t="s">
        <v>10906</v>
      </c>
    </row>
    <row r="7290" spans="1:3" x14ac:dyDescent="0.3">
      <c r="A7290" t="s">
        <v>6018</v>
      </c>
      <c r="B7290">
        <v>21</v>
      </c>
      <c r="C7290">
        <v>21</v>
      </c>
    </row>
    <row r="7291" spans="1:3" x14ac:dyDescent="0.3">
      <c r="A7291" t="s">
        <v>6019</v>
      </c>
      <c r="B7291">
        <v>15</v>
      </c>
      <c r="C7291">
        <v>15</v>
      </c>
    </row>
    <row r="7292" spans="1:3" x14ac:dyDescent="0.3">
      <c r="A7292" t="s">
        <v>6020</v>
      </c>
      <c r="B7292">
        <v>17</v>
      </c>
      <c r="C7292">
        <v>17</v>
      </c>
    </row>
    <row r="7293" spans="1:3" x14ac:dyDescent="0.3">
      <c r="A7293" t="s">
        <v>10907</v>
      </c>
    </row>
    <row r="7294" spans="1:3" x14ac:dyDescent="0.3">
      <c r="A7294" t="s">
        <v>6021</v>
      </c>
      <c r="B7294">
        <v>7</v>
      </c>
      <c r="C7294">
        <v>7</v>
      </c>
    </row>
    <row r="7295" spans="1:3" x14ac:dyDescent="0.3">
      <c r="A7295" t="s">
        <v>6022</v>
      </c>
      <c r="B7295">
        <v>21</v>
      </c>
      <c r="C7295">
        <v>21</v>
      </c>
    </row>
    <row r="7296" spans="1:3" x14ac:dyDescent="0.3">
      <c r="A7296" t="s">
        <v>6023</v>
      </c>
      <c r="B7296">
        <v>1</v>
      </c>
      <c r="C7296">
        <v>1</v>
      </c>
    </row>
    <row r="7297" spans="1:3" x14ac:dyDescent="0.3">
      <c r="A7297" t="s">
        <v>6024</v>
      </c>
    </row>
    <row r="7298" spans="1:3" x14ac:dyDescent="0.3">
      <c r="A7298" t="s">
        <v>10908</v>
      </c>
      <c r="B7298">
        <v>2022</v>
      </c>
      <c r="C7298">
        <v>2022</v>
      </c>
    </row>
    <row r="7299" spans="1:3" x14ac:dyDescent="0.3">
      <c r="A7299" t="s">
        <v>6025</v>
      </c>
      <c r="B7299">
        <v>7</v>
      </c>
      <c r="C7299">
        <v>7</v>
      </c>
    </row>
    <row r="7300" spans="1:3" x14ac:dyDescent="0.3">
      <c r="A7300" t="s">
        <v>6026</v>
      </c>
      <c r="B7300">
        <v>8</v>
      </c>
      <c r="C7300">
        <v>8</v>
      </c>
    </row>
    <row r="7301" spans="1:3" x14ac:dyDescent="0.3">
      <c r="A7301" t="s">
        <v>6027</v>
      </c>
      <c r="B7301">
        <v>4</v>
      </c>
      <c r="C7301">
        <v>4</v>
      </c>
    </row>
    <row r="7302" spans="1:3" x14ac:dyDescent="0.3">
      <c r="A7302" t="s">
        <v>6028</v>
      </c>
      <c r="C7302">
        <v>2</v>
      </c>
    </row>
    <row r="7303" spans="1:3" x14ac:dyDescent="0.3">
      <c r="A7303" t="s">
        <v>6029</v>
      </c>
      <c r="B7303">
        <v>4</v>
      </c>
      <c r="C7303">
        <v>4</v>
      </c>
    </row>
    <row r="7304" spans="1:3" x14ac:dyDescent="0.3">
      <c r="A7304" t="s">
        <v>6030</v>
      </c>
      <c r="B7304">
        <v>9</v>
      </c>
      <c r="C7304">
        <v>9</v>
      </c>
    </row>
    <row r="7305" spans="1:3" x14ac:dyDescent="0.3">
      <c r="A7305" t="s">
        <v>6031</v>
      </c>
      <c r="B7305">
        <v>1</v>
      </c>
      <c r="C7305">
        <v>1</v>
      </c>
    </row>
    <row r="7306" spans="1:3" x14ac:dyDescent="0.3">
      <c r="A7306" t="s">
        <v>6032</v>
      </c>
      <c r="B7306">
        <v>1</v>
      </c>
      <c r="C7306">
        <v>1</v>
      </c>
    </row>
    <row r="7307" spans="1:3" x14ac:dyDescent="0.3">
      <c r="A7307" t="s">
        <v>6033</v>
      </c>
      <c r="B7307">
        <v>2</v>
      </c>
      <c r="C7307">
        <v>2</v>
      </c>
    </row>
    <row r="7308" spans="1:3" x14ac:dyDescent="0.3">
      <c r="A7308" t="s">
        <v>6034</v>
      </c>
      <c r="C7308">
        <v>15</v>
      </c>
    </row>
    <row r="7309" spans="1:3" x14ac:dyDescent="0.3">
      <c r="A7309" t="s">
        <v>10909</v>
      </c>
    </row>
    <row r="7310" spans="1:3" x14ac:dyDescent="0.3">
      <c r="A7310" t="s">
        <v>6035</v>
      </c>
      <c r="B7310">
        <v>25</v>
      </c>
      <c r="C7310">
        <v>25</v>
      </c>
    </row>
    <row r="7311" spans="1:3" x14ac:dyDescent="0.3">
      <c r="A7311" t="s">
        <v>6036</v>
      </c>
      <c r="C7311">
        <v>5</v>
      </c>
    </row>
    <row r="7312" spans="1:3" x14ac:dyDescent="0.3">
      <c r="A7312" t="s">
        <v>6037</v>
      </c>
      <c r="C7312">
        <v>7</v>
      </c>
    </row>
    <row r="7313" spans="1:3" x14ac:dyDescent="0.3">
      <c r="A7313" t="s">
        <v>6038</v>
      </c>
      <c r="B7313">
        <v>6</v>
      </c>
      <c r="C7313">
        <v>6</v>
      </c>
    </row>
    <row r="7314" spans="1:3" x14ac:dyDescent="0.3">
      <c r="A7314" t="s">
        <v>6039</v>
      </c>
      <c r="B7314">
        <v>1</v>
      </c>
      <c r="C7314">
        <v>1</v>
      </c>
    </row>
    <row r="7315" spans="1:3" x14ac:dyDescent="0.3">
      <c r="A7315" t="s">
        <v>6040</v>
      </c>
      <c r="B7315">
        <v>2</v>
      </c>
      <c r="C7315">
        <v>2</v>
      </c>
    </row>
    <row r="7316" spans="1:3" x14ac:dyDescent="0.3">
      <c r="A7316" t="s">
        <v>6041</v>
      </c>
      <c r="B7316">
        <v>2</v>
      </c>
      <c r="C7316">
        <v>2</v>
      </c>
    </row>
    <row r="7317" spans="1:3" x14ac:dyDescent="0.3">
      <c r="A7317" t="s">
        <v>6042</v>
      </c>
      <c r="B7317">
        <v>2</v>
      </c>
      <c r="C7317">
        <v>2</v>
      </c>
    </row>
    <row r="7318" spans="1:3" x14ac:dyDescent="0.3">
      <c r="A7318" t="s">
        <v>6043</v>
      </c>
      <c r="C7318">
        <v>10</v>
      </c>
    </row>
    <row r="7319" spans="1:3" x14ac:dyDescent="0.3">
      <c r="A7319" t="s">
        <v>10910</v>
      </c>
    </row>
    <row r="7320" spans="1:3" x14ac:dyDescent="0.3">
      <c r="A7320" t="s">
        <v>6044</v>
      </c>
      <c r="C7320">
        <v>1</v>
      </c>
    </row>
    <row r="7321" spans="1:3" x14ac:dyDescent="0.3">
      <c r="A7321" t="s">
        <v>6045</v>
      </c>
      <c r="B7321">
        <v>15</v>
      </c>
      <c r="C7321">
        <v>15</v>
      </c>
    </row>
    <row r="7322" spans="1:3" x14ac:dyDescent="0.3">
      <c r="A7322" t="s">
        <v>6046</v>
      </c>
      <c r="B7322">
        <v>11</v>
      </c>
      <c r="C7322">
        <v>11</v>
      </c>
    </row>
    <row r="7323" spans="1:3" x14ac:dyDescent="0.3">
      <c r="A7323" t="s">
        <v>6047</v>
      </c>
      <c r="B7323">
        <v>1</v>
      </c>
      <c r="C7323">
        <v>1</v>
      </c>
    </row>
    <row r="7324" spans="1:3" x14ac:dyDescent="0.3">
      <c r="A7324" t="s">
        <v>6048</v>
      </c>
      <c r="B7324">
        <v>3</v>
      </c>
      <c r="C7324">
        <v>3</v>
      </c>
    </row>
    <row r="7325" spans="1:3" x14ac:dyDescent="0.3">
      <c r="A7325" t="s">
        <v>6049</v>
      </c>
    </row>
    <row r="7326" spans="1:3" x14ac:dyDescent="0.3">
      <c r="A7326" t="s">
        <v>6050</v>
      </c>
      <c r="B7326">
        <v>2</v>
      </c>
      <c r="C7326">
        <v>2</v>
      </c>
    </row>
    <row r="7327" spans="1:3" x14ac:dyDescent="0.3">
      <c r="A7327" t="s">
        <v>6051</v>
      </c>
      <c r="B7327">
        <v>4</v>
      </c>
      <c r="C7327">
        <v>4</v>
      </c>
    </row>
    <row r="7328" spans="1:3" x14ac:dyDescent="0.3">
      <c r="A7328" t="s">
        <v>6052</v>
      </c>
      <c r="B7328">
        <v>6</v>
      </c>
      <c r="C7328">
        <v>6</v>
      </c>
    </row>
    <row r="7329" spans="1:3" x14ac:dyDescent="0.3">
      <c r="A7329" t="s">
        <v>6053</v>
      </c>
      <c r="B7329">
        <v>6</v>
      </c>
      <c r="C7329">
        <v>6</v>
      </c>
    </row>
    <row r="7330" spans="1:3" x14ac:dyDescent="0.3">
      <c r="A7330" t="s">
        <v>10911</v>
      </c>
    </row>
    <row r="7331" spans="1:3" x14ac:dyDescent="0.3">
      <c r="A7331" t="s">
        <v>10912</v>
      </c>
    </row>
    <row r="7332" spans="1:3" x14ac:dyDescent="0.3">
      <c r="A7332" t="s">
        <v>6054</v>
      </c>
      <c r="B7332">
        <v>8</v>
      </c>
      <c r="C7332">
        <v>8</v>
      </c>
    </row>
    <row r="7333" spans="1:3" x14ac:dyDescent="0.3">
      <c r="A7333" t="s">
        <v>6055</v>
      </c>
      <c r="B7333">
        <v>35</v>
      </c>
      <c r="C7333">
        <v>35</v>
      </c>
    </row>
    <row r="7334" spans="1:3" x14ac:dyDescent="0.3">
      <c r="A7334" t="s">
        <v>6056</v>
      </c>
      <c r="B7334">
        <v>5</v>
      </c>
      <c r="C7334">
        <v>5</v>
      </c>
    </row>
    <row r="7335" spans="1:3" x14ac:dyDescent="0.3">
      <c r="A7335" t="s">
        <v>6057</v>
      </c>
      <c r="B7335">
        <v>11</v>
      </c>
      <c r="C7335">
        <v>11</v>
      </c>
    </row>
    <row r="7336" spans="1:3" x14ac:dyDescent="0.3">
      <c r="A7336" t="s">
        <v>10913</v>
      </c>
    </row>
    <row r="7337" spans="1:3" x14ac:dyDescent="0.3">
      <c r="A7337" t="s">
        <v>10914</v>
      </c>
    </row>
    <row r="7338" spans="1:3" x14ac:dyDescent="0.3">
      <c r="A7338" t="s">
        <v>6058</v>
      </c>
      <c r="B7338">
        <v>3</v>
      </c>
      <c r="C7338">
        <v>3</v>
      </c>
    </row>
    <row r="7339" spans="1:3" x14ac:dyDescent="0.3">
      <c r="A7339" t="s">
        <v>6059</v>
      </c>
      <c r="B7339">
        <v>9</v>
      </c>
      <c r="C7339">
        <v>9</v>
      </c>
    </row>
    <row r="7340" spans="1:3" x14ac:dyDescent="0.3">
      <c r="A7340" t="s">
        <v>6060</v>
      </c>
      <c r="B7340">
        <v>2</v>
      </c>
      <c r="C7340">
        <v>2</v>
      </c>
    </row>
    <row r="7341" spans="1:3" x14ac:dyDescent="0.3">
      <c r="A7341" t="s">
        <v>6061</v>
      </c>
      <c r="B7341">
        <v>29</v>
      </c>
      <c r="C7341">
        <v>29</v>
      </c>
    </row>
    <row r="7342" spans="1:3" x14ac:dyDescent="0.3">
      <c r="A7342" t="s">
        <v>6062</v>
      </c>
      <c r="B7342">
        <v>5</v>
      </c>
      <c r="C7342">
        <v>5</v>
      </c>
    </row>
    <row r="7343" spans="1:3" x14ac:dyDescent="0.3">
      <c r="A7343" t="s">
        <v>6063</v>
      </c>
      <c r="B7343">
        <v>1</v>
      </c>
      <c r="C7343">
        <v>1</v>
      </c>
    </row>
    <row r="7344" spans="1:3" x14ac:dyDescent="0.3">
      <c r="A7344" t="s">
        <v>6064</v>
      </c>
    </row>
    <row r="7345" spans="1:3" x14ac:dyDescent="0.3">
      <c r="A7345" t="s">
        <v>6065</v>
      </c>
      <c r="B7345">
        <v>8</v>
      </c>
      <c r="C7345">
        <v>8</v>
      </c>
    </row>
    <row r="7346" spans="1:3" x14ac:dyDescent="0.3">
      <c r="A7346" t="s">
        <v>6066</v>
      </c>
      <c r="B7346">
        <v>11</v>
      </c>
      <c r="C7346">
        <v>11</v>
      </c>
    </row>
    <row r="7347" spans="1:3" x14ac:dyDescent="0.3">
      <c r="A7347" t="s">
        <v>6067</v>
      </c>
      <c r="B7347">
        <v>1</v>
      </c>
      <c r="C7347">
        <v>1</v>
      </c>
    </row>
    <row r="7348" spans="1:3" x14ac:dyDescent="0.3">
      <c r="A7348" t="s">
        <v>6068</v>
      </c>
      <c r="B7348">
        <v>16</v>
      </c>
      <c r="C7348">
        <v>16</v>
      </c>
    </row>
    <row r="7349" spans="1:3" x14ac:dyDescent="0.3">
      <c r="A7349" t="s">
        <v>10915</v>
      </c>
    </row>
    <row r="7350" spans="1:3" x14ac:dyDescent="0.3">
      <c r="A7350" t="s">
        <v>10916</v>
      </c>
      <c r="B7350">
        <v>2023</v>
      </c>
      <c r="C7350">
        <v>2023</v>
      </c>
    </row>
    <row r="7351" spans="1:3" x14ac:dyDescent="0.3">
      <c r="A7351" t="s">
        <v>10917</v>
      </c>
    </row>
    <row r="7352" spans="1:3" x14ac:dyDescent="0.3">
      <c r="A7352" t="s">
        <v>6069</v>
      </c>
      <c r="B7352">
        <v>5</v>
      </c>
      <c r="C7352">
        <v>5</v>
      </c>
    </row>
    <row r="7353" spans="1:3" x14ac:dyDescent="0.3">
      <c r="A7353" t="s">
        <v>6070</v>
      </c>
      <c r="B7353">
        <v>1</v>
      </c>
      <c r="C7353">
        <v>1</v>
      </c>
    </row>
    <row r="7354" spans="1:3" x14ac:dyDescent="0.3">
      <c r="A7354" t="s">
        <v>6071</v>
      </c>
      <c r="B7354">
        <v>1</v>
      </c>
      <c r="C7354">
        <v>1</v>
      </c>
    </row>
    <row r="7355" spans="1:3" x14ac:dyDescent="0.3">
      <c r="A7355" t="s">
        <v>6072</v>
      </c>
      <c r="B7355">
        <v>1</v>
      </c>
      <c r="C7355">
        <v>1</v>
      </c>
    </row>
    <row r="7356" spans="1:3" x14ac:dyDescent="0.3">
      <c r="A7356" t="s">
        <v>6073</v>
      </c>
    </row>
    <row r="7357" spans="1:3" x14ac:dyDescent="0.3">
      <c r="A7357" t="s">
        <v>6075</v>
      </c>
    </row>
    <row r="7358" spans="1:3" x14ac:dyDescent="0.3">
      <c r="A7358" t="s">
        <v>6076</v>
      </c>
      <c r="C7358">
        <v>2</v>
      </c>
    </row>
    <row r="7359" spans="1:3" x14ac:dyDescent="0.3">
      <c r="A7359" t="s">
        <v>6077</v>
      </c>
      <c r="C7359">
        <v>2</v>
      </c>
    </row>
    <row r="7360" spans="1:3" x14ac:dyDescent="0.3">
      <c r="A7360" t="s">
        <v>6078</v>
      </c>
      <c r="B7360">
        <v>9</v>
      </c>
      <c r="C7360">
        <v>9</v>
      </c>
    </row>
    <row r="7361" spans="1:3" x14ac:dyDescent="0.3">
      <c r="A7361" t="s">
        <v>6079</v>
      </c>
      <c r="B7361">
        <v>6</v>
      </c>
      <c r="C7361">
        <v>6</v>
      </c>
    </row>
    <row r="7362" spans="1:3" x14ac:dyDescent="0.3">
      <c r="A7362" t="s">
        <v>6080</v>
      </c>
      <c r="B7362">
        <v>3</v>
      </c>
      <c r="C7362">
        <v>3</v>
      </c>
    </row>
    <row r="7363" spans="1:3" x14ac:dyDescent="0.3">
      <c r="A7363" t="s">
        <v>10918</v>
      </c>
    </row>
    <row r="7364" spans="1:3" x14ac:dyDescent="0.3">
      <c r="A7364" t="s">
        <v>6081</v>
      </c>
      <c r="B7364">
        <v>4</v>
      </c>
      <c r="C7364">
        <v>4</v>
      </c>
    </row>
    <row r="7365" spans="1:3" x14ac:dyDescent="0.3">
      <c r="A7365" t="s">
        <v>6082</v>
      </c>
      <c r="B7365">
        <v>10</v>
      </c>
      <c r="C7365">
        <v>10</v>
      </c>
    </row>
    <row r="7366" spans="1:3" x14ac:dyDescent="0.3">
      <c r="A7366" t="s">
        <v>6083</v>
      </c>
      <c r="B7366">
        <v>30</v>
      </c>
      <c r="C7366">
        <v>30</v>
      </c>
    </row>
    <row r="7367" spans="1:3" x14ac:dyDescent="0.3">
      <c r="A7367" t="s">
        <v>10919</v>
      </c>
      <c r="B7367">
        <v>24</v>
      </c>
      <c r="C7367">
        <v>24</v>
      </c>
    </row>
    <row r="7368" spans="1:3" x14ac:dyDescent="0.3">
      <c r="A7368" t="s">
        <v>6084</v>
      </c>
      <c r="B7368">
        <v>6</v>
      </c>
      <c r="C7368">
        <v>6</v>
      </c>
    </row>
    <row r="7369" spans="1:3" x14ac:dyDescent="0.3">
      <c r="A7369" t="s">
        <v>6085</v>
      </c>
      <c r="B7369">
        <v>20</v>
      </c>
      <c r="C7369">
        <v>20</v>
      </c>
    </row>
    <row r="7370" spans="1:3" x14ac:dyDescent="0.3">
      <c r="A7370" t="s">
        <v>6086</v>
      </c>
      <c r="B7370">
        <v>6</v>
      </c>
      <c r="C7370">
        <v>6</v>
      </c>
    </row>
    <row r="7371" spans="1:3" x14ac:dyDescent="0.3">
      <c r="A7371" t="s">
        <v>6087</v>
      </c>
    </row>
    <row r="7372" spans="1:3" x14ac:dyDescent="0.3">
      <c r="A7372" t="s">
        <v>6088</v>
      </c>
      <c r="B7372">
        <v>5</v>
      </c>
      <c r="C7372">
        <v>5</v>
      </c>
    </row>
    <row r="7373" spans="1:3" x14ac:dyDescent="0.3">
      <c r="A7373" t="s">
        <v>6089</v>
      </c>
      <c r="B7373">
        <v>15</v>
      </c>
      <c r="C7373">
        <v>15</v>
      </c>
    </row>
    <row r="7374" spans="1:3" x14ac:dyDescent="0.3">
      <c r="A7374" t="s">
        <v>6090</v>
      </c>
      <c r="B7374">
        <v>2</v>
      </c>
      <c r="C7374">
        <v>2</v>
      </c>
    </row>
    <row r="7375" spans="1:3" x14ac:dyDescent="0.3">
      <c r="A7375" t="s">
        <v>6091</v>
      </c>
      <c r="B7375">
        <v>2</v>
      </c>
      <c r="C7375">
        <v>2</v>
      </c>
    </row>
    <row r="7376" spans="1:3" x14ac:dyDescent="0.3">
      <c r="A7376" t="s">
        <v>6092</v>
      </c>
      <c r="B7376">
        <v>1</v>
      </c>
      <c r="C7376">
        <v>1</v>
      </c>
    </row>
    <row r="7377" spans="1:3" x14ac:dyDescent="0.3">
      <c r="A7377" t="s">
        <v>10920</v>
      </c>
    </row>
    <row r="7378" spans="1:3" x14ac:dyDescent="0.3">
      <c r="A7378" t="s">
        <v>10921</v>
      </c>
      <c r="B7378">
        <v>3</v>
      </c>
      <c r="C7378">
        <v>3</v>
      </c>
    </row>
    <row r="7379" spans="1:3" x14ac:dyDescent="0.3">
      <c r="A7379" t="s">
        <v>10922</v>
      </c>
      <c r="B7379">
        <v>1</v>
      </c>
      <c r="C7379">
        <v>1</v>
      </c>
    </row>
    <row r="7380" spans="1:3" x14ac:dyDescent="0.3">
      <c r="A7380" t="s">
        <v>10923</v>
      </c>
      <c r="B7380">
        <v>7</v>
      </c>
      <c r="C7380">
        <v>7</v>
      </c>
    </row>
    <row r="7381" spans="1:3" x14ac:dyDescent="0.3">
      <c r="A7381" t="s">
        <v>6093</v>
      </c>
      <c r="B7381">
        <v>19</v>
      </c>
      <c r="C7381">
        <v>19</v>
      </c>
    </row>
    <row r="7382" spans="1:3" x14ac:dyDescent="0.3">
      <c r="A7382" t="s">
        <v>6094</v>
      </c>
      <c r="B7382">
        <v>14</v>
      </c>
      <c r="C7382">
        <v>14</v>
      </c>
    </row>
    <row r="7383" spans="1:3" x14ac:dyDescent="0.3">
      <c r="A7383" t="s">
        <v>6095</v>
      </c>
      <c r="B7383">
        <v>8</v>
      </c>
      <c r="C7383">
        <v>8</v>
      </c>
    </row>
    <row r="7384" spans="1:3" x14ac:dyDescent="0.3">
      <c r="A7384" t="s">
        <v>6096</v>
      </c>
      <c r="B7384">
        <v>13</v>
      </c>
      <c r="C7384">
        <v>13</v>
      </c>
    </row>
    <row r="7385" spans="1:3" x14ac:dyDescent="0.3">
      <c r="A7385" t="s">
        <v>6097</v>
      </c>
      <c r="B7385">
        <v>28</v>
      </c>
      <c r="C7385">
        <v>28</v>
      </c>
    </row>
    <row r="7386" spans="1:3" x14ac:dyDescent="0.3">
      <c r="A7386" t="s">
        <v>6098</v>
      </c>
      <c r="B7386">
        <v>5</v>
      </c>
      <c r="C7386">
        <v>5</v>
      </c>
    </row>
    <row r="7387" spans="1:3" x14ac:dyDescent="0.3">
      <c r="A7387" t="s">
        <v>6099</v>
      </c>
      <c r="B7387">
        <v>7</v>
      </c>
      <c r="C7387">
        <v>7</v>
      </c>
    </row>
    <row r="7388" spans="1:3" x14ac:dyDescent="0.3">
      <c r="A7388" t="s">
        <v>6100</v>
      </c>
      <c r="B7388">
        <v>2</v>
      </c>
      <c r="C7388">
        <v>2</v>
      </c>
    </row>
    <row r="7389" spans="1:3" x14ac:dyDescent="0.3">
      <c r="A7389" t="s">
        <v>6101</v>
      </c>
      <c r="B7389">
        <v>1</v>
      </c>
      <c r="C7389">
        <v>1</v>
      </c>
    </row>
    <row r="7390" spans="1:3" x14ac:dyDescent="0.3">
      <c r="A7390" t="s">
        <v>6102</v>
      </c>
      <c r="B7390">
        <v>1</v>
      </c>
      <c r="C7390">
        <v>1</v>
      </c>
    </row>
    <row r="7391" spans="1:3" x14ac:dyDescent="0.3">
      <c r="A7391" t="s">
        <v>6103</v>
      </c>
      <c r="B7391">
        <v>2</v>
      </c>
      <c r="C7391">
        <v>2</v>
      </c>
    </row>
    <row r="7392" spans="1:3" x14ac:dyDescent="0.3">
      <c r="A7392" t="s">
        <v>6104</v>
      </c>
      <c r="B7392">
        <v>11</v>
      </c>
      <c r="C7392">
        <v>11</v>
      </c>
    </row>
    <row r="7393" spans="1:3" x14ac:dyDescent="0.3">
      <c r="A7393" t="s">
        <v>6105</v>
      </c>
      <c r="B7393">
        <v>2</v>
      </c>
      <c r="C7393">
        <v>2</v>
      </c>
    </row>
    <row r="7394" spans="1:3" x14ac:dyDescent="0.3">
      <c r="A7394" t="s">
        <v>6106</v>
      </c>
      <c r="B7394">
        <v>2</v>
      </c>
      <c r="C7394">
        <v>2</v>
      </c>
    </row>
    <row r="7395" spans="1:3" x14ac:dyDescent="0.3">
      <c r="A7395" t="s">
        <v>6107</v>
      </c>
      <c r="B7395">
        <v>4</v>
      </c>
      <c r="C7395">
        <v>4</v>
      </c>
    </row>
    <row r="7396" spans="1:3" x14ac:dyDescent="0.3">
      <c r="A7396" t="s">
        <v>6108</v>
      </c>
      <c r="B7396">
        <v>42</v>
      </c>
      <c r="C7396">
        <v>42</v>
      </c>
    </row>
    <row r="7397" spans="1:3" x14ac:dyDescent="0.3">
      <c r="A7397" t="s">
        <v>10924</v>
      </c>
      <c r="B7397">
        <v>2</v>
      </c>
      <c r="C7397">
        <v>2</v>
      </c>
    </row>
    <row r="7398" spans="1:3" x14ac:dyDescent="0.3">
      <c r="A7398" t="s">
        <v>6109</v>
      </c>
      <c r="B7398">
        <v>3</v>
      </c>
      <c r="C7398">
        <v>3</v>
      </c>
    </row>
    <row r="7399" spans="1:3" x14ac:dyDescent="0.3">
      <c r="A7399" t="s">
        <v>6110</v>
      </c>
      <c r="B7399">
        <v>7</v>
      </c>
      <c r="C7399">
        <v>7</v>
      </c>
    </row>
    <row r="7400" spans="1:3" x14ac:dyDescent="0.3">
      <c r="A7400" t="s">
        <v>6111</v>
      </c>
      <c r="B7400">
        <v>3</v>
      </c>
      <c r="C7400">
        <v>3</v>
      </c>
    </row>
    <row r="7401" spans="1:3" x14ac:dyDescent="0.3">
      <c r="A7401" t="s">
        <v>6112</v>
      </c>
    </row>
    <row r="7402" spans="1:3" x14ac:dyDescent="0.3">
      <c r="A7402" t="s">
        <v>6113</v>
      </c>
      <c r="B7402">
        <v>23</v>
      </c>
      <c r="C7402">
        <v>23</v>
      </c>
    </row>
    <row r="7403" spans="1:3" x14ac:dyDescent="0.3">
      <c r="A7403" t="s">
        <v>6114</v>
      </c>
      <c r="B7403">
        <v>9</v>
      </c>
      <c r="C7403">
        <v>9</v>
      </c>
    </row>
    <row r="7404" spans="1:3" x14ac:dyDescent="0.3">
      <c r="A7404" t="s">
        <v>6115</v>
      </c>
      <c r="B7404">
        <v>12</v>
      </c>
      <c r="C7404">
        <v>12</v>
      </c>
    </row>
    <row r="7405" spans="1:3" x14ac:dyDescent="0.3">
      <c r="A7405" t="s">
        <v>6116</v>
      </c>
      <c r="B7405">
        <v>3</v>
      </c>
      <c r="C7405">
        <v>3</v>
      </c>
    </row>
    <row r="7406" spans="1:3" x14ac:dyDescent="0.3">
      <c r="A7406" t="s">
        <v>6117</v>
      </c>
      <c r="B7406">
        <v>14</v>
      </c>
      <c r="C7406">
        <v>14</v>
      </c>
    </row>
    <row r="7407" spans="1:3" x14ac:dyDescent="0.3">
      <c r="A7407" t="s">
        <v>6118</v>
      </c>
      <c r="B7407">
        <v>2</v>
      </c>
      <c r="C7407">
        <v>2</v>
      </c>
    </row>
    <row r="7408" spans="1:3" x14ac:dyDescent="0.3">
      <c r="A7408" t="s">
        <v>6119</v>
      </c>
    </row>
    <row r="7409" spans="1:3" x14ac:dyDescent="0.3">
      <c r="A7409" t="s">
        <v>6120</v>
      </c>
      <c r="B7409">
        <v>44</v>
      </c>
      <c r="C7409">
        <v>44</v>
      </c>
    </row>
    <row r="7410" spans="1:3" x14ac:dyDescent="0.3">
      <c r="A7410" t="s">
        <v>6121</v>
      </c>
      <c r="B7410">
        <v>1</v>
      </c>
      <c r="C7410">
        <v>1</v>
      </c>
    </row>
    <row r="7411" spans="1:3" x14ac:dyDescent="0.3">
      <c r="A7411" t="s">
        <v>6122</v>
      </c>
      <c r="B7411">
        <v>5</v>
      </c>
      <c r="C7411">
        <v>5</v>
      </c>
    </row>
    <row r="7412" spans="1:3" x14ac:dyDescent="0.3">
      <c r="A7412" t="s">
        <v>6123</v>
      </c>
      <c r="C7412">
        <v>3</v>
      </c>
    </row>
    <row r="7413" spans="1:3" x14ac:dyDescent="0.3">
      <c r="A7413" t="s">
        <v>6124</v>
      </c>
    </row>
    <row r="7414" spans="1:3" x14ac:dyDescent="0.3">
      <c r="A7414" t="s">
        <v>6125</v>
      </c>
      <c r="B7414">
        <v>1</v>
      </c>
      <c r="C7414">
        <v>1</v>
      </c>
    </row>
    <row r="7415" spans="1:3" x14ac:dyDescent="0.3">
      <c r="A7415" t="s">
        <v>6126</v>
      </c>
      <c r="B7415">
        <v>3</v>
      </c>
      <c r="C7415">
        <v>3</v>
      </c>
    </row>
    <row r="7416" spans="1:3" x14ac:dyDescent="0.3">
      <c r="A7416" t="s">
        <v>6127</v>
      </c>
      <c r="B7416">
        <v>18</v>
      </c>
      <c r="C7416">
        <v>18</v>
      </c>
    </row>
    <row r="7417" spans="1:3" x14ac:dyDescent="0.3">
      <c r="A7417" t="s">
        <v>10925</v>
      </c>
    </row>
    <row r="7418" spans="1:3" x14ac:dyDescent="0.3">
      <c r="A7418" t="s">
        <v>10926</v>
      </c>
    </row>
    <row r="7419" spans="1:3" x14ac:dyDescent="0.3">
      <c r="A7419" t="s">
        <v>6128</v>
      </c>
      <c r="B7419">
        <v>13</v>
      </c>
      <c r="C7419">
        <v>13</v>
      </c>
    </row>
    <row r="7420" spans="1:3" x14ac:dyDescent="0.3">
      <c r="A7420" t="s">
        <v>10927</v>
      </c>
    </row>
    <row r="7421" spans="1:3" x14ac:dyDescent="0.3">
      <c r="A7421" t="s">
        <v>6129</v>
      </c>
      <c r="B7421">
        <v>11</v>
      </c>
      <c r="C7421">
        <v>11</v>
      </c>
    </row>
    <row r="7422" spans="1:3" x14ac:dyDescent="0.3">
      <c r="A7422" t="s">
        <v>6130</v>
      </c>
      <c r="B7422">
        <v>15</v>
      </c>
      <c r="C7422">
        <v>15</v>
      </c>
    </row>
    <row r="7423" spans="1:3" x14ac:dyDescent="0.3">
      <c r="A7423" t="s">
        <v>10928</v>
      </c>
    </row>
    <row r="7424" spans="1:3" x14ac:dyDescent="0.3">
      <c r="A7424" t="s">
        <v>6131</v>
      </c>
    </row>
    <row r="7425" spans="1:3" x14ac:dyDescent="0.3">
      <c r="A7425" t="s">
        <v>6132</v>
      </c>
      <c r="B7425">
        <v>23</v>
      </c>
      <c r="C7425">
        <v>23</v>
      </c>
    </row>
    <row r="7426" spans="1:3" x14ac:dyDescent="0.3">
      <c r="A7426" t="s">
        <v>6133</v>
      </c>
      <c r="B7426">
        <v>9</v>
      </c>
      <c r="C7426">
        <v>9</v>
      </c>
    </row>
    <row r="7427" spans="1:3" x14ac:dyDescent="0.3">
      <c r="A7427" t="s">
        <v>10929</v>
      </c>
    </row>
    <row r="7428" spans="1:3" x14ac:dyDescent="0.3">
      <c r="A7428" t="s">
        <v>10930</v>
      </c>
    </row>
    <row r="7429" spans="1:3" x14ac:dyDescent="0.3">
      <c r="A7429" t="s">
        <v>6134</v>
      </c>
      <c r="B7429">
        <v>22</v>
      </c>
      <c r="C7429">
        <v>22</v>
      </c>
    </row>
    <row r="7430" spans="1:3" x14ac:dyDescent="0.3">
      <c r="A7430" t="s">
        <v>1324</v>
      </c>
    </row>
    <row r="7431" spans="1:3" x14ac:dyDescent="0.3">
      <c r="A7431" t="s">
        <v>6135</v>
      </c>
      <c r="B7431">
        <v>15</v>
      </c>
      <c r="C7431">
        <v>15</v>
      </c>
    </row>
    <row r="7432" spans="1:3" x14ac:dyDescent="0.3">
      <c r="A7432" t="s">
        <v>6136</v>
      </c>
      <c r="B7432">
        <v>2</v>
      </c>
      <c r="C7432">
        <v>2</v>
      </c>
    </row>
    <row r="7433" spans="1:3" x14ac:dyDescent="0.3">
      <c r="A7433" t="s">
        <v>6137</v>
      </c>
    </row>
    <row r="7434" spans="1:3" x14ac:dyDescent="0.3">
      <c r="A7434" t="s">
        <v>6138</v>
      </c>
      <c r="B7434">
        <v>6</v>
      </c>
      <c r="C7434">
        <v>6</v>
      </c>
    </row>
    <row r="7435" spans="1:3" x14ac:dyDescent="0.3">
      <c r="A7435" t="s">
        <v>6139</v>
      </c>
      <c r="B7435">
        <v>4</v>
      </c>
      <c r="C7435">
        <v>4</v>
      </c>
    </row>
    <row r="7436" spans="1:3" x14ac:dyDescent="0.3">
      <c r="A7436" t="s">
        <v>6140</v>
      </c>
      <c r="B7436">
        <v>8</v>
      </c>
      <c r="C7436">
        <v>8</v>
      </c>
    </row>
    <row r="7437" spans="1:3" x14ac:dyDescent="0.3">
      <c r="A7437" t="s">
        <v>6141</v>
      </c>
    </row>
    <row r="7438" spans="1:3" x14ac:dyDescent="0.3">
      <c r="A7438" t="s">
        <v>6142</v>
      </c>
    </row>
    <row r="7439" spans="1:3" x14ac:dyDescent="0.3">
      <c r="A7439" t="s">
        <v>6143</v>
      </c>
    </row>
    <row r="7440" spans="1:3" x14ac:dyDescent="0.3">
      <c r="A7440" t="s">
        <v>6144</v>
      </c>
      <c r="B7440">
        <v>21</v>
      </c>
      <c r="C7440">
        <v>21</v>
      </c>
    </row>
    <row r="7441" spans="1:3" x14ac:dyDescent="0.3">
      <c r="A7441" t="s">
        <v>6145</v>
      </c>
      <c r="B7441">
        <v>1</v>
      </c>
      <c r="C7441">
        <v>1</v>
      </c>
    </row>
    <row r="7442" spans="1:3" x14ac:dyDescent="0.3">
      <c r="A7442" t="s">
        <v>6146</v>
      </c>
      <c r="B7442">
        <v>17</v>
      </c>
      <c r="C7442">
        <v>17</v>
      </c>
    </row>
    <row r="7443" spans="1:3" x14ac:dyDescent="0.3">
      <c r="A7443" t="s">
        <v>6147</v>
      </c>
      <c r="B7443">
        <v>11</v>
      </c>
      <c r="C7443">
        <v>11</v>
      </c>
    </row>
    <row r="7444" spans="1:3" x14ac:dyDescent="0.3">
      <c r="A7444" t="s">
        <v>6148</v>
      </c>
      <c r="B7444">
        <v>8</v>
      </c>
      <c r="C7444">
        <v>8</v>
      </c>
    </row>
    <row r="7445" spans="1:3" x14ac:dyDescent="0.3">
      <c r="A7445" t="s">
        <v>6149</v>
      </c>
      <c r="B7445">
        <v>5</v>
      </c>
      <c r="C7445">
        <v>5</v>
      </c>
    </row>
    <row r="7446" spans="1:3" x14ac:dyDescent="0.3">
      <c r="A7446" t="s">
        <v>6150</v>
      </c>
    </row>
    <row r="7447" spans="1:3" x14ac:dyDescent="0.3">
      <c r="A7447" t="s">
        <v>10931</v>
      </c>
      <c r="B7447">
        <v>2024</v>
      </c>
      <c r="C7447">
        <v>2024</v>
      </c>
    </row>
    <row r="7448" spans="1:3" x14ac:dyDescent="0.3">
      <c r="A7448" t="s">
        <v>10932</v>
      </c>
    </row>
    <row r="7449" spans="1:3" x14ac:dyDescent="0.3">
      <c r="A7449" t="s">
        <v>6151</v>
      </c>
      <c r="B7449">
        <v>2</v>
      </c>
      <c r="C7449">
        <v>2</v>
      </c>
    </row>
    <row r="7450" spans="1:3" x14ac:dyDescent="0.3">
      <c r="A7450" t="s">
        <v>6152</v>
      </c>
      <c r="B7450">
        <v>6</v>
      </c>
      <c r="C7450">
        <v>6</v>
      </c>
    </row>
    <row r="7451" spans="1:3" x14ac:dyDescent="0.3">
      <c r="A7451" t="s">
        <v>10933</v>
      </c>
    </row>
    <row r="7452" spans="1:3" x14ac:dyDescent="0.3">
      <c r="A7452" t="s">
        <v>10934</v>
      </c>
    </row>
    <row r="7453" spans="1:3" x14ac:dyDescent="0.3">
      <c r="A7453" t="s">
        <v>10935</v>
      </c>
    </row>
    <row r="7454" spans="1:3" x14ac:dyDescent="0.3">
      <c r="A7454" t="s">
        <v>10936</v>
      </c>
    </row>
    <row r="7455" spans="1:3" x14ac:dyDescent="0.3">
      <c r="A7455" t="s">
        <v>10937</v>
      </c>
    </row>
    <row r="7456" spans="1:3" x14ac:dyDescent="0.3">
      <c r="A7456" t="s">
        <v>6153</v>
      </c>
      <c r="B7456">
        <v>18</v>
      </c>
      <c r="C7456">
        <v>18</v>
      </c>
    </row>
    <row r="7457" spans="1:3" x14ac:dyDescent="0.3">
      <c r="A7457" t="s">
        <v>6154</v>
      </c>
      <c r="C7457">
        <v>4</v>
      </c>
    </row>
    <row r="7458" spans="1:3" x14ac:dyDescent="0.3">
      <c r="A7458" t="s">
        <v>10938</v>
      </c>
      <c r="B7458">
        <v>9</v>
      </c>
      <c r="C7458">
        <v>9</v>
      </c>
    </row>
    <row r="7459" spans="1:3" x14ac:dyDescent="0.3">
      <c r="A7459" t="s">
        <v>6155</v>
      </c>
      <c r="B7459">
        <v>2</v>
      </c>
      <c r="C7459">
        <v>2</v>
      </c>
    </row>
    <row r="7460" spans="1:3" x14ac:dyDescent="0.3">
      <c r="A7460" t="s">
        <v>10939</v>
      </c>
    </row>
    <row r="7461" spans="1:3" x14ac:dyDescent="0.3">
      <c r="A7461" t="s">
        <v>6156</v>
      </c>
      <c r="B7461">
        <v>5</v>
      </c>
      <c r="C7461">
        <v>5</v>
      </c>
    </row>
    <row r="7462" spans="1:3" x14ac:dyDescent="0.3">
      <c r="A7462" t="s">
        <v>10940</v>
      </c>
    </row>
    <row r="7463" spans="1:3" x14ac:dyDescent="0.3">
      <c r="A7463" t="s">
        <v>10941</v>
      </c>
    </row>
    <row r="7464" spans="1:3" x14ac:dyDescent="0.3">
      <c r="A7464" t="s">
        <v>6157</v>
      </c>
    </row>
    <row r="7465" spans="1:3" x14ac:dyDescent="0.3">
      <c r="A7465" t="s">
        <v>6158</v>
      </c>
    </row>
    <row r="7466" spans="1:3" x14ac:dyDescent="0.3">
      <c r="A7466" t="s">
        <v>6159</v>
      </c>
      <c r="B7466">
        <v>6</v>
      </c>
      <c r="C7466">
        <v>6</v>
      </c>
    </row>
    <row r="7467" spans="1:3" x14ac:dyDescent="0.3">
      <c r="A7467" t="s">
        <v>10942</v>
      </c>
    </row>
    <row r="7468" spans="1:3" x14ac:dyDescent="0.3">
      <c r="A7468" t="s">
        <v>6160</v>
      </c>
      <c r="B7468">
        <v>1</v>
      </c>
      <c r="C7468">
        <v>1</v>
      </c>
    </row>
    <row r="7469" spans="1:3" x14ac:dyDescent="0.3">
      <c r="A7469" t="s">
        <v>6161</v>
      </c>
      <c r="B7469">
        <v>11</v>
      </c>
      <c r="C7469">
        <v>11</v>
      </c>
    </row>
    <row r="7470" spans="1:3" x14ac:dyDescent="0.3">
      <c r="A7470" t="s">
        <v>6162</v>
      </c>
      <c r="B7470">
        <v>13</v>
      </c>
      <c r="C7470">
        <v>13</v>
      </c>
    </row>
    <row r="7471" spans="1:3" x14ac:dyDescent="0.3">
      <c r="A7471" t="s">
        <v>10943</v>
      </c>
    </row>
    <row r="7472" spans="1:3" x14ac:dyDescent="0.3">
      <c r="A7472" t="s">
        <v>6163</v>
      </c>
      <c r="B7472">
        <v>8</v>
      </c>
      <c r="C7472">
        <v>8</v>
      </c>
    </row>
    <row r="7473" spans="1:3" x14ac:dyDescent="0.3">
      <c r="A7473" t="s">
        <v>10944</v>
      </c>
      <c r="B7473">
        <v>5</v>
      </c>
      <c r="C7473">
        <v>5</v>
      </c>
    </row>
    <row r="7474" spans="1:3" x14ac:dyDescent="0.3">
      <c r="A7474" t="s">
        <v>10945</v>
      </c>
    </row>
    <row r="7475" spans="1:3" x14ac:dyDescent="0.3">
      <c r="A7475" t="s">
        <v>6165</v>
      </c>
      <c r="B7475">
        <v>1</v>
      </c>
      <c r="C7475">
        <v>1</v>
      </c>
    </row>
    <row r="7476" spans="1:3" x14ac:dyDescent="0.3">
      <c r="A7476" t="s">
        <v>916</v>
      </c>
      <c r="C7476">
        <v>3</v>
      </c>
    </row>
    <row r="7477" spans="1:3" x14ac:dyDescent="0.3">
      <c r="A7477" t="s">
        <v>10946</v>
      </c>
    </row>
    <row r="7478" spans="1:3" x14ac:dyDescent="0.3">
      <c r="A7478" t="s">
        <v>6166</v>
      </c>
      <c r="B7478">
        <v>5</v>
      </c>
      <c r="C7478">
        <v>5</v>
      </c>
    </row>
    <row r="7479" spans="1:3" x14ac:dyDescent="0.3">
      <c r="A7479" t="s">
        <v>6167</v>
      </c>
      <c r="B7479">
        <v>8</v>
      </c>
      <c r="C7479">
        <v>8</v>
      </c>
    </row>
    <row r="7480" spans="1:3" x14ac:dyDescent="0.3">
      <c r="A7480" t="s">
        <v>6168</v>
      </c>
      <c r="B7480">
        <v>4</v>
      </c>
      <c r="C7480">
        <v>4</v>
      </c>
    </row>
    <row r="7481" spans="1:3" x14ac:dyDescent="0.3">
      <c r="A7481" t="s">
        <v>6169</v>
      </c>
    </row>
    <row r="7482" spans="1:3" x14ac:dyDescent="0.3">
      <c r="A7482" t="s">
        <v>6171</v>
      </c>
      <c r="B7482">
        <v>2</v>
      </c>
      <c r="C7482">
        <v>2</v>
      </c>
    </row>
    <row r="7483" spans="1:3" x14ac:dyDescent="0.3">
      <c r="A7483" t="s">
        <v>6172</v>
      </c>
      <c r="B7483">
        <v>14</v>
      </c>
      <c r="C7483">
        <v>14</v>
      </c>
    </row>
    <row r="7484" spans="1:3" x14ac:dyDescent="0.3">
      <c r="A7484" t="s">
        <v>6173</v>
      </c>
      <c r="B7484">
        <v>20</v>
      </c>
      <c r="C7484">
        <v>20</v>
      </c>
    </row>
    <row r="7485" spans="1:3" x14ac:dyDescent="0.3">
      <c r="A7485" t="s">
        <v>10947</v>
      </c>
    </row>
    <row r="7486" spans="1:3" x14ac:dyDescent="0.3">
      <c r="A7486" t="s">
        <v>10948</v>
      </c>
      <c r="B7486">
        <v>11</v>
      </c>
      <c r="C7486">
        <v>11</v>
      </c>
    </row>
    <row r="7487" spans="1:3" x14ac:dyDescent="0.3">
      <c r="A7487" t="s">
        <v>10949</v>
      </c>
      <c r="B7487">
        <v>4</v>
      </c>
      <c r="C7487">
        <v>4</v>
      </c>
    </row>
    <row r="7488" spans="1:3" x14ac:dyDescent="0.3">
      <c r="A7488" t="s">
        <v>10950</v>
      </c>
    </row>
    <row r="7489" spans="1:3" x14ac:dyDescent="0.3">
      <c r="A7489" t="s">
        <v>6174</v>
      </c>
    </row>
    <row r="7490" spans="1:3" x14ac:dyDescent="0.3">
      <c r="A7490" t="s">
        <v>6175</v>
      </c>
    </row>
    <row r="7491" spans="1:3" x14ac:dyDescent="0.3">
      <c r="A7491" t="s">
        <v>10951</v>
      </c>
    </row>
    <row r="7492" spans="1:3" x14ac:dyDescent="0.3">
      <c r="A7492" t="s">
        <v>10952</v>
      </c>
    </row>
    <row r="7493" spans="1:3" x14ac:dyDescent="0.3">
      <c r="A7493" t="s">
        <v>10953</v>
      </c>
    </row>
    <row r="7494" spans="1:3" x14ac:dyDescent="0.3">
      <c r="A7494" t="s">
        <v>6176</v>
      </c>
      <c r="B7494">
        <v>10</v>
      </c>
      <c r="C7494">
        <v>10</v>
      </c>
    </row>
    <row r="7495" spans="1:3" x14ac:dyDescent="0.3">
      <c r="A7495" t="s">
        <v>10954</v>
      </c>
      <c r="B7495">
        <v>5</v>
      </c>
      <c r="C7495">
        <v>5</v>
      </c>
    </row>
    <row r="7496" spans="1:3" x14ac:dyDescent="0.3">
      <c r="A7496" t="s">
        <v>6177</v>
      </c>
    </row>
    <row r="7497" spans="1:3" x14ac:dyDescent="0.3">
      <c r="A7497" t="s">
        <v>10955</v>
      </c>
    </row>
    <row r="7498" spans="1:3" x14ac:dyDescent="0.3">
      <c r="A7498" t="s">
        <v>10956</v>
      </c>
    </row>
    <row r="7499" spans="1:3" x14ac:dyDescent="0.3">
      <c r="A7499" t="s">
        <v>6178</v>
      </c>
      <c r="B7499">
        <v>4</v>
      </c>
      <c r="C7499">
        <v>4</v>
      </c>
    </row>
    <row r="7500" spans="1:3" x14ac:dyDescent="0.3">
      <c r="A7500" t="s">
        <v>6179</v>
      </c>
      <c r="B7500">
        <v>3</v>
      </c>
      <c r="C7500">
        <v>3</v>
      </c>
    </row>
    <row r="7501" spans="1:3" x14ac:dyDescent="0.3">
      <c r="A7501" t="s">
        <v>6180</v>
      </c>
    </row>
    <row r="7502" spans="1:3" x14ac:dyDescent="0.3">
      <c r="A7502" t="s">
        <v>10957</v>
      </c>
    </row>
    <row r="7503" spans="1:3" x14ac:dyDescent="0.3">
      <c r="A7503" t="s">
        <v>3434</v>
      </c>
    </row>
    <row r="7504" spans="1:3" x14ac:dyDescent="0.3">
      <c r="A7504" t="s">
        <v>10958</v>
      </c>
    </row>
    <row r="7505" spans="1:3" x14ac:dyDescent="0.3">
      <c r="A7505" t="s">
        <v>6181</v>
      </c>
      <c r="B7505">
        <v>180163</v>
      </c>
      <c r="C7505">
        <v>180163</v>
      </c>
    </row>
    <row r="7506" spans="1:3" x14ac:dyDescent="0.3">
      <c r="A7506" t="s">
        <v>10959</v>
      </c>
    </row>
    <row r="7507" spans="1:3" x14ac:dyDescent="0.3">
      <c r="A7507" t="s">
        <v>10960</v>
      </c>
    </row>
    <row r="7508" spans="1:3" x14ac:dyDescent="0.3">
      <c r="A7508" t="s">
        <v>10961</v>
      </c>
      <c r="B7508">
        <v>11</v>
      </c>
      <c r="C7508">
        <v>11</v>
      </c>
    </row>
    <row r="7509" spans="1:3" x14ac:dyDescent="0.3">
      <c r="A7509" t="s">
        <v>10962</v>
      </c>
    </row>
    <row r="7510" spans="1:3" x14ac:dyDescent="0.3">
      <c r="A7510" t="s">
        <v>10963</v>
      </c>
    </row>
    <row r="7511" spans="1:3" x14ac:dyDescent="0.3">
      <c r="A7511" t="s">
        <v>10964</v>
      </c>
      <c r="B7511">
        <v>2020</v>
      </c>
      <c r="C7511">
        <v>2020</v>
      </c>
    </row>
    <row r="7512" spans="1:3" x14ac:dyDescent="0.3">
      <c r="A7512" t="s">
        <v>6182</v>
      </c>
    </row>
    <row r="7513" spans="1:3" x14ac:dyDescent="0.3">
      <c r="A7513" t="s">
        <v>10965</v>
      </c>
    </row>
    <row r="7514" spans="1:3" x14ac:dyDescent="0.3">
      <c r="A7514" t="s">
        <v>6183</v>
      </c>
      <c r="C7514">
        <v>23</v>
      </c>
    </row>
    <row r="7515" spans="1:3" x14ac:dyDescent="0.3">
      <c r="A7515" t="s">
        <v>10966</v>
      </c>
      <c r="B7515">
        <v>5</v>
      </c>
      <c r="C7515">
        <v>5</v>
      </c>
    </row>
    <row r="7516" spans="1:3" x14ac:dyDescent="0.3">
      <c r="A7516" t="s">
        <v>10967</v>
      </c>
      <c r="B7516">
        <v>6</v>
      </c>
      <c r="C7516">
        <v>6</v>
      </c>
    </row>
    <row r="7517" spans="1:3" x14ac:dyDescent="0.3">
      <c r="A7517" t="s">
        <v>6184</v>
      </c>
      <c r="B7517">
        <v>3</v>
      </c>
      <c r="C7517">
        <v>3</v>
      </c>
    </row>
    <row r="7518" spans="1:3" x14ac:dyDescent="0.3">
      <c r="A7518" t="s">
        <v>6185</v>
      </c>
    </row>
    <row r="7519" spans="1:3" x14ac:dyDescent="0.3">
      <c r="A7519" t="s">
        <v>10968</v>
      </c>
    </row>
    <row r="7520" spans="1:3" x14ac:dyDescent="0.3">
      <c r="A7520" t="s">
        <v>10969</v>
      </c>
    </row>
    <row r="7521" spans="1:3" x14ac:dyDescent="0.3">
      <c r="A7521" t="s">
        <v>10970</v>
      </c>
      <c r="B7521">
        <v>2023</v>
      </c>
      <c r="C7521">
        <v>2023</v>
      </c>
    </row>
    <row r="7522" spans="1:3" x14ac:dyDescent="0.3">
      <c r="A7522" t="s">
        <v>6186</v>
      </c>
      <c r="B7522">
        <v>2020</v>
      </c>
      <c r="C7522">
        <v>2020</v>
      </c>
    </row>
    <row r="7523" spans="1:3" x14ac:dyDescent="0.3">
      <c r="A7523" t="s">
        <v>6187</v>
      </c>
    </row>
    <row r="7524" spans="1:3" x14ac:dyDescent="0.3">
      <c r="A7524" t="s">
        <v>10971</v>
      </c>
    </row>
    <row r="7525" spans="1:3" x14ac:dyDescent="0.3">
      <c r="A7525" t="s">
        <v>10972</v>
      </c>
    </row>
    <row r="7526" spans="1:3" x14ac:dyDescent="0.3">
      <c r="A7526" t="s">
        <v>6188</v>
      </c>
      <c r="B7526">
        <v>1</v>
      </c>
      <c r="C7526">
        <v>1</v>
      </c>
    </row>
    <row r="7527" spans="1:3" x14ac:dyDescent="0.3">
      <c r="A7527" t="s">
        <v>10973</v>
      </c>
    </row>
    <row r="7528" spans="1:3" x14ac:dyDescent="0.3">
      <c r="A7528" t="s">
        <v>6189</v>
      </c>
      <c r="B7528">
        <v>20</v>
      </c>
      <c r="C7528">
        <v>20</v>
      </c>
    </row>
    <row r="7529" spans="1:3" x14ac:dyDescent="0.3">
      <c r="A7529" t="s">
        <v>558</v>
      </c>
    </row>
    <row r="7530" spans="1:3" x14ac:dyDescent="0.3">
      <c r="A7530" t="s">
        <v>10974</v>
      </c>
    </row>
    <row r="7531" spans="1:3" x14ac:dyDescent="0.3">
      <c r="A7531" t="s">
        <v>10975</v>
      </c>
    </row>
    <row r="7532" spans="1:3" x14ac:dyDescent="0.3">
      <c r="A7532" t="s">
        <v>10976</v>
      </c>
    </row>
    <row r="7533" spans="1:3" x14ac:dyDescent="0.3">
      <c r="A7533" t="s">
        <v>10977</v>
      </c>
    </row>
    <row r="7534" spans="1:3" x14ac:dyDescent="0.3">
      <c r="A7534" t="s">
        <v>6190</v>
      </c>
      <c r="B7534">
        <v>30</v>
      </c>
      <c r="C7534">
        <v>30</v>
      </c>
    </row>
    <row r="7535" spans="1:3" x14ac:dyDescent="0.3">
      <c r="A7535" t="s">
        <v>10978</v>
      </c>
    </row>
    <row r="7536" spans="1:3" x14ac:dyDescent="0.3">
      <c r="A7536" t="s">
        <v>6191</v>
      </c>
    </row>
    <row r="7537" spans="1:3" x14ac:dyDescent="0.3">
      <c r="A7537" t="s">
        <v>6192</v>
      </c>
      <c r="B7537">
        <v>1</v>
      </c>
      <c r="C7537">
        <v>1</v>
      </c>
    </row>
    <row r="7538" spans="1:3" x14ac:dyDescent="0.3">
      <c r="A7538" t="s">
        <v>6193</v>
      </c>
    </row>
    <row r="7539" spans="1:3" x14ac:dyDescent="0.3">
      <c r="A7539" t="s">
        <v>10979</v>
      </c>
    </row>
    <row r="7540" spans="1:3" x14ac:dyDescent="0.3">
      <c r="A7540" t="s">
        <v>10980</v>
      </c>
    </row>
    <row r="7541" spans="1:3" x14ac:dyDescent="0.3">
      <c r="A7541" t="s">
        <v>10981</v>
      </c>
      <c r="B7541">
        <v>132</v>
      </c>
      <c r="C7541">
        <v>132</v>
      </c>
    </row>
    <row r="7542" spans="1:3" x14ac:dyDescent="0.3">
      <c r="A7542" t="s">
        <v>10982</v>
      </c>
    </row>
    <row r="7543" spans="1:3" x14ac:dyDescent="0.3">
      <c r="A7543" t="s">
        <v>10983</v>
      </c>
      <c r="B7543">
        <v>15</v>
      </c>
      <c r="C7543">
        <v>15</v>
      </c>
    </row>
    <row r="7544" spans="1:3" x14ac:dyDescent="0.3">
      <c r="A7544" t="s">
        <v>6194</v>
      </c>
    </row>
    <row r="7545" spans="1:3" x14ac:dyDescent="0.3">
      <c r="A7545" t="s">
        <v>10984</v>
      </c>
    </row>
    <row r="7546" spans="1:3" x14ac:dyDescent="0.3">
      <c r="A7546" t="s">
        <v>10985</v>
      </c>
    </row>
    <row r="7547" spans="1:3" x14ac:dyDescent="0.3">
      <c r="A7547" t="s">
        <v>6195</v>
      </c>
    </row>
    <row r="7548" spans="1:3" x14ac:dyDescent="0.3">
      <c r="A7548" t="s">
        <v>6196</v>
      </c>
    </row>
    <row r="7549" spans="1:3" x14ac:dyDescent="0.3">
      <c r="A7549" t="s">
        <v>10986</v>
      </c>
    </row>
    <row r="7550" spans="1:3" x14ac:dyDescent="0.3">
      <c r="A7550" t="s">
        <v>10987</v>
      </c>
      <c r="B7550">
        <v>17</v>
      </c>
      <c r="C7550">
        <v>17</v>
      </c>
    </row>
    <row r="7551" spans="1:3" x14ac:dyDescent="0.3">
      <c r="A7551" t="s">
        <v>6197</v>
      </c>
    </row>
    <row r="7552" spans="1:3" x14ac:dyDescent="0.3">
      <c r="A7552" t="s">
        <v>6198</v>
      </c>
      <c r="B7552">
        <v>3</v>
      </c>
      <c r="C7552">
        <v>3</v>
      </c>
    </row>
    <row r="7553" spans="1:3" x14ac:dyDescent="0.3">
      <c r="A7553" t="s">
        <v>10988</v>
      </c>
    </row>
    <row r="7554" spans="1:3" x14ac:dyDescent="0.3">
      <c r="A7554" t="s">
        <v>10989</v>
      </c>
      <c r="B7554">
        <v>21</v>
      </c>
      <c r="C7554">
        <v>21</v>
      </c>
    </row>
    <row r="7555" spans="1:3" x14ac:dyDescent="0.3">
      <c r="A7555" t="s">
        <v>6199</v>
      </c>
    </row>
    <row r="7556" spans="1:3" x14ac:dyDescent="0.3">
      <c r="A7556" t="s">
        <v>5981</v>
      </c>
    </row>
    <row r="7557" spans="1:3" x14ac:dyDescent="0.3">
      <c r="A7557" t="s">
        <v>6200</v>
      </c>
      <c r="B7557">
        <v>1</v>
      </c>
      <c r="C7557">
        <v>1</v>
      </c>
    </row>
    <row r="7558" spans="1:3" x14ac:dyDescent="0.3">
      <c r="A7558" t="s">
        <v>10990</v>
      </c>
    </row>
    <row r="7559" spans="1:3" x14ac:dyDescent="0.3">
      <c r="A7559" t="s">
        <v>6201</v>
      </c>
      <c r="B7559">
        <v>1</v>
      </c>
      <c r="C7559">
        <v>1</v>
      </c>
    </row>
    <row r="7560" spans="1:3" x14ac:dyDescent="0.3">
      <c r="A7560" t="s">
        <v>6202</v>
      </c>
      <c r="B7560">
        <v>12</v>
      </c>
      <c r="C7560">
        <v>12</v>
      </c>
    </row>
    <row r="7561" spans="1:3" x14ac:dyDescent="0.3">
      <c r="A7561" t="s">
        <v>10991</v>
      </c>
    </row>
    <row r="7562" spans="1:3" x14ac:dyDescent="0.3">
      <c r="A7562" t="s">
        <v>6203</v>
      </c>
    </row>
    <row r="7563" spans="1:3" x14ac:dyDescent="0.3">
      <c r="A7563" t="s">
        <v>10992</v>
      </c>
      <c r="B7563">
        <v>1</v>
      </c>
      <c r="C7563">
        <v>1</v>
      </c>
    </row>
    <row r="7564" spans="1:3" x14ac:dyDescent="0.3">
      <c r="A7564" t="s">
        <v>10993</v>
      </c>
      <c r="B7564">
        <v>4</v>
      </c>
      <c r="C7564">
        <v>4</v>
      </c>
    </row>
    <row r="7565" spans="1:3" x14ac:dyDescent="0.3">
      <c r="A7565" t="s">
        <v>6205</v>
      </c>
      <c r="B7565">
        <v>2</v>
      </c>
      <c r="C7565">
        <v>2</v>
      </c>
    </row>
    <row r="7566" spans="1:3" x14ac:dyDescent="0.3">
      <c r="A7566" t="s">
        <v>10994</v>
      </c>
    </row>
    <row r="7567" spans="1:3" x14ac:dyDescent="0.3">
      <c r="A7567" t="s">
        <v>10995</v>
      </c>
    </row>
    <row r="7568" spans="1:3" x14ac:dyDescent="0.3">
      <c r="A7568" t="s">
        <v>10996</v>
      </c>
    </row>
    <row r="7569" spans="1:3" x14ac:dyDescent="0.3">
      <c r="A7569" t="s">
        <v>10997</v>
      </c>
    </row>
    <row r="7570" spans="1:3" x14ac:dyDescent="0.3">
      <c r="A7570" t="s">
        <v>6206</v>
      </c>
      <c r="B7570">
        <v>8</v>
      </c>
      <c r="C7570">
        <v>8</v>
      </c>
    </row>
    <row r="7571" spans="1:3" x14ac:dyDescent="0.3">
      <c r="A7571" t="s">
        <v>6207</v>
      </c>
      <c r="C7571">
        <v>7</v>
      </c>
    </row>
    <row r="7572" spans="1:3" x14ac:dyDescent="0.3">
      <c r="A7572" t="s">
        <v>6208</v>
      </c>
    </row>
    <row r="7573" spans="1:3" x14ac:dyDescent="0.3">
      <c r="A7573" t="s">
        <v>10998</v>
      </c>
      <c r="B7573">
        <v>1</v>
      </c>
      <c r="C7573">
        <v>1</v>
      </c>
    </row>
    <row r="7574" spans="1:3" x14ac:dyDescent="0.3">
      <c r="A7574" t="s">
        <v>6209</v>
      </c>
    </row>
    <row r="7575" spans="1:3" x14ac:dyDescent="0.3">
      <c r="A7575" t="s">
        <v>6210</v>
      </c>
    </row>
    <row r="7576" spans="1:3" x14ac:dyDescent="0.3">
      <c r="A7576" t="s">
        <v>6211</v>
      </c>
    </row>
    <row r="7577" spans="1:3" x14ac:dyDescent="0.3">
      <c r="A7577" t="s">
        <v>10999</v>
      </c>
    </row>
    <row r="7578" spans="1:3" x14ac:dyDescent="0.3">
      <c r="A7578" t="s">
        <v>11000</v>
      </c>
      <c r="B7578">
        <v>9</v>
      </c>
      <c r="C7578">
        <v>9</v>
      </c>
    </row>
    <row r="7579" spans="1:3" x14ac:dyDescent="0.3">
      <c r="A7579" t="s">
        <v>6212</v>
      </c>
    </row>
    <row r="7580" spans="1:3" x14ac:dyDescent="0.3">
      <c r="A7580" t="s">
        <v>11001</v>
      </c>
    </row>
    <row r="7581" spans="1:3" x14ac:dyDescent="0.3">
      <c r="A7581" t="s">
        <v>11002</v>
      </c>
    </row>
    <row r="7582" spans="1:3" x14ac:dyDescent="0.3">
      <c r="A7582" t="s">
        <v>11003</v>
      </c>
    </row>
    <row r="7583" spans="1:3" x14ac:dyDescent="0.3">
      <c r="A7583" t="s">
        <v>6213</v>
      </c>
      <c r="B7583">
        <v>18</v>
      </c>
      <c r="C7583">
        <v>18</v>
      </c>
    </row>
    <row r="7584" spans="1:3" x14ac:dyDescent="0.3">
      <c r="A7584" t="s">
        <v>6214</v>
      </c>
    </row>
    <row r="7585" spans="1:3" x14ac:dyDescent="0.3">
      <c r="A7585" t="s">
        <v>6215</v>
      </c>
    </row>
    <row r="7586" spans="1:3" x14ac:dyDescent="0.3">
      <c r="A7586" t="s">
        <v>11004</v>
      </c>
    </row>
    <row r="7587" spans="1:3" x14ac:dyDescent="0.3">
      <c r="A7587" t="s">
        <v>11005</v>
      </c>
    </row>
    <row r="7588" spans="1:3" x14ac:dyDescent="0.3">
      <c r="A7588" t="s">
        <v>6216</v>
      </c>
      <c r="B7588">
        <v>4</v>
      </c>
      <c r="C7588">
        <v>4</v>
      </c>
    </row>
    <row r="7589" spans="1:3" x14ac:dyDescent="0.3">
      <c r="A7589" t="s">
        <v>11006</v>
      </c>
      <c r="B7589">
        <v>2023</v>
      </c>
      <c r="C7589">
        <v>2023</v>
      </c>
    </row>
    <row r="7590" spans="1:3" x14ac:dyDescent="0.3">
      <c r="A7590" t="s">
        <v>11007</v>
      </c>
    </row>
    <row r="7591" spans="1:3" x14ac:dyDescent="0.3">
      <c r="A7591" t="s">
        <v>11008</v>
      </c>
    </row>
    <row r="7592" spans="1:3" x14ac:dyDescent="0.3">
      <c r="A7592" t="s">
        <v>6217</v>
      </c>
      <c r="B7592">
        <v>26</v>
      </c>
      <c r="C7592">
        <v>26</v>
      </c>
    </row>
    <row r="7593" spans="1:3" x14ac:dyDescent="0.3">
      <c r="A7593" t="s">
        <v>11009</v>
      </c>
    </row>
    <row r="7594" spans="1:3" x14ac:dyDescent="0.3">
      <c r="A7594" t="s">
        <v>6218</v>
      </c>
      <c r="C7594">
        <v>8</v>
      </c>
    </row>
    <row r="7595" spans="1:3" x14ac:dyDescent="0.3">
      <c r="A7595" t="s">
        <v>11010</v>
      </c>
    </row>
    <row r="7596" spans="1:3" x14ac:dyDescent="0.3">
      <c r="A7596" t="s">
        <v>11011</v>
      </c>
      <c r="B7596">
        <v>47</v>
      </c>
      <c r="C7596">
        <v>47</v>
      </c>
    </row>
    <row r="7597" spans="1:3" x14ac:dyDescent="0.3">
      <c r="A7597" t="s">
        <v>11012</v>
      </c>
      <c r="B7597">
        <v>16</v>
      </c>
      <c r="C7597">
        <v>16</v>
      </c>
    </row>
    <row r="7598" spans="1:3" x14ac:dyDescent="0.3">
      <c r="A7598" t="s">
        <v>6219</v>
      </c>
    </row>
    <row r="7599" spans="1:3" x14ac:dyDescent="0.3">
      <c r="A7599" t="s">
        <v>11013</v>
      </c>
    </row>
    <row r="7600" spans="1:3" x14ac:dyDescent="0.3">
      <c r="A7600" t="s">
        <v>11014</v>
      </c>
    </row>
    <row r="7601" spans="1:3" x14ac:dyDescent="0.3">
      <c r="A7601" t="s">
        <v>11015</v>
      </c>
      <c r="B7601">
        <v>16</v>
      </c>
      <c r="C7601">
        <v>16</v>
      </c>
    </row>
    <row r="7602" spans="1:3" x14ac:dyDescent="0.3">
      <c r="A7602" t="s">
        <v>11016</v>
      </c>
      <c r="B7602">
        <v>1</v>
      </c>
      <c r="C7602">
        <v>1</v>
      </c>
    </row>
    <row r="7603" spans="1:3" x14ac:dyDescent="0.3">
      <c r="A7603" t="s">
        <v>11017</v>
      </c>
    </row>
    <row r="7604" spans="1:3" x14ac:dyDescent="0.3">
      <c r="A7604" t="s">
        <v>11018</v>
      </c>
      <c r="B7604">
        <v>20</v>
      </c>
      <c r="C7604">
        <v>20</v>
      </c>
    </row>
    <row r="7605" spans="1:3" x14ac:dyDescent="0.3">
      <c r="A7605" t="s">
        <v>11019</v>
      </c>
    </row>
    <row r="7606" spans="1:3" x14ac:dyDescent="0.3">
      <c r="A7606" t="s">
        <v>11020</v>
      </c>
    </row>
    <row r="7607" spans="1:3" x14ac:dyDescent="0.3">
      <c r="A7607" t="s">
        <v>6220</v>
      </c>
    </row>
    <row r="7608" spans="1:3" x14ac:dyDescent="0.3">
      <c r="A7608" t="s">
        <v>6221</v>
      </c>
      <c r="B7608">
        <v>10</v>
      </c>
      <c r="C7608">
        <v>10</v>
      </c>
    </row>
    <row r="7609" spans="1:3" x14ac:dyDescent="0.3">
      <c r="A7609" t="s">
        <v>11021</v>
      </c>
      <c r="B7609">
        <v>20</v>
      </c>
      <c r="C7609">
        <v>20</v>
      </c>
    </row>
    <row r="7610" spans="1:3" x14ac:dyDescent="0.3">
      <c r="A7610" t="s">
        <v>11022</v>
      </c>
    </row>
    <row r="7611" spans="1:3" x14ac:dyDescent="0.3">
      <c r="A7611" t="s">
        <v>6222</v>
      </c>
      <c r="B7611">
        <v>3</v>
      </c>
      <c r="C7611">
        <v>3</v>
      </c>
    </row>
    <row r="7612" spans="1:3" x14ac:dyDescent="0.3">
      <c r="A7612" t="s">
        <v>6223</v>
      </c>
      <c r="B7612">
        <v>2</v>
      </c>
      <c r="C7612">
        <v>2</v>
      </c>
    </row>
    <row r="7613" spans="1:3" x14ac:dyDescent="0.3">
      <c r="A7613" t="s">
        <v>11023</v>
      </c>
    </row>
    <row r="7614" spans="1:3" x14ac:dyDescent="0.3">
      <c r="A7614" t="s">
        <v>6224</v>
      </c>
      <c r="B7614">
        <v>7</v>
      </c>
      <c r="C7614">
        <v>7</v>
      </c>
    </row>
    <row r="7615" spans="1:3" x14ac:dyDescent="0.3">
      <c r="A7615" t="s">
        <v>6225</v>
      </c>
      <c r="B7615">
        <v>12</v>
      </c>
      <c r="C7615">
        <v>12</v>
      </c>
    </row>
    <row r="7616" spans="1:3" x14ac:dyDescent="0.3">
      <c r="A7616" t="s">
        <v>11024</v>
      </c>
    </row>
    <row r="7617" spans="1:3" x14ac:dyDescent="0.3">
      <c r="A7617" t="s">
        <v>11025</v>
      </c>
    </row>
    <row r="7618" spans="1:3" x14ac:dyDescent="0.3">
      <c r="A7618" t="s">
        <v>3198</v>
      </c>
    </row>
    <row r="7619" spans="1:3" x14ac:dyDescent="0.3">
      <c r="A7619" t="s">
        <v>6226</v>
      </c>
    </row>
    <row r="7620" spans="1:3" x14ac:dyDescent="0.3">
      <c r="A7620" t="s">
        <v>6227</v>
      </c>
    </row>
    <row r="7621" spans="1:3" x14ac:dyDescent="0.3">
      <c r="A7621" t="s">
        <v>11026</v>
      </c>
    </row>
    <row r="7622" spans="1:3" x14ac:dyDescent="0.3">
      <c r="A7622" t="s">
        <v>6228</v>
      </c>
    </row>
    <row r="7623" spans="1:3" x14ac:dyDescent="0.3">
      <c r="A7623" t="s">
        <v>11027</v>
      </c>
    </row>
    <row r="7624" spans="1:3" x14ac:dyDescent="0.3">
      <c r="A7624" t="s">
        <v>6229</v>
      </c>
    </row>
    <row r="7625" spans="1:3" x14ac:dyDescent="0.3">
      <c r="A7625" t="s">
        <v>11028</v>
      </c>
    </row>
    <row r="7626" spans="1:3" x14ac:dyDescent="0.3">
      <c r="A7626" t="s">
        <v>11029</v>
      </c>
      <c r="B7626">
        <v>44</v>
      </c>
      <c r="C7626">
        <v>44</v>
      </c>
    </row>
    <row r="7627" spans="1:3" x14ac:dyDescent="0.3">
      <c r="A7627" t="s">
        <v>6230</v>
      </c>
      <c r="B7627">
        <v>15</v>
      </c>
      <c r="C7627">
        <v>15</v>
      </c>
    </row>
    <row r="7628" spans="1:3" x14ac:dyDescent="0.3">
      <c r="A7628" t="s">
        <v>6231</v>
      </c>
    </row>
    <row r="7629" spans="1:3" x14ac:dyDescent="0.3">
      <c r="A7629" t="s">
        <v>11030</v>
      </c>
    </row>
    <row r="7630" spans="1:3" x14ac:dyDescent="0.3">
      <c r="A7630" t="s">
        <v>11031</v>
      </c>
    </row>
    <row r="7631" spans="1:3" x14ac:dyDescent="0.3">
      <c r="A7631" t="s">
        <v>11032</v>
      </c>
    </row>
    <row r="7632" spans="1:3" x14ac:dyDescent="0.3">
      <c r="A7632" t="s">
        <v>11033</v>
      </c>
      <c r="B7632">
        <v>3</v>
      </c>
      <c r="C7632">
        <v>3</v>
      </c>
    </row>
    <row r="7633" spans="1:3" x14ac:dyDescent="0.3">
      <c r="A7633" t="s">
        <v>11034</v>
      </c>
    </row>
    <row r="7634" spans="1:3" x14ac:dyDescent="0.3">
      <c r="A7634" t="s">
        <v>6232</v>
      </c>
    </row>
    <row r="7635" spans="1:3" x14ac:dyDescent="0.3">
      <c r="A7635" t="s">
        <v>6233</v>
      </c>
    </row>
    <row r="7636" spans="1:3" x14ac:dyDescent="0.3">
      <c r="A7636" t="s">
        <v>6234</v>
      </c>
      <c r="B7636">
        <v>21</v>
      </c>
      <c r="C7636">
        <v>21</v>
      </c>
    </row>
    <row r="7637" spans="1:3" x14ac:dyDescent="0.3">
      <c r="A7637" t="s">
        <v>11035</v>
      </c>
    </row>
    <row r="7638" spans="1:3" x14ac:dyDescent="0.3">
      <c r="A7638" t="s">
        <v>6235</v>
      </c>
      <c r="B7638">
        <v>27</v>
      </c>
      <c r="C7638">
        <v>27</v>
      </c>
    </row>
    <row r="7639" spans="1:3" x14ac:dyDescent="0.3">
      <c r="A7639" t="s">
        <v>6236</v>
      </c>
    </row>
    <row r="7640" spans="1:3" x14ac:dyDescent="0.3">
      <c r="A7640" t="s">
        <v>6237</v>
      </c>
      <c r="B7640">
        <v>2020</v>
      </c>
      <c r="C7640">
        <v>2020</v>
      </c>
    </row>
    <row r="7641" spans="1:3" x14ac:dyDescent="0.3">
      <c r="A7641" t="s">
        <v>6238</v>
      </c>
    </row>
    <row r="7642" spans="1:3" x14ac:dyDescent="0.3">
      <c r="A7642" t="s">
        <v>6239</v>
      </c>
    </row>
    <row r="7643" spans="1:3" x14ac:dyDescent="0.3">
      <c r="A7643" t="s">
        <v>11036</v>
      </c>
    </row>
    <row r="7644" spans="1:3" x14ac:dyDescent="0.3">
      <c r="A7644" t="s">
        <v>6240</v>
      </c>
      <c r="B7644">
        <v>5</v>
      </c>
      <c r="C7644">
        <v>5</v>
      </c>
    </row>
    <row r="7645" spans="1:3" x14ac:dyDescent="0.3">
      <c r="A7645" t="s">
        <v>6241</v>
      </c>
    </row>
    <row r="7646" spans="1:3" x14ac:dyDescent="0.3">
      <c r="A7646" t="s">
        <v>6242</v>
      </c>
      <c r="B7646">
        <v>5</v>
      </c>
      <c r="C7646">
        <v>5</v>
      </c>
    </row>
    <row r="7647" spans="1:3" x14ac:dyDescent="0.3">
      <c r="A7647" t="s">
        <v>11037</v>
      </c>
      <c r="B7647">
        <v>3</v>
      </c>
      <c r="C7647">
        <v>3</v>
      </c>
    </row>
    <row r="7648" spans="1:3" x14ac:dyDescent="0.3">
      <c r="A7648" t="s">
        <v>11038</v>
      </c>
    </row>
    <row r="7649" spans="1:3" x14ac:dyDescent="0.3">
      <c r="A7649" t="s">
        <v>11039</v>
      </c>
      <c r="B7649">
        <v>1</v>
      </c>
      <c r="C7649">
        <v>1</v>
      </c>
    </row>
    <row r="7650" spans="1:3" x14ac:dyDescent="0.3">
      <c r="A7650" t="s">
        <v>11040</v>
      </c>
    </row>
    <row r="7651" spans="1:3" x14ac:dyDescent="0.3">
      <c r="A7651" t="s">
        <v>6243</v>
      </c>
    </row>
    <row r="7652" spans="1:3" x14ac:dyDescent="0.3">
      <c r="A7652" t="s">
        <v>6244</v>
      </c>
      <c r="B7652">
        <v>16</v>
      </c>
      <c r="C7652">
        <v>16</v>
      </c>
    </row>
    <row r="7653" spans="1:3" x14ac:dyDescent="0.3">
      <c r="A7653" t="s">
        <v>5745</v>
      </c>
    </row>
    <row r="7654" spans="1:3" x14ac:dyDescent="0.3">
      <c r="A7654" t="s">
        <v>6245</v>
      </c>
    </row>
    <row r="7655" spans="1:3" x14ac:dyDescent="0.3">
      <c r="A7655" t="s">
        <v>6247</v>
      </c>
    </row>
    <row r="7656" spans="1:3" x14ac:dyDescent="0.3">
      <c r="A7656" t="s">
        <v>11041</v>
      </c>
    </row>
    <row r="7657" spans="1:3" x14ac:dyDescent="0.3">
      <c r="A7657" t="s">
        <v>11042</v>
      </c>
    </row>
    <row r="7658" spans="1:3" x14ac:dyDescent="0.3">
      <c r="A7658" t="s">
        <v>1258</v>
      </c>
    </row>
    <row r="7659" spans="1:3" x14ac:dyDescent="0.3">
      <c r="A7659" t="s">
        <v>11043</v>
      </c>
    </row>
    <row r="7660" spans="1:3" x14ac:dyDescent="0.3">
      <c r="A7660" t="s">
        <v>11044</v>
      </c>
      <c r="B7660">
        <v>19</v>
      </c>
      <c r="C7660">
        <v>19</v>
      </c>
    </row>
    <row r="7661" spans="1:3" x14ac:dyDescent="0.3">
      <c r="A7661" t="s">
        <v>6248</v>
      </c>
      <c r="B7661">
        <v>32</v>
      </c>
      <c r="C7661">
        <v>32</v>
      </c>
    </row>
    <row r="7662" spans="1:3" x14ac:dyDescent="0.3">
      <c r="A7662" t="s">
        <v>6249</v>
      </c>
    </row>
    <row r="7663" spans="1:3" x14ac:dyDescent="0.3">
      <c r="A7663" t="s">
        <v>5826</v>
      </c>
    </row>
    <row r="7664" spans="1:3" x14ac:dyDescent="0.3">
      <c r="A7664" t="s">
        <v>6250</v>
      </c>
    </row>
    <row r="7665" spans="1:3" x14ac:dyDescent="0.3">
      <c r="A7665" t="s">
        <v>11045</v>
      </c>
      <c r="B7665">
        <v>8</v>
      </c>
      <c r="C7665">
        <v>8</v>
      </c>
    </row>
    <row r="7666" spans="1:3" x14ac:dyDescent="0.3">
      <c r="A7666" t="s">
        <v>11046</v>
      </c>
      <c r="B7666">
        <v>13</v>
      </c>
      <c r="C7666">
        <v>13</v>
      </c>
    </row>
    <row r="7667" spans="1:3" x14ac:dyDescent="0.3">
      <c r="A7667" t="s">
        <v>11047</v>
      </c>
    </row>
    <row r="7668" spans="1:3" x14ac:dyDescent="0.3">
      <c r="A7668" t="s">
        <v>6251</v>
      </c>
    </row>
    <row r="7669" spans="1:3" x14ac:dyDescent="0.3">
      <c r="A7669" t="s">
        <v>11048</v>
      </c>
    </row>
    <row r="7670" spans="1:3" x14ac:dyDescent="0.3">
      <c r="A7670" t="s">
        <v>6252</v>
      </c>
    </row>
    <row r="7671" spans="1:3" x14ac:dyDescent="0.3">
      <c r="A7671" t="s">
        <v>6253</v>
      </c>
      <c r="B7671">
        <v>2</v>
      </c>
      <c r="C7671">
        <v>2</v>
      </c>
    </row>
    <row r="7672" spans="1:3" x14ac:dyDescent="0.3">
      <c r="A7672" t="s">
        <v>11049</v>
      </c>
    </row>
    <row r="7673" spans="1:3" x14ac:dyDescent="0.3">
      <c r="A7673" t="s">
        <v>6255</v>
      </c>
      <c r="C7673">
        <v>3</v>
      </c>
    </row>
    <row r="7674" spans="1:3" x14ac:dyDescent="0.3">
      <c r="A7674" t="s">
        <v>11050</v>
      </c>
    </row>
    <row r="7675" spans="1:3" x14ac:dyDescent="0.3">
      <c r="A7675" t="s">
        <v>6256</v>
      </c>
    </row>
    <row r="7676" spans="1:3" x14ac:dyDescent="0.3">
      <c r="A7676" t="s">
        <v>6257</v>
      </c>
      <c r="B7676">
        <v>11</v>
      </c>
      <c r="C7676">
        <v>11</v>
      </c>
    </row>
    <row r="7677" spans="1:3" x14ac:dyDescent="0.3">
      <c r="A7677" t="s">
        <v>6258</v>
      </c>
      <c r="B7677">
        <v>2020</v>
      </c>
      <c r="C7677">
        <v>2020</v>
      </c>
    </row>
    <row r="7678" spans="1:3" x14ac:dyDescent="0.3">
      <c r="A7678" t="s">
        <v>5681</v>
      </c>
    </row>
    <row r="7679" spans="1:3" x14ac:dyDescent="0.3">
      <c r="A7679" t="s">
        <v>6259</v>
      </c>
      <c r="B7679">
        <v>5</v>
      </c>
      <c r="C7679">
        <v>5</v>
      </c>
    </row>
    <row r="7680" spans="1:3" x14ac:dyDescent="0.3">
      <c r="A7680" t="s">
        <v>6260</v>
      </c>
      <c r="B7680">
        <v>5</v>
      </c>
      <c r="C7680">
        <v>5</v>
      </c>
    </row>
    <row r="7681" spans="1:3" x14ac:dyDescent="0.3">
      <c r="A7681" t="s">
        <v>6261</v>
      </c>
      <c r="B7681">
        <v>2</v>
      </c>
      <c r="C7681">
        <v>2</v>
      </c>
    </row>
    <row r="7682" spans="1:3" x14ac:dyDescent="0.3">
      <c r="A7682" t="s">
        <v>11051</v>
      </c>
    </row>
    <row r="7683" spans="1:3" x14ac:dyDescent="0.3">
      <c r="A7683" t="s">
        <v>11052</v>
      </c>
    </row>
    <row r="7684" spans="1:3" x14ac:dyDescent="0.3">
      <c r="A7684" t="s">
        <v>11053</v>
      </c>
      <c r="B7684">
        <v>2022</v>
      </c>
      <c r="C7684">
        <v>2022</v>
      </c>
    </row>
    <row r="7685" spans="1:3" x14ac:dyDescent="0.3">
      <c r="A7685" t="s">
        <v>4054</v>
      </c>
    </row>
    <row r="7686" spans="1:3" x14ac:dyDescent="0.3">
      <c r="A7686" t="s">
        <v>6262</v>
      </c>
    </row>
    <row r="7687" spans="1:3" x14ac:dyDescent="0.3">
      <c r="A7687" t="s">
        <v>11054</v>
      </c>
    </row>
    <row r="7688" spans="1:3" x14ac:dyDescent="0.3">
      <c r="A7688" t="s">
        <v>11055</v>
      </c>
      <c r="B7688">
        <v>2020</v>
      </c>
      <c r="C7688">
        <v>2020</v>
      </c>
    </row>
    <row r="7689" spans="1:3" x14ac:dyDescent="0.3">
      <c r="A7689" t="s">
        <v>6263</v>
      </c>
      <c r="B7689">
        <v>2020</v>
      </c>
      <c r="C7689">
        <v>2020</v>
      </c>
    </row>
    <row r="7690" spans="1:3" x14ac:dyDescent="0.3">
      <c r="A7690" t="s">
        <v>6264</v>
      </c>
      <c r="B7690">
        <v>55</v>
      </c>
      <c r="C7690">
        <v>55</v>
      </c>
    </row>
    <row r="7691" spans="1:3" x14ac:dyDescent="0.3">
      <c r="A7691" t="s">
        <v>6265</v>
      </c>
    </row>
    <row r="7692" spans="1:3" x14ac:dyDescent="0.3">
      <c r="A7692" t="s">
        <v>6266</v>
      </c>
    </row>
    <row r="7693" spans="1:3" x14ac:dyDescent="0.3">
      <c r="A7693" t="s">
        <v>6267</v>
      </c>
    </row>
    <row r="7694" spans="1:3" x14ac:dyDescent="0.3">
      <c r="A7694" t="s">
        <v>11056</v>
      </c>
      <c r="B7694">
        <v>3</v>
      </c>
      <c r="C7694">
        <v>3</v>
      </c>
    </row>
    <row r="7695" spans="1:3" x14ac:dyDescent="0.3">
      <c r="A7695" t="s">
        <v>6268</v>
      </c>
      <c r="B7695">
        <v>5</v>
      </c>
      <c r="C7695">
        <v>5</v>
      </c>
    </row>
    <row r="7696" spans="1:3" x14ac:dyDescent="0.3">
      <c r="A7696" t="s">
        <v>11057</v>
      </c>
      <c r="B7696">
        <v>2020</v>
      </c>
      <c r="C7696">
        <v>2020</v>
      </c>
    </row>
    <row r="7697" spans="1:3" x14ac:dyDescent="0.3">
      <c r="A7697" t="s">
        <v>6269</v>
      </c>
      <c r="B7697">
        <v>7</v>
      </c>
      <c r="C7697">
        <v>7</v>
      </c>
    </row>
    <row r="7698" spans="1:3" x14ac:dyDescent="0.3">
      <c r="A7698" t="s">
        <v>6270</v>
      </c>
    </row>
    <row r="7699" spans="1:3" x14ac:dyDescent="0.3">
      <c r="A7699" t="s">
        <v>6271</v>
      </c>
      <c r="B7699">
        <v>14</v>
      </c>
      <c r="C7699">
        <v>14</v>
      </c>
    </row>
    <row r="7700" spans="1:3" x14ac:dyDescent="0.3">
      <c r="A7700" t="s">
        <v>6272</v>
      </c>
    </row>
    <row r="7701" spans="1:3" x14ac:dyDescent="0.3">
      <c r="A7701" t="s">
        <v>6273</v>
      </c>
      <c r="B7701">
        <v>4</v>
      </c>
      <c r="C7701">
        <v>4</v>
      </c>
    </row>
    <row r="7702" spans="1:3" x14ac:dyDescent="0.3">
      <c r="A7702" t="s">
        <v>11058</v>
      </c>
    </row>
    <row r="7703" spans="1:3" x14ac:dyDescent="0.3">
      <c r="A7703" t="s">
        <v>11059</v>
      </c>
      <c r="B7703">
        <v>2</v>
      </c>
      <c r="C7703">
        <v>2</v>
      </c>
    </row>
    <row r="7704" spans="1:3" x14ac:dyDescent="0.3">
      <c r="A7704" t="s">
        <v>6274</v>
      </c>
    </row>
    <row r="7705" spans="1:3" x14ac:dyDescent="0.3">
      <c r="A7705" t="s">
        <v>11060</v>
      </c>
    </row>
    <row r="7706" spans="1:3" x14ac:dyDescent="0.3">
      <c r="A7706" t="s">
        <v>6275</v>
      </c>
      <c r="B7706">
        <v>5</v>
      </c>
      <c r="C7706">
        <v>5</v>
      </c>
    </row>
    <row r="7707" spans="1:3" x14ac:dyDescent="0.3">
      <c r="A7707" t="s">
        <v>5655</v>
      </c>
    </row>
    <row r="7708" spans="1:3" x14ac:dyDescent="0.3">
      <c r="A7708" t="s">
        <v>6276</v>
      </c>
      <c r="B7708">
        <v>5</v>
      </c>
      <c r="C7708">
        <v>5</v>
      </c>
    </row>
    <row r="7709" spans="1:3" x14ac:dyDescent="0.3">
      <c r="A7709" t="s">
        <v>11061</v>
      </c>
    </row>
    <row r="7710" spans="1:3" x14ac:dyDescent="0.3">
      <c r="A7710" t="s">
        <v>6277</v>
      </c>
    </row>
    <row r="7711" spans="1:3" x14ac:dyDescent="0.3">
      <c r="A7711" t="s">
        <v>6278</v>
      </c>
    </row>
    <row r="7712" spans="1:3" x14ac:dyDescent="0.3">
      <c r="A7712" t="s">
        <v>11062</v>
      </c>
    </row>
    <row r="7713" spans="1:3" x14ac:dyDescent="0.3">
      <c r="A7713" t="s">
        <v>6279</v>
      </c>
    </row>
    <row r="7714" spans="1:3" x14ac:dyDescent="0.3">
      <c r="A7714" t="s">
        <v>11063</v>
      </c>
    </row>
    <row r="7715" spans="1:3" x14ac:dyDescent="0.3">
      <c r="A7715" t="s">
        <v>11064</v>
      </c>
    </row>
    <row r="7716" spans="1:3" x14ac:dyDescent="0.3">
      <c r="A7716" t="s">
        <v>11065</v>
      </c>
    </row>
    <row r="7717" spans="1:3" x14ac:dyDescent="0.3">
      <c r="A7717" t="s">
        <v>6280</v>
      </c>
    </row>
    <row r="7718" spans="1:3" x14ac:dyDescent="0.3">
      <c r="A7718" t="s">
        <v>11066</v>
      </c>
    </row>
    <row r="7719" spans="1:3" x14ac:dyDescent="0.3">
      <c r="A7719" t="s">
        <v>11067</v>
      </c>
    </row>
    <row r="7720" spans="1:3" x14ac:dyDescent="0.3">
      <c r="A7720" t="s">
        <v>6281</v>
      </c>
    </row>
    <row r="7721" spans="1:3" x14ac:dyDescent="0.3">
      <c r="A7721" t="s">
        <v>6282</v>
      </c>
    </row>
    <row r="7722" spans="1:3" x14ac:dyDescent="0.3">
      <c r="A7722" t="s">
        <v>6283</v>
      </c>
    </row>
    <row r="7723" spans="1:3" x14ac:dyDescent="0.3">
      <c r="A7723" t="s">
        <v>6284</v>
      </c>
      <c r="B7723">
        <v>7</v>
      </c>
      <c r="C7723">
        <v>7</v>
      </c>
    </row>
    <row r="7724" spans="1:3" x14ac:dyDescent="0.3">
      <c r="A7724" t="s">
        <v>11068</v>
      </c>
    </row>
    <row r="7725" spans="1:3" x14ac:dyDescent="0.3">
      <c r="A7725" t="s">
        <v>11069</v>
      </c>
    </row>
    <row r="7726" spans="1:3" x14ac:dyDescent="0.3">
      <c r="A7726" t="s">
        <v>6285</v>
      </c>
      <c r="B7726">
        <v>7</v>
      </c>
      <c r="C7726">
        <v>7</v>
      </c>
    </row>
    <row r="7727" spans="1:3" x14ac:dyDescent="0.3">
      <c r="A7727" t="s">
        <v>6286</v>
      </c>
      <c r="B7727">
        <v>10</v>
      </c>
      <c r="C7727">
        <v>10</v>
      </c>
    </row>
    <row r="7728" spans="1:3" x14ac:dyDescent="0.3">
      <c r="A7728" t="s">
        <v>11070</v>
      </c>
    </row>
    <row r="7729" spans="1:3" x14ac:dyDescent="0.3">
      <c r="A7729" t="s">
        <v>6287</v>
      </c>
    </row>
    <row r="7730" spans="1:3" x14ac:dyDescent="0.3">
      <c r="A7730" t="s">
        <v>6288</v>
      </c>
      <c r="B7730">
        <v>8</v>
      </c>
      <c r="C7730">
        <v>8</v>
      </c>
    </row>
    <row r="7731" spans="1:3" x14ac:dyDescent="0.3">
      <c r="A7731" t="s">
        <v>11071</v>
      </c>
    </row>
    <row r="7732" spans="1:3" x14ac:dyDescent="0.3">
      <c r="A7732" t="s">
        <v>1800</v>
      </c>
    </row>
    <row r="7733" spans="1:3" x14ac:dyDescent="0.3">
      <c r="A7733" t="s">
        <v>11072</v>
      </c>
    </row>
    <row r="7734" spans="1:3" x14ac:dyDescent="0.3">
      <c r="A7734" t="s">
        <v>6289</v>
      </c>
    </row>
    <row r="7735" spans="1:3" x14ac:dyDescent="0.3">
      <c r="A7735" t="s">
        <v>11073</v>
      </c>
      <c r="B7735">
        <v>29</v>
      </c>
      <c r="C7735">
        <v>29</v>
      </c>
    </row>
    <row r="7736" spans="1:3" x14ac:dyDescent="0.3">
      <c r="A7736" t="s">
        <v>11074</v>
      </c>
      <c r="B7736">
        <v>4</v>
      </c>
      <c r="C7736">
        <v>4</v>
      </c>
    </row>
    <row r="7737" spans="1:3" x14ac:dyDescent="0.3">
      <c r="A7737" t="s">
        <v>11075</v>
      </c>
    </row>
    <row r="7738" spans="1:3" x14ac:dyDescent="0.3">
      <c r="A7738" t="s">
        <v>11076</v>
      </c>
    </row>
    <row r="7739" spans="1:3" x14ac:dyDescent="0.3">
      <c r="A7739" t="s">
        <v>6290</v>
      </c>
    </row>
    <row r="7740" spans="1:3" x14ac:dyDescent="0.3">
      <c r="A7740" t="s">
        <v>6291</v>
      </c>
      <c r="B7740">
        <v>15</v>
      </c>
      <c r="C7740">
        <v>15</v>
      </c>
    </row>
    <row r="7741" spans="1:3" x14ac:dyDescent="0.3">
      <c r="A7741" t="s">
        <v>6292</v>
      </c>
      <c r="B7741">
        <v>12</v>
      </c>
      <c r="C7741">
        <v>12</v>
      </c>
    </row>
    <row r="7742" spans="1:3" x14ac:dyDescent="0.3">
      <c r="A7742" t="s">
        <v>6293</v>
      </c>
      <c r="B7742">
        <v>54</v>
      </c>
      <c r="C7742">
        <v>54</v>
      </c>
    </row>
    <row r="7743" spans="1:3" x14ac:dyDescent="0.3">
      <c r="A7743" t="s">
        <v>11077</v>
      </c>
    </row>
    <row r="7744" spans="1:3" x14ac:dyDescent="0.3">
      <c r="A7744" t="s">
        <v>11078</v>
      </c>
    </row>
    <row r="7745" spans="1:3" x14ac:dyDescent="0.3">
      <c r="A7745" t="s">
        <v>6294</v>
      </c>
    </row>
    <row r="7746" spans="1:3" x14ac:dyDescent="0.3">
      <c r="A7746" t="s">
        <v>6295</v>
      </c>
      <c r="B7746">
        <v>2</v>
      </c>
      <c r="C7746">
        <v>2</v>
      </c>
    </row>
    <row r="7747" spans="1:3" x14ac:dyDescent="0.3">
      <c r="A7747" t="s">
        <v>11079</v>
      </c>
    </row>
    <row r="7748" spans="1:3" x14ac:dyDescent="0.3">
      <c r="A7748" t="s">
        <v>6296</v>
      </c>
      <c r="B7748">
        <v>3</v>
      </c>
      <c r="C7748">
        <v>3</v>
      </c>
    </row>
    <row r="7749" spans="1:3" x14ac:dyDescent="0.3">
      <c r="A7749" t="s">
        <v>11080</v>
      </c>
    </row>
    <row r="7750" spans="1:3" x14ac:dyDescent="0.3">
      <c r="A7750" t="s">
        <v>11081</v>
      </c>
    </row>
    <row r="7751" spans="1:3" x14ac:dyDescent="0.3">
      <c r="A7751" t="s">
        <v>6297</v>
      </c>
      <c r="B7751">
        <v>3</v>
      </c>
      <c r="C7751">
        <v>3</v>
      </c>
    </row>
    <row r="7752" spans="1:3" x14ac:dyDescent="0.3">
      <c r="A7752" t="s">
        <v>11082</v>
      </c>
    </row>
    <row r="7753" spans="1:3" x14ac:dyDescent="0.3">
      <c r="A7753" t="s">
        <v>6298</v>
      </c>
    </row>
    <row r="7754" spans="1:3" x14ac:dyDescent="0.3">
      <c r="A7754" t="s">
        <v>11083</v>
      </c>
    </row>
    <row r="7755" spans="1:3" x14ac:dyDescent="0.3">
      <c r="A7755" t="s">
        <v>11084</v>
      </c>
    </row>
    <row r="7756" spans="1:3" x14ac:dyDescent="0.3">
      <c r="A7756" t="s">
        <v>11085</v>
      </c>
    </row>
    <row r="7757" spans="1:3" x14ac:dyDescent="0.3">
      <c r="A7757" t="s">
        <v>6299</v>
      </c>
    </row>
    <row r="7758" spans="1:3" x14ac:dyDescent="0.3">
      <c r="A7758" t="s">
        <v>6300</v>
      </c>
    </row>
    <row r="7759" spans="1:3" x14ac:dyDescent="0.3">
      <c r="A7759" t="s">
        <v>6621</v>
      </c>
    </row>
    <row r="7760" spans="1:3" x14ac:dyDescent="0.3">
      <c r="A7760" t="s">
        <v>6301</v>
      </c>
      <c r="B7760">
        <v>1</v>
      </c>
      <c r="C7760">
        <v>1</v>
      </c>
    </row>
    <row r="7761" spans="1:3" x14ac:dyDescent="0.3">
      <c r="A7761" t="s">
        <v>11086</v>
      </c>
    </row>
    <row r="7762" spans="1:3" x14ac:dyDescent="0.3">
      <c r="A7762" t="s">
        <v>6302</v>
      </c>
      <c r="B7762">
        <v>2</v>
      </c>
      <c r="C7762">
        <v>2</v>
      </c>
    </row>
    <row r="7763" spans="1:3" x14ac:dyDescent="0.3">
      <c r="A7763" t="s">
        <v>6303</v>
      </c>
      <c r="B7763">
        <v>3</v>
      </c>
      <c r="C7763">
        <v>3</v>
      </c>
    </row>
    <row r="7764" spans="1:3" x14ac:dyDescent="0.3">
      <c r="A7764" t="s">
        <v>11087</v>
      </c>
      <c r="B7764">
        <v>2024</v>
      </c>
      <c r="C7764">
        <v>2024</v>
      </c>
    </row>
    <row r="7765" spans="1:3" x14ac:dyDescent="0.3">
      <c r="A7765" t="s">
        <v>6304</v>
      </c>
      <c r="B7765">
        <v>2</v>
      </c>
      <c r="C7765">
        <v>2</v>
      </c>
    </row>
    <row r="7766" spans="1:3" x14ac:dyDescent="0.3">
      <c r="A7766" t="s">
        <v>6305</v>
      </c>
      <c r="C7766">
        <v>2</v>
      </c>
    </row>
    <row r="7767" spans="1:3" x14ac:dyDescent="0.3">
      <c r="A7767" t="s">
        <v>6307</v>
      </c>
      <c r="B7767">
        <v>2</v>
      </c>
      <c r="C7767">
        <v>2</v>
      </c>
    </row>
    <row r="7768" spans="1:3" x14ac:dyDescent="0.3">
      <c r="A7768" t="s">
        <v>6308</v>
      </c>
      <c r="B7768">
        <v>1</v>
      </c>
      <c r="C7768">
        <v>1</v>
      </c>
    </row>
    <row r="7769" spans="1:3" x14ac:dyDescent="0.3">
      <c r="A7769" t="s">
        <v>6309</v>
      </c>
      <c r="B7769">
        <v>12</v>
      </c>
      <c r="C7769">
        <v>12</v>
      </c>
    </row>
    <row r="7770" spans="1:3" x14ac:dyDescent="0.3">
      <c r="A7770" t="s">
        <v>6310</v>
      </c>
      <c r="B7770">
        <v>22</v>
      </c>
      <c r="C7770">
        <v>22</v>
      </c>
    </row>
    <row r="7771" spans="1:3" x14ac:dyDescent="0.3">
      <c r="A7771" t="s">
        <v>6311</v>
      </c>
      <c r="B7771">
        <v>9</v>
      </c>
      <c r="C7771">
        <v>9</v>
      </c>
    </row>
    <row r="7772" spans="1:3" x14ac:dyDescent="0.3">
      <c r="A7772" t="s">
        <v>6312</v>
      </c>
      <c r="B7772">
        <v>4</v>
      </c>
      <c r="C7772">
        <v>4</v>
      </c>
    </row>
    <row r="7773" spans="1:3" x14ac:dyDescent="0.3">
      <c r="A7773" t="s">
        <v>6313</v>
      </c>
    </row>
    <row r="7774" spans="1:3" x14ac:dyDescent="0.3">
      <c r="A7774" t="s">
        <v>6314</v>
      </c>
      <c r="B7774">
        <v>23</v>
      </c>
      <c r="C7774">
        <v>23</v>
      </c>
    </row>
    <row r="7775" spans="1:3" x14ac:dyDescent="0.3">
      <c r="A7775" t="s">
        <v>6315</v>
      </c>
      <c r="B7775">
        <v>11</v>
      </c>
      <c r="C7775">
        <v>11</v>
      </c>
    </row>
    <row r="7776" spans="1:3" x14ac:dyDescent="0.3">
      <c r="A7776" t="s">
        <v>11088</v>
      </c>
    </row>
    <row r="7777" spans="1:3" x14ac:dyDescent="0.3">
      <c r="A7777" t="s">
        <v>6316</v>
      </c>
    </row>
    <row r="7778" spans="1:3" x14ac:dyDescent="0.3">
      <c r="A7778" t="s">
        <v>6317</v>
      </c>
    </row>
    <row r="7779" spans="1:3" x14ac:dyDescent="0.3">
      <c r="A7779" t="s">
        <v>11089</v>
      </c>
    </row>
    <row r="7780" spans="1:3" x14ac:dyDescent="0.3">
      <c r="A7780" t="s">
        <v>6318</v>
      </c>
      <c r="C7780">
        <v>1</v>
      </c>
    </row>
    <row r="7781" spans="1:3" x14ac:dyDescent="0.3">
      <c r="A7781" t="s">
        <v>6319</v>
      </c>
      <c r="B7781">
        <v>1</v>
      </c>
      <c r="C7781">
        <v>1</v>
      </c>
    </row>
    <row r="7782" spans="1:3" x14ac:dyDescent="0.3">
      <c r="A7782" t="s">
        <v>11090</v>
      </c>
    </row>
    <row r="7783" spans="1:3" x14ac:dyDescent="0.3">
      <c r="A7783" t="s">
        <v>11091</v>
      </c>
    </row>
    <row r="7784" spans="1:3" x14ac:dyDescent="0.3">
      <c r="A7784" t="s">
        <v>6320</v>
      </c>
    </row>
    <row r="7785" spans="1:3" x14ac:dyDescent="0.3">
      <c r="A7785" t="s">
        <v>6321</v>
      </c>
    </row>
    <row r="7786" spans="1:3" x14ac:dyDescent="0.3">
      <c r="A7786" t="s">
        <v>11092</v>
      </c>
    </row>
    <row r="7787" spans="1:3" x14ac:dyDescent="0.3">
      <c r="A7787" t="s">
        <v>11093</v>
      </c>
    </row>
    <row r="7788" spans="1:3" x14ac:dyDescent="0.3">
      <c r="A7788" t="s">
        <v>6322</v>
      </c>
      <c r="C7788">
        <v>7</v>
      </c>
    </row>
    <row r="7789" spans="1:3" x14ac:dyDescent="0.3">
      <c r="A7789" t="s">
        <v>11094</v>
      </c>
    </row>
    <row r="7790" spans="1:3" x14ac:dyDescent="0.3">
      <c r="A7790" t="s">
        <v>6323</v>
      </c>
    </row>
    <row r="7791" spans="1:3" x14ac:dyDescent="0.3">
      <c r="A7791" t="s">
        <v>6324</v>
      </c>
      <c r="C7791">
        <v>5</v>
      </c>
    </row>
    <row r="7792" spans="1:3" x14ac:dyDescent="0.3">
      <c r="A7792" t="s">
        <v>6325</v>
      </c>
    </row>
    <row r="7793" spans="1:3" x14ac:dyDescent="0.3">
      <c r="A7793" t="s">
        <v>6326</v>
      </c>
      <c r="B7793">
        <v>2</v>
      </c>
      <c r="C7793">
        <v>2</v>
      </c>
    </row>
    <row r="7794" spans="1:3" x14ac:dyDescent="0.3">
      <c r="A7794" t="s">
        <v>6328</v>
      </c>
      <c r="B7794">
        <v>1</v>
      </c>
      <c r="C7794">
        <v>1</v>
      </c>
    </row>
    <row r="7795" spans="1:3" x14ac:dyDescent="0.3">
      <c r="A7795" t="s">
        <v>6329</v>
      </c>
    </row>
    <row r="7796" spans="1:3" x14ac:dyDescent="0.3">
      <c r="A7796" t="s">
        <v>6330</v>
      </c>
      <c r="B7796">
        <v>2020</v>
      </c>
      <c r="C7796">
        <v>2020</v>
      </c>
    </row>
    <row r="7797" spans="1:3" x14ac:dyDescent="0.3">
      <c r="A7797" t="s">
        <v>6331</v>
      </c>
      <c r="B7797">
        <v>2020</v>
      </c>
      <c r="C7797">
        <v>2020</v>
      </c>
    </row>
    <row r="7798" spans="1:3" x14ac:dyDescent="0.3">
      <c r="A7798" t="s">
        <v>6332</v>
      </c>
    </row>
    <row r="7799" spans="1:3" x14ac:dyDescent="0.3">
      <c r="A7799" t="s">
        <v>6333</v>
      </c>
    </row>
    <row r="7800" spans="1:3" x14ac:dyDescent="0.3">
      <c r="A7800" t="s">
        <v>6334</v>
      </c>
      <c r="B7800">
        <v>2020</v>
      </c>
      <c r="C7800">
        <v>2020</v>
      </c>
    </row>
    <row r="7801" spans="1:3" x14ac:dyDescent="0.3">
      <c r="A7801" t="s">
        <v>6335</v>
      </c>
      <c r="B7801">
        <v>2020</v>
      </c>
      <c r="C7801">
        <v>2020</v>
      </c>
    </row>
    <row r="7802" spans="1:3" x14ac:dyDescent="0.3">
      <c r="A7802" t="s">
        <v>6336</v>
      </c>
      <c r="B7802">
        <v>2020</v>
      </c>
      <c r="C7802">
        <v>2020</v>
      </c>
    </row>
    <row r="7803" spans="1:3" x14ac:dyDescent="0.3">
      <c r="A7803" t="s">
        <v>11095</v>
      </c>
      <c r="B7803">
        <v>27</v>
      </c>
      <c r="C7803">
        <v>27</v>
      </c>
    </row>
    <row r="7804" spans="1:3" x14ac:dyDescent="0.3">
      <c r="A7804" t="s">
        <v>11096</v>
      </c>
      <c r="B7804">
        <v>2020</v>
      </c>
      <c r="C7804">
        <v>2020</v>
      </c>
    </row>
    <row r="7805" spans="1:3" x14ac:dyDescent="0.3">
      <c r="A7805" t="s">
        <v>6337</v>
      </c>
    </row>
    <row r="7806" spans="1:3" x14ac:dyDescent="0.3">
      <c r="A7806" t="s">
        <v>11097</v>
      </c>
      <c r="B7806">
        <v>2020</v>
      </c>
      <c r="C7806">
        <v>2020</v>
      </c>
    </row>
    <row r="7807" spans="1:3" x14ac:dyDescent="0.3">
      <c r="A7807" t="s">
        <v>11098</v>
      </c>
      <c r="B7807">
        <v>2020</v>
      </c>
      <c r="C7807">
        <v>2020</v>
      </c>
    </row>
    <row r="7808" spans="1:3" x14ac:dyDescent="0.3">
      <c r="A7808" t="s">
        <v>11099</v>
      </c>
      <c r="B7808">
        <v>2020</v>
      </c>
      <c r="C7808">
        <v>2020</v>
      </c>
    </row>
    <row r="7809" spans="1:3" x14ac:dyDescent="0.3">
      <c r="A7809" t="s">
        <v>6338</v>
      </c>
      <c r="B7809">
        <v>76</v>
      </c>
      <c r="C7809">
        <v>76</v>
      </c>
    </row>
    <row r="7810" spans="1:3" x14ac:dyDescent="0.3">
      <c r="A7810" t="s">
        <v>1116</v>
      </c>
    </row>
    <row r="7811" spans="1:3" x14ac:dyDescent="0.3">
      <c r="A7811" t="s">
        <v>1957</v>
      </c>
    </row>
    <row r="7812" spans="1:3" x14ac:dyDescent="0.3">
      <c r="A7812" t="s">
        <v>11100</v>
      </c>
    </row>
    <row r="7813" spans="1:3" x14ac:dyDescent="0.3">
      <c r="A7813" t="s">
        <v>11101</v>
      </c>
    </row>
    <row r="7814" spans="1:3" x14ac:dyDescent="0.3">
      <c r="A7814" t="s">
        <v>11102</v>
      </c>
    </row>
    <row r="7815" spans="1:3" x14ac:dyDescent="0.3">
      <c r="A7815" t="s">
        <v>6056</v>
      </c>
      <c r="B7815">
        <v>5</v>
      </c>
      <c r="C7815">
        <v>5</v>
      </c>
    </row>
    <row r="7816" spans="1:3" x14ac:dyDescent="0.3">
      <c r="A7816" t="s">
        <v>11103</v>
      </c>
      <c r="B7816">
        <v>19</v>
      </c>
      <c r="C7816">
        <v>19</v>
      </c>
    </row>
    <row r="7817" spans="1:3" x14ac:dyDescent="0.3">
      <c r="A7817" t="s">
        <v>6339</v>
      </c>
    </row>
    <row r="7818" spans="1:3" x14ac:dyDescent="0.3">
      <c r="A7818" t="s">
        <v>6340</v>
      </c>
    </row>
    <row r="7819" spans="1:3" x14ac:dyDescent="0.3">
      <c r="A7819" t="s">
        <v>11104</v>
      </c>
      <c r="B7819">
        <v>19</v>
      </c>
      <c r="C7819">
        <v>19</v>
      </c>
    </row>
    <row r="7820" spans="1:3" x14ac:dyDescent="0.3">
      <c r="A7820" t="s">
        <v>6341</v>
      </c>
    </row>
    <row r="7821" spans="1:3" x14ac:dyDescent="0.3">
      <c r="A7821" t="s">
        <v>6342</v>
      </c>
    </row>
    <row r="7822" spans="1:3" x14ac:dyDescent="0.3">
      <c r="A7822" t="s">
        <v>6343</v>
      </c>
    </row>
    <row r="7823" spans="1:3" x14ac:dyDescent="0.3">
      <c r="A7823" t="s">
        <v>11105</v>
      </c>
      <c r="B7823">
        <v>2</v>
      </c>
      <c r="C7823">
        <v>2</v>
      </c>
    </row>
    <row r="7824" spans="1:3" x14ac:dyDescent="0.3">
      <c r="A7824" t="s">
        <v>11106</v>
      </c>
      <c r="B7824">
        <v>19</v>
      </c>
      <c r="C7824">
        <v>19</v>
      </c>
    </row>
    <row r="7825" spans="1:3" x14ac:dyDescent="0.3">
      <c r="A7825" t="s">
        <v>11107</v>
      </c>
    </row>
    <row r="7826" spans="1:3" x14ac:dyDescent="0.3">
      <c r="A7826" t="s">
        <v>6344</v>
      </c>
    </row>
    <row r="7827" spans="1:3" x14ac:dyDescent="0.3">
      <c r="A7827" t="s">
        <v>6345</v>
      </c>
    </row>
    <row r="7828" spans="1:3" x14ac:dyDescent="0.3">
      <c r="A7828" t="s">
        <v>6346</v>
      </c>
    </row>
    <row r="7829" spans="1:3" x14ac:dyDescent="0.3">
      <c r="A7829" t="s">
        <v>6347</v>
      </c>
    </row>
    <row r="7830" spans="1:3" x14ac:dyDescent="0.3">
      <c r="A7830" t="s">
        <v>6348</v>
      </c>
      <c r="B7830">
        <v>11</v>
      </c>
      <c r="C7830">
        <v>11</v>
      </c>
    </row>
    <row r="7831" spans="1:3" x14ac:dyDescent="0.3">
      <c r="A7831" t="s">
        <v>11108</v>
      </c>
      <c r="B7831">
        <v>1</v>
      </c>
      <c r="C7831">
        <v>1</v>
      </c>
    </row>
    <row r="7832" spans="1:3" x14ac:dyDescent="0.3">
      <c r="A7832" t="s">
        <v>6349</v>
      </c>
      <c r="B7832">
        <v>44</v>
      </c>
      <c r="C7832">
        <v>44</v>
      </c>
    </row>
    <row r="7833" spans="1:3" x14ac:dyDescent="0.3">
      <c r="A7833" t="s">
        <v>6350</v>
      </c>
      <c r="B7833">
        <v>5</v>
      </c>
      <c r="C7833">
        <v>5</v>
      </c>
    </row>
    <row r="7834" spans="1:3" x14ac:dyDescent="0.3">
      <c r="A7834" t="s">
        <v>6351</v>
      </c>
    </row>
    <row r="7835" spans="1:3" x14ac:dyDescent="0.3">
      <c r="A7835" t="s">
        <v>6352</v>
      </c>
      <c r="B7835">
        <v>14</v>
      </c>
      <c r="C7835">
        <v>14</v>
      </c>
    </row>
    <row r="7836" spans="1:3" x14ac:dyDescent="0.3">
      <c r="A7836" t="s">
        <v>6353</v>
      </c>
      <c r="B7836">
        <v>13</v>
      </c>
      <c r="C7836">
        <v>13</v>
      </c>
    </row>
    <row r="7837" spans="1:3" x14ac:dyDescent="0.3">
      <c r="A7837" t="s">
        <v>6354</v>
      </c>
    </row>
    <row r="7838" spans="1:3" x14ac:dyDescent="0.3">
      <c r="A7838" t="s">
        <v>6355</v>
      </c>
    </row>
    <row r="7839" spans="1:3" x14ac:dyDescent="0.3">
      <c r="A7839" t="s">
        <v>6356</v>
      </c>
    </row>
    <row r="7840" spans="1:3" x14ac:dyDescent="0.3">
      <c r="A7840" t="s">
        <v>6357</v>
      </c>
    </row>
    <row r="7841" spans="1:3" x14ac:dyDescent="0.3">
      <c r="A7841" t="s">
        <v>6358</v>
      </c>
    </row>
    <row r="7842" spans="1:3" x14ac:dyDescent="0.3">
      <c r="A7842" t="s">
        <v>6359</v>
      </c>
    </row>
    <row r="7843" spans="1:3" x14ac:dyDescent="0.3">
      <c r="A7843" t="s">
        <v>6360</v>
      </c>
    </row>
    <row r="7844" spans="1:3" x14ac:dyDescent="0.3">
      <c r="A7844" t="s">
        <v>6361</v>
      </c>
    </row>
    <row r="7845" spans="1:3" x14ac:dyDescent="0.3">
      <c r="A7845" t="s">
        <v>11109</v>
      </c>
    </row>
    <row r="7846" spans="1:3" x14ac:dyDescent="0.3">
      <c r="A7846" t="s">
        <v>6362</v>
      </c>
    </row>
    <row r="7847" spans="1:3" x14ac:dyDescent="0.3">
      <c r="A7847" t="s">
        <v>11110</v>
      </c>
    </row>
    <row r="7848" spans="1:3" x14ac:dyDescent="0.3">
      <c r="A7848" t="s">
        <v>6363</v>
      </c>
      <c r="B7848">
        <v>13</v>
      </c>
      <c r="C7848">
        <v>13</v>
      </c>
    </row>
    <row r="7849" spans="1:3" x14ac:dyDescent="0.3">
      <c r="A7849" t="s">
        <v>6364</v>
      </c>
      <c r="B7849">
        <v>12</v>
      </c>
      <c r="C7849">
        <v>12</v>
      </c>
    </row>
    <row r="7850" spans="1:3" x14ac:dyDescent="0.3">
      <c r="A7850" t="s">
        <v>6365</v>
      </c>
      <c r="B7850">
        <v>11</v>
      </c>
      <c r="C7850">
        <v>11</v>
      </c>
    </row>
    <row r="7851" spans="1:3" x14ac:dyDescent="0.3">
      <c r="A7851" t="s">
        <v>6366</v>
      </c>
    </row>
    <row r="7852" spans="1:3" x14ac:dyDescent="0.3">
      <c r="A7852" t="s">
        <v>6367</v>
      </c>
    </row>
    <row r="7853" spans="1:3" x14ac:dyDescent="0.3">
      <c r="A7853" t="s">
        <v>6368</v>
      </c>
      <c r="B7853">
        <v>92</v>
      </c>
      <c r="C7853">
        <v>92</v>
      </c>
    </row>
    <row r="7854" spans="1:3" x14ac:dyDescent="0.3">
      <c r="A7854" t="s">
        <v>6369</v>
      </c>
      <c r="B7854">
        <v>1</v>
      </c>
      <c r="C7854">
        <v>1</v>
      </c>
    </row>
    <row r="7855" spans="1:3" x14ac:dyDescent="0.3">
      <c r="A7855" t="s">
        <v>11111</v>
      </c>
      <c r="B7855">
        <v>4</v>
      </c>
      <c r="C7855">
        <v>4</v>
      </c>
    </row>
    <row r="7856" spans="1:3" x14ac:dyDescent="0.3">
      <c r="A7856" t="s">
        <v>1560</v>
      </c>
    </row>
    <row r="7857" spans="1:1" x14ac:dyDescent="0.3">
      <c r="A7857" t="s">
        <v>6370</v>
      </c>
    </row>
    <row r="7858" spans="1:1" x14ac:dyDescent="0.3">
      <c r="A7858" t="s">
        <v>1767</v>
      </c>
    </row>
    <row r="7859" spans="1:1" x14ac:dyDescent="0.3">
      <c r="A7859" t="s">
        <v>6371</v>
      </c>
    </row>
    <row r="7860" spans="1:1" x14ac:dyDescent="0.3">
      <c r="A7860" t="s">
        <v>6372</v>
      </c>
    </row>
    <row r="7861" spans="1:1" x14ac:dyDescent="0.3">
      <c r="A7861" t="s">
        <v>6373</v>
      </c>
    </row>
    <row r="7862" spans="1:1" x14ac:dyDescent="0.3">
      <c r="A7862" t="s">
        <v>2553</v>
      </c>
    </row>
    <row r="7863" spans="1:1" x14ac:dyDescent="0.3">
      <c r="A7863" t="s">
        <v>6374</v>
      </c>
    </row>
    <row r="7864" spans="1:1" x14ac:dyDescent="0.3">
      <c r="A7864" t="s">
        <v>2499</v>
      </c>
    </row>
    <row r="7865" spans="1:1" x14ac:dyDescent="0.3">
      <c r="A7865" t="s">
        <v>5880</v>
      </c>
    </row>
    <row r="7866" spans="1:1" x14ac:dyDescent="0.3">
      <c r="A7866" t="s">
        <v>6375</v>
      </c>
    </row>
    <row r="7867" spans="1:1" x14ac:dyDescent="0.3">
      <c r="A7867" t="s">
        <v>6376</v>
      </c>
    </row>
    <row r="7868" spans="1:1" x14ac:dyDescent="0.3">
      <c r="A7868" t="s">
        <v>6377</v>
      </c>
    </row>
    <row r="7869" spans="1:1" x14ac:dyDescent="0.3">
      <c r="A7869" t="s">
        <v>4946</v>
      </c>
    </row>
    <row r="7870" spans="1:1" x14ac:dyDescent="0.3">
      <c r="A7870" t="s">
        <v>4831</v>
      </c>
    </row>
    <row r="7871" spans="1:1" x14ac:dyDescent="0.3">
      <c r="A7871" t="s">
        <v>11112</v>
      </c>
    </row>
    <row r="7872" spans="1:1" x14ac:dyDescent="0.3">
      <c r="A7872" t="s">
        <v>11113</v>
      </c>
    </row>
    <row r="7873" spans="1:3" x14ac:dyDescent="0.3">
      <c r="A7873" t="s">
        <v>11114</v>
      </c>
    </row>
    <row r="7874" spans="1:3" x14ac:dyDescent="0.3">
      <c r="A7874" t="s">
        <v>11115</v>
      </c>
      <c r="B7874">
        <v>3</v>
      </c>
      <c r="C7874">
        <v>3</v>
      </c>
    </row>
    <row r="7875" spans="1:3" x14ac:dyDescent="0.3">
      <c r="A7875" t="s">
        <v>11116</v>
      </c>
      <c r="B7875">
        <v>2</v>
      </c>
      <c r="C7875">
        <v>2</v>
      </c>
    </row>
    <row r="7876" spans="1:3" x14ac:dyDescent="0.3">
      <c r="A7876" t="s">
        <v>11117</v>
      </c>
    </row>
    <row r="7877" spans="1:3" x14ac:dyDescent="0.3">
      <c r="A7877" t="s">
        <v>11118</v>
      </c>
    </row>
    <row r="7878" spans="1:3" x14ac:dyDescent="0.3">
      <c r="A7878" t="s">
        <v>6378</v>
      </c>
      <c r="B7878">
        <v>9</v>
      </c>
      <c r="C7878">
        <v>9</v>
      </c>
    </row>
    <row r="7879" spans="1:3" x14ac:dyDescent="0.3">
      <c r="A7879" t="s">
        <v>6379</v>
      </c>
      <c r="B7879">
        <v>7</v>
      </c>
      <c r="C7879">
        <v>7</v>
      </c>
    </row>
    <row r="7880" spans="1:3" x14ac:dyDescent="0.3">
      <c r="A7880" t="s">
        <v>6380</v>
      </c>
    </row>
    <row r="7881" spans="1:3" x14ac:dyDescent="0.3">
      <c r="A7881" t="s">
        <v>11119</v>
      </c>
      <c r="B7881">
        <v>132</v>
      </c>
      <c r="C7881">
        <v>132</v>
      </c>
    </row>
    <row r="7882" spans="1:3" x14ac:dyDescent="0.3">
      <c r="A7882" t="s">
        <v>11120</v>
      </c>
    </row>
    <row r="7883" spans="1:3" x14ac:dyDescent="0.3">
      <c r="A7883" t="s">
        <v>11121</v>
      </c>
    </row>
    <row r="7884" spans="1:3" x14ac:dyDescent="0.3">
      <c r="A7884" t="s">
        <v>11122</v>
      </c>
    </row>
    <row r="7885" spans="1:3" x14ac:dyDescent="0.3">
      <c r="A7885" t="s">
        <v>11123</v>
      </c>
    </row>
    <row r="7886" spans="1:3" x14ac:dyDescent="0.3">
      <c r="A7886" t="s">
        <v>11124</v>
      </c>
    </row>
    <row r="7887" spans="1:3" x14ac:dyDescent="0.3">
      <c r="A7887" t="s">
        <v>11125</v>
      </c>
    </row>
    <row r="7888" spans="1:3" x14ac:dyDescent="0.3">
      <c r="A7888" t="s">
        <v>6381</v>
      </c>
    </row>
    <row r="7889" spans="1:3" x14ac:dyDescent="0.3">
      <c r="A7889" t="s">
        <v>11126</v>
      </c>
    </row>
    <row r="7890" spans="1:3" x14ac:dyDescent="0.3">
      <c r="A7890" t="s">
        <v>1258</v>
      </c>
    </row>
    <row r="7891" spans="1:3" x14ac:dyDescent="0.3">
      <c r="A7891" t="s">
        <v>11127</v>
      </c>
    </row>
    <row r="7892" spans="1:3" x14ac:dyDescent="0.3">
      <c r="A7892" t="s">
        <v>558</v>
      </c>
    </row>
    <row r="7893" spans="1:3" x14ac:dyDescent="0.3">
      <c r="A7893" t="s">
        <v>11128</v>
      </c>
    </row>
    <row r="7894" spans="1:3" x14ac:dyDescent="0.3">
      <c r="A7894" t="s">
        <v>6382</v>
      </c>
    </row>
    <row r="7895" spans="1:3" x14ac:dyDescent="0.3">
      <c r="A7895" t="s">
        <v>1559</v>
      </c>
    </row>
    <row r="7896" spans="1:3" x14ac:dyDescent="0.3">
      <c r="A7896" t="s">
        <v>7448</v>
      </c>
    </row>
    <row r="7897" spans="1:3" x14ac:dyDescent="0.3">
      <c r="A7897" t="s">
        <v>6383</v>
      </c>
    </row>
    <row r="7898" spans="1:3" x14ac:dyDescent="0.3">
      <c r="A7898" t="s">
        <v>6384</v>
      </c>
    </row>
    <row r="7899" spans="1:3" x14ac:dyDescent="0.3">
      <c r="A7899" t="s">
        <v>6385</v>
      </c>
    </row>
    <row r="7900" spans="1:3" x14ac:dyDescent="0.3">
      <c r="A7900" t="s">
        <v>6386</v>
      </c>
    </row>
    <row r="7901" spans="1:3" x14ac:dyDescent="0.3">
      <c r="A7901" t="s">
        <v>6387</v>
      </c>
      <c r="B7901">
        <v>132</v>
      </c>
      <c r="C7901">
        <v>132</v>
      </c>
    </row>
    <row r="7902" spans="1:3" x14ac:dyDescent="0.3">
      <c r="A7902" t="s">
        <v>11129</v>
      </c>
      <c r="B7902">
        <v>132</v>
      </c>
      <c r="C7902">
        <v>132</v>
      </c>
    </row>
    <row r="7903" spans="1:3" x14ac:dyDescent="0.3">
      <c r="A7903" t="s">
        <v>11130</v>
      </c>
    </row>
    <row r="7904" spans="1:3" x14ac:dyDescent="0.3">
      <c r="A7904" t="s">
        <v>11131</v>
      </c>
    </row>
    <row r="7905" spans="1:3" x14ac:dyDescent="0.3">
      <c r="A7905" t="s">
        <v>6388</v>
      </c>
    </row>
    <row r="7906" spans="1:3" x14ac:dyDescent="0.3">
      <c r="A7906" t="s">
        <v>6389</v>
      </c>
    </row>
    <row r="7907" spans="1:3" x14ac:dyDescent="0.3">
      <c r="A7907" t="s">
        <v>6390</v>
      </c>
    </row>
    <row r="7908" spans="1:3" x14ac:dyDescent="0.3">
      <c r="A7908" t="s">
        <v>6391</v>
      </c>
    </row>
    <row r="7909" spans="1:3" x14ac:dyDescent="0.3">
      <c r="A7909" t="s">
        <v>6392</v>
      </c>
    </row>
    <row r="7910" spans="1:3" x14ac:dyDescent="0.3">
      <c r="A7910" t="s">
        <v>6393</v>
      </c>
    </row>
    <row r="7911" spans="1:3" x14ac:dyDescent="0.3">
      <c r="A7911" t="s">
        <v>6394</v>
      </c>
    </row>
    <row r="7912" spans="1:3" x14ac:dyDescent="0.3">
      <c r="A7912" t="s">
        <v>11132</v>
      </c>
      <c r="B7912">
        <v>58</v>
      </c>
      <c r="C7912">
        <v>58</v>
      </c>
    </row>
    <row r="7913" spans="1:3" x14ac:dyDescent="0.3">
      <c r="A7913" t="s">
        <v>11133</v>
      </c>
    </row>
    <row r="7914" spans="1:3" x14ac:dyDescent="0.3">
      <c r="A7914" t="s">
        <v>11134</v>
      </c>
    </row>
    <row r="7915" spans="1:3" x14ac:dyDescent="0.3">
      <c r="A7915" t="s">
        <v>6395</v>
      </c>
    </row>
    <row r="7916" spans="1:3" x14ac:dyDescent="0.3">
      <c r="A7916" t="s">
        <v>6396</v>
      </c>
    </row>
    <row r="7917" spans="1:3" x14ac:dyDescent="0.3">
      <c r="A7917" t="s">
        <v>6397</v>
      </c>
      <c r="B7917">
        <v>20</v>
      </c>
      <c r="C7917">
        <v>20</v>
      </c>
    </row>
    <row r="7918" spans="1:3" x14ac:dyDescent="0.3">
      <c r="A7918" t="s">
        <v>1767</v>
      </c>
    </row>
    <row r="7919" spans="1:3" x14ac:dyDescent="0.3">
      <c r="A7919" t="s">
        <v>11135</v>
      </c>
    </row>
    <row r="7920" spans="1:3" x14ac:dyDescent="0.3">
      <c r="A7920" t="s">
        <v>11136</v>
      </c>
    </row>
    <row r="7921" spans="1:3" x14ac:dyDescent="0.3">
      <c r="A7921" t="s">
        <v>6398</v>
      </c>
      <c r="B7921">
        <v>34</v>
      </c>
      <c r="C7921">
        <v>34</v>
      </c>
    </row>
    <row r="7922" spans="1:3" x14ac:dyDescent="0.3">
      <c r="A7922" t="s">
        <v>11137</v>
      </c>
    </row>
    <row r="7923" spans="1:3" x14ac:dyDescent="0.3">
      <c r="A7923" t="s">
        <v>11138</v>
      </c>
      <c r="C7923">
        <v>3</v>
      </c>
    </row>
    <row r="7924" spans="1:3" x14ac:dyDescent="0.3">
      <c r="A7924" t="s">
        <v>11139</v>
      </c>
      <c r="C7924">
        <v>2</v>
      </c>
    </row>
    <row r="7925" spans="1:3" x14ac:dyDescent="0.3">
      <c r="A7925" t="s">
        <v>6399</v>
      </c>
    </row>
    <row r="7926" spans="1:3" x14ac:dyDescent="0.3">
      <c r="A7926" t="s">
        <v>6400</v>
      </c>
    </row>
    <row r="7927" spans="1:3" x14ac:dyDescent="0.3">
      <c r="A7927" t="s">
        <v>6401</v>
      </c>
    </row>
    <row r="7928" spans="1:3" x14ac:dyDescent="0.3">
      <c r="A7928" t="s">
        <v>11140</v>
      </c>
    </row>
    <row r="7929" spans="1:3" x14ac:dyDescent="0.3">
      <c r="A7929" t="s">
        <v>11141</v>
      </c>
    </row>
    <row r="7930" spans="1:3" x14ac:dyDescent="0.3">
      <c r="A7930" t="s">
        <v>6402</v>
      </c>
    </row>
    <row r="7931" spans="1:3" x14ac:dyDescent="0.3">
      <c r="A7931" t="s">
        <v>6403</v>
      </c>
    </row>
    <row r="7932" spans="1:3" x14ac:dyDescent="0.3">
      <c r="A7932" t="s">
        <v>2688</v>
      </c>
    </row>
    <row r="7933" spans="1:3" x14ac:dyDescent="0.3">
      <c r="A7933" t="s">
        <v>11142</v>
      </c>
    </row>
    <row r="7934" spans="1:3" x14ac:dyDescent="0.3">
      <c r="A7934" t="s">
        <v>11143</v>
      </c>
    </row>
    <row r="7935" spans="1:3" x14ac:dyDescent="0.3">
      <c r="A7935" t="s">
        <v>11144</v>
      </c>
    </row>
    <row r="7936" spans="1:3" x14ac:dyDescent="0.3">
      <c r="A7936" t="s">
        <v>6404</v>
      </c>
    </row>
    <row r="7937" spans="1:3" x14ac:dyDescent="0.3">
      <c r="A7937" t="s">
        <v>11145</v>
      </c>
    </row>
    <row r="7938" spans="1:3" x14ac:dyDescent="0.3">
      <c r="A7938" t="s">
        <v>6405</v>
      </c>
      <c r="B7938">
        <v>4</v>
      </c>
      <c r="C7938">
        <v>4</v>
      </c>
    </row>
    <row r="7939" spans="1:3" x14ac:dyDescent="0.3">
      <c r="A7939" t="s">
        <v>11146</v>
      </c>
    </row>
    <row r="7940" spans="1:3" x14ac:dyDescent="0.3">
      <c r="A7940" t="s">
        <v>11147</v>
      </c>
      <c r="C7940">
        <v>15</v>
      </c>
    </row>
    <row r="7941" spans="1:3" x14ac:dyDescent="0.3">
      <c r="A7941" t="s">
        <v>11148</v>
      </c>
    </row>
    <row r="7942" spans="1:3" x14ac:dyDescent="0.3">
      <c r="A7942" t="s">
        <v>11149</v>
      </c>
      <c r="B7942">
        <v>2</v>
      </c>
      <c r="C7942">
        <v>2</v>
      </c>
    </row>
    <row r="7943" spans="1:3" x14ac:dyDescent="0.3">
      <c r="A7943" t="s">
        <v>11150</v>
      </c>
      <c r="B7943">
        <v>1</v>
      </c>
      <c r="C7943">
        <v>1</v>
      </c>
    </row>
    <row r="7944" spans="1:3" x14ac:dyDescent="0.3">
      <c r="A7944" t="s">
        <v>11151</v>
      </c>
    </row>
    <row r="7945" spans="1:3" x14ac:dyDescent="0.3">
      <c r="A7945" t="s">
        <v>6406</v>
      </c>
    </row>
    <row r="7946" spans="1:3" x14ac:dyDescent="0.3">
      <c r="A7946" t="s">
        <v>6407</v>
      </c>
      <c r="C7946">
        <v>16</v>
      </c>
    </row>
    <row r="7947" spans="1:3" x14ac:dyDescent="0.3">
      <c r="A7947" t="s">
        <v>11152</v>
      </c>
    </row>
    <row r="7948" spans="1:3" x14ac:dyDescent="0.3">
      <c r="A7948" t="s">
        <v>6408</v>
      </c>
      <c r="B7948">
        <v>7</v>
      </c>
      <c r="C7948">
        <v>7</v>
      </c>
    </row>
    <row r="7949" spans="1:3" x14ac:dyDescent="0.3">
      <c r="A7949" t="s">
        <v>6409</v>
      </c>
      <c r="B7949">
        <v>18</v>
      </c>
      <c r="C7949">
        <v>18</v>
      </c>
    </row>
    <row r="7950" spans="1:3" x14ac:dyDescent="0.3">
      <c r="A7950" t="s">
        <v>6410</v>
      </c>
      <c r="B7950">
        <v>9</v>
      </c>
      <c r="C7950">
        <v>9</v>
      </c>
    </row>
    <row r="7951" spans="1:3" x14ac:dyDescent="0.3">
      <c r="A7951" t="s">
        <v>6411</v>
      </c>
      <c r="B7951">
        <v>14</v>
      </c>
      <c r="C7951">
        <v>14</v>
      </c>
    </row>
    <row r="7952" spans="1:3" x14ac:dyDescent="0.3">
      <c r="A7952" t="s">
        <v>6412</v>
      </c>
      <c r="B7952">
        <v>12</v>
      </c>
      <c r="C7952">
        <v>12</v>
      </c>
    </row>
    <row r="7953" spans="1:3" x14ac:dyDescent="0.3">
      <c r="A7953" t="s">
        <v>6413</v>
      </c>
      <c r="B7953">
        <v>11</v>
      </c>
      <c r="C7953">
        <v>11</v>
      </c>
    </row>
    <row r="7954" spans="1:3" x14ac:dyDescent="0.3">
      <c r="A7954" t="s">
        <v>11153</v>
      </c>
    </row>
    <row r="7955" spans="1:3" x14ac:dyDescent="0.3">
      <c r="A7955" t="s">
        <v>11154</v>
      </c>
    </row>
    <row r="7956" spans="1:3" x14ac:dyDescent="0.3">
      <c r="A7956" t="s">
        <v>11155</v>
      </c>
    </row>
    <row r="7957" spans="1:3" x14ac:dyDescent="0.3">
      <c r="A7957" t="s">
        <v>7790</v>
      </c>
    </row>
    <row r="7958" spans="1:3" x14ac:dyDescent="0.3">
      <c r="A7958" t="s">
        <v>11156</v>
      </c>
      <c r="B7958">
        <v>39</v>
      </c>
      <c r="C7958">
        <v>39</v>
      </c>
    </row>
    <row r="7959" spans="1:3" x14ac:dyDescent="0.3">
      <c r="A7959" t="s">
        <v>11157</v>
      </c>
    </row>
    <row r="7960" spans="1:3" x14ac:dyDescent="0.3">
      <c r="A7960" t="s">
        <v>6414</v>
      </c>
    </row>
    <row r="7961" spans="1:3" x14ac:dyDescent="0.3">
      <c r="A7961" t="s">
        <v>11158</v>
      </c>
    </row>
    <row r="7962" spans="1:3" x14ac:dyDescent="0.3">
      <c r="A7962" t="s">
        <v>7158</v>
      </c>
    </row>
    <row r="7963" spans="1:3" x14ac:dyDescent="0.3">
      <c r="A7963" t="s">
        <v>6415</v>
      </c>
      <c r="B7963">
        <v>20</v>
      </c>
      <c r="C7963">
        <v>20</v>
      </c>
    </row>
    <row r="7964" spans="1:3" x14ac:dyDescent="0.3">
      <c r="A7964" t="s">
        <v>6416</v>
      </c>
      <c r="C7964">
        <v>25</v>
      </c>
    </row>
    <row r="7965" spans="1:3" x14ac:dyDescent="0.3">
      <c r="A7965" t="s">
        <v>6417</v>
      </c>
      <c r="B7965">
        <v>41</v>
      </c>
      <c r="C7965">
        <v>41</v>
      </c>
    </row>
    <row r="7966" spans="1:3" x14ac:dyDescent="0.3">
      <c r="A7966" t="s">
        <v>6418</v>
      </c>
    </row>
    <row r="7967" spans="1:3" x14ac:dyDescent="0.3">
      <c r="A7967" t="s">
        <v>6419</v>
      </c>
      <c r="B7967">
        <v>18</v>
      </c>
      <c r="C7967">
        <v>18</v>
      </c>
    </row>
    <row r="7968" spans="1:3" x14ac:dyDescent="0.3">
      <c r="A7968" t="s">
        <v>6420</v>
      </c>
      <c r="B7968">
        <v>5</v>
      </c>
      <c r="C7968">
        <v>5</v>
      </c>
    </row>
    <row r="7969" spans="1:3" x14ac:dyDescent="0.3">
      <c r="A7969" t="s">
        <v>6421</v>
      </c>
      <c r="B7969">
        <v>4</v>
      </c>
      <c r="C7969">
        <v>4</v>
      </c>
    </row>
    <row r="7970" spans="1:3" x14ac:dyDescent="0.3">
      <c r="A7970" t="s">
        <v>11159</v>
      </c>
    </row>
    <row r="7971" spans="1:3" x14ac:dyDescent="0.3">
      <c r="A7971" t="s">
        <v>11160</v>
      </c>
    </row>
    <row r="7972" spans="1:3" x14ac:dyDescent="0.3">
      <c r="A7972" t="s">
        <v>3259</v>
      </c>
    </row>
    <row r="7973" spans="1:3" x14ac:dyDescent="0.3">
      <c r="A7973" t="s">
        <v>6422</v>
      </c>
      <c r="B7973">
        <v>6</v>
      </c>
      <c r="C7973">
        <v>6</v>
      </c>
    </row>
    <row r="7974" spans="1:3" x14ac:dyDescent="0.3">
      <c r="A7974" t="s">
        <v>6423</v>
      </c>
      <c r="C7974">
        <v>9</v>
      </c>
    </row>
    <row r="7975" spans="1:3" x14ac:dyDescent="0.3">
      <c r="A7975" t="s">
        <v>6424</v>
      </c>
      <c r="C7975">
        <v>3</v>
      </c>
    </row>
    <row r="7976" spans="1:3" x14ac:dyDescent="0.3">
      <c r="A7976" t="s">
        <v>6425</v>
      </c>
      <c r="C7976">
        <v>12</v>
      </c>
    </row>
    <row r="7977" spans="1:3" x14ac:dyDescent="0.3">
      <c r="A7977" t="s">
        <v>6426</v>
      </c>
      <c r="C7977">
        <v>2</v>
      </c>
    </row>
    <row r="7978" spans="1:3" x14ac:dyDescent="0.3">
      <c r="A7978" t="s">
        <v>11161</v>
      </c>
      <c r="B7978">
        <v>6</v>
      </c>
      <c r="C7978">
        <v>6</v>
      </c>
    </row>
    <row r="7979" spans="1:3" x14ac:dyDescent="0.3">
      <c r="A7979" t="s">
        <v>11162</v>
      </c>
    </row>
    <row r="7980" spans="1:3" x14ac:dyDescent="0.3">
      <c r="A7980" t="s">
        <v>11163</v>
      </c>
      <c r="B7980">
        <v>54</v>
      </c>
      <c r="C7980">
        <v>54</v>
      </c>
    </row>
    <row r="7981" spans="1:3" x14ac:dyDescent="0.3">
      <c r="A7981" t="s">
        <v>6427</v>
      </c>
      <c r="B7981">
        <v>2</v>
      </c>
      <c r="C7981">
        <v>2</v>
      </c>
    </row>
    <row r="7982" spans="1:3" x14ac:dyDescent="0.3">
      <c r="A7982" t="s">
        <v>11164</v>
      </c>
    </row>
    <row r="7983" spans="1:3" x14ac:dyDescent="0.3">
      <c r="A7983" t="s">
        <v>11165</v>
      </c>
    </row>
    <row r="7984" spans="1:3" x14ac:dyDescent="0.3">
      <c r="A7984" t="s">
        <v>6428</v>
      </c>
    </row>
    <row r="7985" spans="1:3" x14ac:dyDescent="0.3">
      <c r="A7985" t="s">
        <v>6429</v>
      </c>
      <c r="C7985">
        <v>1</v>
      </c>
    </row>
    <row r="7986" spans="1:3" x14ac:dyDescent="0.3">
      <c r="A7986" t="s">
        <v>6430</v>
      </c>
    </row>
    <row r="7987" spans="1:3" x14ac:dyDescent="0.3">
      <c r="A7987" t="s">
        <v>6431</v>
      </c>
    </row>
    <row r="7988" spans="1:3" x14ac:dyDescent="0.3">
      <c r="A7988" t="s">
        <v>6432</v>
      </c>
    </row>
    <row r="7989" spans="1:3" x14ac:dyDescent="0.3">
      <c r="A7989" t="s">
        <v>11166</v>
      </c>
      <c r="C7989">
        <v>3</v>
      </c>
    </row>
    <row r="7990" spans="1:3" x14ac:dyDescent="0.3">
      <c r="A7990" t="s">
        <v>11167</v>
      </c>
      <c r="C7990">
        <v>4</v>
      </c>
    </row>
    <row r="7991" spans="1:3" x14ac:dyDescent="0.3">
      <c r="A7991" t="s">
        <v>6433</v>
      </c>
    </row>
    <row r="7992" spans="1:3" x14ac:dyDescent="0.3">
      <c r="A7992" t="s">
        <v>6434</v>
      </c>
      <c r="C7992">
        <v>20</v>
      </c>
    </row>
    <row r="7993" spans="1:3" x14ac:dyDescent="0.3">
      <c r="A7993" t="s">
        <v>11168</v>
      </c>
    </row>
    <row r="7994" spans="1:3" x14ac:dyDescent="0.3">
      <c r="A7994" t="s">
        <v>6435</v>
      </c>
    </row>
    <row r="7995" spans="1:3" x14ac:dyDescent="0.3">
      <c r="A7995" t="s">
        <v>11169</v>
      </c>
    </row>
    <row r="7996" spans="1:3" x14ac:dyDescent="0.3">
      <c r="A7996" t="s">
        <v>11170</v>
      </c>
    </row>
    <row r="7997" spans="1:3" x14ac:dyDescent="0.3">
      <c r="A7997" t="s">
        <v>11171</v>
      </c>
      <c r="B7997">
        <v>59</v>
      </c>
      <c r="C7997">
        <v>59</v>
      </c>
    </row>
    <row r="7998" spans="1:3" x14ac:dyDescent="0.3">
      <c r="A7998" t="s">
        <v>6436</v>
      </c>
    </row>
    <row r="7999" spans="1:3" x14ac:dyDescent="0.3">
      <c r="A7999" t="s">
        <v>6437</v>
      </c>
      <c r="B7999">
        <v>132</v>
      </c>
      <c r="C7999">
        <v>132</v>
      </c>
    </row>
    <row r="8000" spans="1:3" x14ac:dyDescent="0.3">
      <c r="A8000" t="s">
        <v>11172</v>
      </c>
    </row>
    <row r="8001" spans="1:3" x14ac:dyDescent="0.3">
      <c r="A8001" t="s">
        <v>11173</v>
      </c>
    </row>
    <row r="8002" spans="1:3" x14ac:dyDescent="0.3">
      <c r="A8002" t="s">
        <v>3221</v>
      </c>
    </row>
    <row r="8003" spans="1:3" x14ac:dyDescent="0.3">
      <c r="A8003" t="s">
        <v>11174</v>
      </c>
    </row>
    <row r="8004" spans="1:3" x14ac:dyDescent="0.3">
      <c r="A8004" t="s">
        <v>6438</v>
      </c>
      <c r="B8004">
        <v>64</v>
      </c>
      <c r="C8004">
        <v>64</v>
      </c>
    </row>
    <row r="8005" spans="1:3" x14ac:dyDescent="0.3">
      <c r="A8005" t="s">
        <v>11175</v>
      </c>
    </row>
    <row r="8006" spans="1:3" x14ac:dyDescent="0.3">
      <c r="A8006" t="s">
        <v>1069</v>
      </c>
    </row>
    <row r="8007" spans="1:3" x14ac:dyDescent="0.3">
      <c r="A8007" t="s">
        <v>11176</v>
      </c>
    </row>
    <row r="8008" spans="1:3" x14ac:dyDescent="0.3">
      <c r="A8008" t="s">
        <v>11177</v>
      </c>
    </row>
    <row r="8009" spans="1:3" x14ac:dyDescent="0.3">
      <c r="A8009" t="s">
        <v>6439</v>
      </c>
      <c r="B8009">
        <v>10</v>
      </c>
      <c r="C8009">
        <v>10</v>
      </c>
    </row>
    <row r="8010" spans="1:3" x14ac:dyDescent="0.3">
      <c r="A8010" t="s">
        <v>6440</v>
      </c>
      <c r="B8010">
        <v>6</v>
      </c>
      <c r="C8010">
        <v>6</v>
      </c>
    </row>
    <row r="8011" spans="1:3" x14ac:dyDescent="0.3">
      <c r="A8011" t="s">
        <v>6441</v>
      </c>
      <c r="B8011">
        <v>1</v>
      </c>
      <c r="C8011">
        <v>1</v>
      </c>
    </row>
    <row r="8012" spans="1:3" x14ac:dyDescent="0.3">
      <c r="A8012" t="s">
        <v>6442</v>
      </c>
    </row>
    <row r="8013" spans="1:3" x14ac:dyDescent="0.3">
      <c r="A8013" t="s">
        <v>11178</v>
      </c>
    </row>
    <row r="8014" spans="1:3" x14ac:dyDescent="0.3">
      <c r="A8014" t="s">
        <v>6443</v>
      </c>
      <c r="C8014">
        <v>8</v>
      </c>
    </row>
    <row r="8015" spans="1:3" x14ac:dyDescent="0.3">
      <c r="A8015" t="s">
        <v>6444</v>
      </c>
    </row>
    <row r="8016" spans="1:3" x14ac:dyDescent="0.3">
      <c r="A8016" t="s">
        <v>6445</v>
      </c>
      <c r="B8016">
        <v>97</v>
      </c>
      <c r="C8016">
        <v>97</v>
      </c>
    </row>
    <row r="8017" spans="1:3" x14ac:dyDescent="0.3">
      <c r="A8017" t="s">
        <v>6446</v>
      </c>
      <c r="B8017">
        <v>91</v>
      </c>
      <c r="C8017">
        <v>91</v>
      </c>
    </row>
    <row r="8018" spans="1:3" x14ac:dyDescent="0.3">
      <c r="A8018" t="s">
        <v>6447</v>
      </c>
      <c r="B8018">
        <v>7</v>
      </c>
      <c r="C8018">
        <v>7</v>
      </c>
    </row>
    <row r="8019" spans="1:3" x14ac:dyDescent="0.3">
      <c r="A8019" t="s">
        <v>6448</v>
      </c>
      <c r="B8019">
        <v>25</v>
      </c>
      <c r="C8019">
        <v>25</v>
      </c>
    </row>
    <row r="8020" spans="1:3" x14ac:dyDescent="0.3">
      <c r="A8020" t="s">
        <v>11179</v>
      </c>
    </row>
    <row r="8021" spans="1:3" x14ac:dyDescent="0.3">
      <c r="A8021" t="s">
        <v>11180</v>
      </c>
      <c r="B8021">
        <v>68</v>
      </c>
      <c r="C8021">
        <v>68</v>
      </c>
    </row>
    <row r="8022" spans="1:3" x14ac:dyDescent="0.3">
      <c r="A8022" t="s">
        <v>11181</v>
      </c>
    </row>
    <row r="8023" spans="1:3" x14ac:dyDescent="0.3">
      <c r="A8023" t="s">
        <v>6449</v>
      </c>
      <c r="C8023">
        <v>3</v>
      </c>
    </row>
    <row r="8024" spans="1:3" x14ac:dyDescent="0.3">
      <c r="A8024" t="s">
        <v>6450</v>
      </c>
    </row>
    <row r="8025" spans="1:3" x14ac:dyDescent="0.3">
      <c r="A8025" t="s">
        <v>6451</v>
      </c>
    </row>
    <row r="8026" spans="1:3" x14ac:dyDescent="0.3">
      <c r="A8026" t="s">
        <v>6452</v>
      </c>
      <c r="B8026">
        <v>1</v>
      </c>
      <c r="C8026">
        <v>1</v>
      </c>
    </row>
    <row r="8027" spans="1:3" x14ac:dyDescent="0.3">
      <c r="A8027" t="s">
        <v>6453</v>
      </c>
    </row>
    <row r="8028" spans="1:3" x14ac:dyDescent="0.3">
      <c r="A8028" t="s">
        <v>1716</v>
      </c>
    </row>
    <row r="8029" spans="1:3" x14ac:dyDescent="0.3">
      <c r="A8029" t="s">
        <v>6454</v>
      </c>
    </row>
    <row r="8030" spans="1:3" x14ac:dyDescent="0.3">
      <c r="A8030" t="s">
        <v>6455</v>
      </c>
    </row>
    <row r="8031" spans="1:3" x14ac:dyDescent="0.3">
      <c r="A8031" t="s">
        <v>11182</v>
      </c>
    </row>
    <row r="8032" spans="1:3" x14ac:dyDescent="0.3">
      <c r="A8032" t="s">
        <v>6456</v>
      </c>
      <c r="B8032">
        <v>48</v>
      </c>
      <c r="C8032">
        <v>48</v>
      </c>
    </row>
    <row r="8033" spans="1:3" x14ac:dyDescent="0.3">
      <c r="A8033" t="s">
        <v>11183</v>
      </c>
    </row>
    <row r="8034" spans="1:3" x14ac:dyDescent="0.3">
      <c r="A8034" t="s">
        <v>11184</v>
      </c>
    </row>
    <row r="8035" spans="1:3" x14ac:dyDescent="0.3">
      <c r="A8035" t="s">
        <v>11185</v>
      </c>
    </row>
    <row r="8036" spans="1:3" x14ac:dyDescent="0.3">
      <c r="A8036" t="s">
        <v>11186</v>
      </c>
    </row>
    <row r="8037" spans="1:3" x14ac:dyDescent="0.3">
      <c r="A8037" t="s">
        <v>6457</v>
      </c>
      <c r="C8037">
        <v>12</v>
      </c>
    </row>
    <row r="8038" spans="1:3" x14ac:dyDescent="0.3">
      <c r="A8038" t="s">
        <v>11187</v>
      </c>
    </row>
    <row r="8039" spans="1:3" x14ac:dyDescent="0.3">
      <c r="A8039" t="s">
        <v>6458</v>
      </c>
    </row>
    <row r="8040" spans="1:3" x14ac:dyDescent="0.3">
      <c r="A8040" t="s">
        <v>6459</v>
      </c>
    </row>
    <row r="8041" spans="1:3" x14ac:dyDescent="0.3">
      <c r="A8041" t="s">
        <v>6460</v>
      </c>
      <c r="B8041">
        <v>1</v>
      </c>
      <c r="C8041">
        <v>1</v>
      </c>
    </row>
    <row r="8042" spans="1:3" x14ac:dyDescent="0.3">
      <c r="A8042" t="s">
        <v>6461</v>
      </c>
      <c r="B8042">
        <v>2</v>
      </c>
      <c r="C8042">
        <v>2</v>
      </c>
    </row>
    <row r="8043" spans="1:3" x14ac:dyDescent="0.3">
      <c r="A8043" t="s">
        <v>6462</v>
      </c>
    </row>
    <row r="8044" spans="1:3" x14ac:dyDescent="0.3">
      <c r="A8044" t="s">
        <v>11188</v>
      </c>
    </row>
    <row r="8045" spans="1:3" x14ac:dyDescent="0.3">
      <c r="A8045" t="s">
        <v>11189</v>
      </c>
    </row>
    <row r="8046" spans="1:3" x14ac:dyDescent="0.3">
      <c r="A8046" t="s">
        <v>11190</v>
      </c>
    </row>
    <row r="8047" spans="1:3" x14ac:dyDescent="0.3">
      <c r="A8047" t="s">
        <v>6463</v>
      </c>
      <c r="B8047">
        <v>5</v>
      </c>
      <c r="C8047">
        <v>5</v>
      </c>
    </row>
    <row r="8048" spans="1:3" x14ac:dyDescent="0.3">
      <c r="A8048" t="s">
        <v>6464</v>
      </c>
    </row>
    <row r="8049" spans="1:3" x14ac:dyDescent="0.3">
      <c r="A8049" t="s">
        <v>6465</v>
      </c>
    </row>
    <row r="8050" spans="1:3" x14ac:dyDescent="0.3">
      <c r="A8050" t="s">
        <v>11191</v>
      </c>
    </row>
    <row r="8051" spans="1:3" x14ac:dyDescent="0.3">
      <c r="A8051" t="s">
        <v>11192</v>
      </c>
    </row>
    <row r="8052" spans="1:3" x14ac:dyDescent="0.3">
      <c r="A8052" t="s">
        <v>11193</v>
      </c>
    </row>
    <row r="8053" spans="1:3" x14ac:dyDescent="0.3">
      <c r="A8053" t="s">
        <v>6466</v>
      </c>
    </row>
    <row r="8054" spans="1:3" x14ac:dyDescent="0.3">
      <c r="A8054" t="s">
        <v>6467</v>
      </c>
      <c r="B8054">
        <v>15</v>
      </c>
      <c r="C8054">
        <v>15</v>
      </c>
    </row>
    <row r="8055" spans="1:3" x14ac:dyDescent="0.3">
      <c r="A8055" t="s">
        <v>6468</v>
      </c>
      <c r="B8055">
        <v>1</v>
      </c>
      <c r="C8055">
        <v>1</v>
      </c>
    </row>
    <row r="8056" spans="1:3" x14ac:dyDescent="0.3">
      <c r="A8056" t="s">
        <v>6469</v>
      </c>
      <c r="B8056">
        <v>8</v>
      </c>
      <c r="C8056">
        <v>8</v>
      </c>
    </row>
    <row r="8057" spans="1:3" x14ac:dyDescent="0.3">
      <c r="A8057" t="s">
        <v>6470</v>
      </c>
      <c r="B8057">
        <v>132</v>
      </c>
      <c r="C8057">
        <v>132</v>
      </c>
    </row>
    <row r="8058" spans="1:3" x14ac:dyDescent="0.3">
      <c r="A8058" t="s">
        <v>6471</v>
      </c>
      <c r="B8058">
        <v>132</v>
      </c>
      <c r="C8058">
        <v>132</v>
      </c>
    </row>
    <row r="8059" spans="1:3" x14ac:dyDescent="0.3">
      <c r="A8059" t="s">
        <v>6472</v>
      </c>
      <c r="B8059">
        <v>8</v>
      </c>
      <c r="C8059">
        <v>8</v>
      </c>
    </row>
    <row r="8060" spans="1:3" x14ac:dyDescent="0.3">
      <c r="A8060" t="s">
        <v>6473</v>
      </c>
      <c r="B8060">
        <v>40</v>
      </c>
      <c r="C8060">
        <v>40</v>
      </c>
    </row>
    <row r="8061" spans="1:3" x14ac:dyDescent="0.3">
      <c r="A8061" t="s">
        <v>6474</v>
      </c>
      <c r="B8061">
        <v>16</v>
      </c>
      <c r="C8061">
        <v>16</v>
      </c>
    </row>
    <row r="8062" spans="1:3" x14ac:dyDescent="0.3">
      <c r="A8062" t="s">
        <v>11194</v>
      </c>
    </row>
    <row r="8063" spans="1:3" x14ac:dyDescent="0.3">
      <c r="A8063" t="s">
        <v>6475</v>
      </c>
      <c r="B8063">
        <v>6</v>
      </c>
      <c r="C8063">
        <v>6</v>
      </c>
    </row>
    <row r="8064" spans="1:3" x14ac:dyDescent="0.3">
      <c r="A8064" t="s">
        <v>6476</v>
      </c>
      <c r="B8064">
        <v>3</v>
      </c>
      <c r="C8064">
        <v>3</v>
      </c>
    </row>
    <row r="8065" spans="1:3" x14ac:dyDescent="0.3">
      <c r="A8065" t="s">
        <v>11195</v>
      </c>
    </row>
    <row r="8066" spans="1:3" x14ac:dyDescent="0.3">
      <c r="A8066" t="s">
        <v>11196</v>
      </c>
      <c r="B8066">
        <v>4</v>
      </c>
      <c r="C8066">
        <v>4</v>
      </c>
    </row>
    <row r="8067" spans="1:3" x14ac:dyDescent="0.3">
      <c r="A8067" t="s">
        <v>11197</v>
      </c>
    </row>
    <row r="8068" spans="1:3" x14ac:dyDescent="0.3">
      <c r="A8068" t="s">
        <v>6477</v>
      </c>
      <c r="B8068">
        <v>30</v>
      </c>
      <c r="C8068">
        <v>30</v>
      </c>
    </row>
    <row r="8069" spans="1:3" x14ac:dyDescent="0.3">
      <c r="A8069" t="s">
        <v>11198</v>
      </c>
      <c r="B8069">
        <v>18</v>
      </c>
      <c r="C8069">
        <v>18</v>
      </c>
    </row>
    <row r="8070" spans="1:3" x14ac:dyDescent="0.3">
      <c r="A8070" t="s">
        <v>6478</v>
      </c>
      <c r="B8070">
        <v>41</v>
      </c>
      <c r="C8070">
        <v>41</v>
      </c>
    </row>
    <row r="8071" spans="1:3" x14ac:dyDescent="0.3">
      <c r="A8071" t="s">
        <v>6479</v>
      </c>
      <c r="B8071">
        <v>29</v>
      </c>
      <c r="C8071">
        <v>29</v>
      </c>
    </row>
    <row r="8072" spans="1:3" x14ac:dyDescent="0.3">
      <c r="A8072" t="s">
        <v>11199</v>
      </c>
      <c r="B8072">
        <v>32</v>
      </c>
      <c r="C8072">
        <v>32</v>
      </c>
    </row>
    <row r="8073" spans="1:3" x14ac:dyDescent="0.3">
      <c r="A8073" t="s">
        <v>6480</v>
      </c>
      <c r="B8073">
        <v>3</v>
      </c>
      <c r="C8073">
        <v>3</v>
      </c>
    </row>
    <row r="8074" spans="1:3" x14ac:dyDescent="0.3">
      <c r="A8074" t="s">
        <v>11200</v>
      </c>
    </row>
    <row r="8075" spans="1:3" x14ac:dyDescent="0.3">
      <c r="A8075" t="s">
        <v>11201</v>
      </c>
    </row>
    <row r="8076" spans="1:3" x14ac:dyDescent="0.3">
      <c r="A8076" t="s">
        <v>6481</v>
      </c>
    </row>
    <row r="8077" spans="1:3" x14ac:dyDescent="0.3">
      <c r="A8077" t="s">
        <v>11202</v>
      </c>
    </row>
    <row r="8078" spans="1:3" x14ac:dyDescent="0.3">
      <c r="A8078" t="s">
        <v>6482</v>
      </c>
      <c r="B8078">
        <v>1</v>
      </c>
      <c r="C8078">
        <v>1</v>
      </c>
    </row>
    <row r="8079" spans="1:3" x14ac:dyDescent="0.3">
      <c r="A8079" t="s">
        <v>4819</v>
      </c>
    </row>
    <row r="8080" spans="1:3" x14ac:dyDescent="0.3">
      <c r="A8080" t="s">
        <v>11203</v>
      </c>
    </row>
    <row r="8081" spans="1:3" x14ac:dyDescent="0.3">
      <c r="A8081" t="s">
        <v>6483</v>
      </c>
      <c r="B8081">
        <v>7</v>
      </c>
      <c r="C8081">
        <v>7</v>
      </c>
    </row>
    <row r="8082" spans="1:3" x14ac:dyDescent="0.3">
      <c r="A8082" t="s">
        <v>6484</v>
      </c>
      <c r="B8082">
        <v>21</v>
      </c>
      <c r="C8082">
        <v>21</v>
      </c>
    </row>
    <row r="8083" spans="1:3" x14ac:dyDescent="0.3">
      <c r="A8083" t="s">
        <v>6485</v>
      </c>
      <c r="B8083">
        <v>9</v>
      </c>
      <c r="C8083">
        <v>9</v>
      </c>
    </row>
    <row r="8084" spans="1:3" x14ac:dyDescent="0.3">
      <c r="A8084" t="s">
        <v>11204</v>
      </c>
    </row>
    <row r="8085" spans="1:3" x14ac:dyDescent="0.3">
      <c r="A8085" t="s">
        <v>11205</v>
      </c>
      <c r="B8085">
        <v>40</v>
      </c>
      <c r="C8085">
        <v>40</v>
      </c>
    </row>
    <row r="8086" spans="1:3" x14ac:dyDescent="0.3">
      <c r="A8086" t="s">
        <v>6486</v>
      </c>
      <c r="B8086">
        <v>3</v>
      </c>
      <c r="C8086">
        <v>3</v>
      </c>
    </row>
    <row r="8087" spans="1:3" x14ac:dyDescent="0.3">
      <c r="A8087" t="s">
        <v>6487</v>
      </c>
    </row>
    <row r="8088" spans="1:3" x14ac:dyDescent="0.3">
      <c r="A8088" t="s">
        <v>11206</v>
      </c>
      <c r="B8088">
        <v>28</v>
      </c>
      <c r="C8088">
        <v>28</v>
      </c>
    </row>
    <row r="8089" spans="1:3" x14ac:dyDescent="0.3">
      <c r="A8089" t="s">
        <v>6488</v>
      </c>
    </row>
    <row r="8090" spans="1:3" x14ac:dyDescent="0.3">
      <c r="A8090" t="s">
        <v>6489</v>
      </c>
      <c r="B8090">
        <v>36</v>
      </c>
      <c r="C8090">
        <v>36</v>
      </c>
    </row>
    <row r="8091" spans="1:3" x14ac:dyDescent="0.3">
      <c r="A8091" t="s">
        <v>6490</v>
      </c>
      <c r="B8091">
        <v>13</v>
      </c>
      <c r="C8091">
        <v>13</v>
      </c>
    </row>
    <row r="8092" spans="1:3" x14ac:dyDescent="0.3">
      <c r="A8092" t="s">
        <v>6491</v>
      </c>
    </row>
    <row r="8093" spans="1:3" x14ac:dyDescent="0.3">
      <c r="A8093" t="s">
        <v>6492</v>
      </c>
    </row>
    <row r="8094" spans="1:3" x14ac:dyDescent="0.3">
      <c r="A8094" t="s">
        <v>6493</v>
      </c>
    </row>
    <row r="8095" spans="1:3" x14ac:dyDescent="0.3">
      <c r="A8095" t="s">
        <v>6494</v>
      </c>
      <c r="B8095">
        <v>9</v>
      </c>
      <c r="C8095">
        <v>9</v>
      </c>
    </row>
    <row r="8096" spans="1:3" x14ac:dyDescent="0.3">
      <c r="A8096" t="s">
        <v>6495</v>
      </c>
      <c r="B8096">
        <v>39</v>
      </c>
      <c r="C8096">
        <v>39</v>
      </c>
    </row>
    <row r="8097" spans="1:3" x14ac:dyDescent="0.3">
      <c r="A8097" t="s">
        <v>6496</v>
      </c>
    </row>
    <row r="8098" spans="1:3" x14ac:dyDescent="0.3">
      <c r="A8098" t="s">
        <v>6497</v>
      </c>
    </row>
    <row r="8099" spans="1:3" x14ac:dyDescent="0.3">
      <c r="A8099" t="s">
        <v>11207</v>
      </c>
    </row>
    <row r="8100" spans="1:3" x14ac:dyDescent="0.3">
      <c r="A8100" t="s">
        <v>6498</v>
      </c>
      <c r="B8100">
        <v>9</v>
      </c>
      <c r="C8100">
        <v>9</v>
      </c>
    </row>
    <row r="8101" spans="1:3" x14ac:dyDescent="0.3">
      <c r="A8101" t="s">
        <v>6499</v>
      </c>
      <c r="B8101">
        <v>10</v>
      </c>
      <c r="C8101">
        <v>10</v>
      </c>
    </row>
    <row r="8102" spans="1:3" x14ac:dyDescent="0.3">
      <c r="A8102" t="s">
        <v>6500</v>
      </c>
      <c r="B8102">
        <v>2</v>
      </c>
      <c r="C8102">
        <v>2</v>
      </c>
    </row>
    <row r="8103" spans="1:3" x14ac:dyDescent="0.3">
      <c r="A8103" t="s">
        <v>6501</v>
      </c>
      <c r="B8103">
        <v>3</v>
      </c>
      <c r="C8103">
        <v>3</v>
      </c>
    </row>
    <row r="8104" spans="1:3" x14ac:dyDescent="0.3">
      <c r="A8104" t="s">
        <v>6502</v>
      </c>
      <c r="B8104">
        <v>7</v>
      </c>
      <c r="C8104">
        <v>7</v>
      </c>
    </row>
    <row r="8105" spans="1:3" x14ac:dyDescent="0.3">
      <c r="A8105" t="s">
        <v>6503</v>
      </c>
      <c r="B8105">
        <v>1</v>
      </c>
      <c r="C8105">
        <v>1</v>
      </c>
    </row>
    <row r="8106" spans="1:3" x14ac:dyDescent="0.3">
      <c r="A8106" t="s">
        <v>11208</v>
      </c>
    </row>
    <row r="8107" spans="1:3" x14ac:dyDescent="0.3">
      <c r="A8107" t="s">
        <v>6504</v>
      </c>
    </row>
    <row r="8108" spans="1:3" x14ac:dyDescent="0.3">
      <c r="A8108" t="s">
        <v>6505</v>
      </c>
    </row>
    <row r="8109" spans="1:3" x14ac:dyDescent="0.3">
      <c r="A8109" t="s">
        <v>6506</v>
      </c>
    </row>
    <row r="8110" spans="1:3" x14ac:dyDescent="0.3">
      <c r="A8110" t="s">
        <v>11209</v>
      </c>
    </row>
    <row r="8111" spans="1:3" x14ac:dyDescent="0.3">
      <c r="A8111" t="s">
        <v>6507</v>
      </c>
      <c r="B8111">
        <v>10</v>
      </c>
      <c r="C8111">
        <v>10</v>
      </c>
    </row>
    <row r="8112" spans="1:3" x14ac:dyDescent="0.3">
      <c r="A8112" t="s">
        <v>6508</v>
      </c>
      <c r="B8112">
        <v>8</v>
      </c>
      <c r="C8112">
        <v>8</v>
      </c>
    </row>
    <row r="8113" spans="1:3" x14ac:dyDescent="0.3">
      <c r="A8113" t="s">
        <v>6509</v>
      </c>
      <c r="B8113">
        <v>30</v>
      </c>
      <c r="C8113">
        <v>30</v>
      </c>
    </row>
    <row r="8114" spans="1:3" x14ac:dyDescent="0.3">
      <c r="A8114" t="s">
        <v>6510</v>
      </c>
      <c r="B8114">
        <v>27</v>
      </c>
      <c r="C8114">
        <v>27</v>
      </c>
    </row>
    <row r="8115" spans="1:3" x14ac:dyDescent="0.3">
      <c r="A8115" t="s">
        <v>6511</v>
      </c>
      <c r="C8115">
        <v>1</v>
      </c>
    </row>
    <row r="8116" spans="1:3" x14ac:dyDescent="0.3">
      <c r="A8116" t="s">
        <v>6512</v>
      </c>
    </row>
    <row r="8117" spans="1:3" x14ac:dyDescent="0.3">
      <c r="A8117" t="s">
        <v>11210</v>
      </c>
    </row>
    <row r="8118" spans="1:3" x14ac:dyDescent="0.3">
      <c r="A8118" t="s">
        <v>6513</v>
      </c>
      <c r="B8118">
        <v>34</v>
      </c>
      <c r="C8118">
        <v>34</v>
      </c>
    </row>
    <row r="8119" spans="1:3" x14ac:dyDescent="0.3">
      <c r="A8119" t="s">
        <v>6514</v>
      </c>
      <c r="B8119">
        <v>20</v>
      </c>
      <c r="C8119">
        <v>20</v>
      </c>
    </row>
    <row r="8120" spans="1:3" x14ac:dyDescent="0.3">
      <c r="A8120" t="s">
        <v>11211</v>
      </c>
    </row>
    <row r="8121" spans="1:3" x14ac:dyDescent="0.3">
      <c r="A8121" t="s">
        <v>11212</v>
      </c>
    </row>
    <row r="8122" spans="1:3" x14ac:dyDescent="0.3">
      <c r="A8122" t="s">
        <v>11213</v>
      </c>
    </row>
    <row r="8123" spans="1:3" x14ac:dyDescent="0.3">
      <c r="A8123" t="s">
        <v>6515</v>
      </c>
      <c r="B8123">
        <v>1</v>
      </c>
      <c r="C8123">
        <v>1</v>
      </c>
    </row>
    <row r="8124" spans="1:3" x14ac:dyDescent="0.3">
      <c r="A8124" t="s">
        <v>6516</v>
      </c>
      <c r="C8124">
        <v>10</v>
      </c>
    </row>
    <row r="8125" spans="1:3" x14ac:dyDescent="0.3">
      <c r="A8125" t="s">
        <v>11214</v>
      </c>
    </row>
    <row r="8126" spans="1:3" x14ac:dyDescent="0.3">
      <c r="A8126" t="s">
        <v>11215</v>
      </c>
    </row>
    <row r="8127" spans="1:3" x14ac:dyDescent="0.3">
      <c r="A8127" t="s">
        <v>6517</v>
      </c>
      <c r="B8127">
        <v>3</v>
      </c>
      <c r="C8127">
        <v>3</v>
      </c>
    </row>
    <row r="8128" spans="1:3" x14ac:dyDescent="0.3">
      <c r="A8128" t="s">
        <v>6518</v>
      </c>
      <c r="B8128">
        <v>1</v>
      </c>
      <c r="C8128">
        <v>1</v>
      </c>
    </row>
    <row r="8129" spans="1:3" x14ac:dyDescent="0.3">
      <c r="A8129" t="s">
        <v>6519</v>
      </c>
    </row>
    <row r="8130" spans="1:3" x14ac:dyDescent="0.3">
      <c r="A8130" t="s">
        <v>11216</v>
      </c>
    </row>
    <row r="8131" spans="1:3" x14ac:dyDescent="0.3">
      <c r="A8131" t="s">
        <v>11217</v>
      </c>
      <c r="B8131">
        <v>3</v>
      </c>
      <c r="C8131">
        <v>3</v>
      </c>
    </row>
    <row r="8132" spans="1:3" x14ac:dyDescent="0.3">
      <c r="A8132" t="s">
        <v>6520</v>
      </c>
      <c r="B8132">
        <v>8</v>
      </c>
      <c r="C8132">
        <v>8</v>
      </c>
    </row>
    <row r="8133" spans="1:3" x14ac:dyDescent="0.3">
      <c r="A8133" t="s">
        <v>6521</v>
      </c>
      <c r="B8133">
        <v>6</v>
      </c>
      <c r="C8133">
        <v>6</v>
      </c>
    </row>
    <row r="8134" spans="1:3" x14ac:dyDescent="0.3">
      <c r="A8134" t="s">
        <v>6523</v>
      </c>
    </row>
    <row r="8135" spans="1:3" x14ac:dyDescent="0.3">
      <c r="A8135" t="s">
        <v>6524</v>
      </c>
      <c r="B8135">
        <v>6</v>
      </c>
      <c r="C8135">
        <v>6</v>
      </c>
    </row>
    <row r="8136" spans="1:3" x14ac:dyDescent="0.3">
      <c r="A8136" t="s">
        <v>11218</v>
      </c>
    </row>
    <row r="8137" spans="1:3" x14ac:dyDescent="0.3">
      <c r="A8137" t="s">
        <v>11219</v>
      </c>
    </row>
    <row r="8138" spans="1:3" x14ac:dyDescent="0.3">
      <c r="A8138" t="s">
        <v>6525</v>
      </c>
      <c r="B8138">
        <v>6</v>
      </c>
      <c r="C8138">
        <v>6</v>
      </c>
    </row>
    <row r="8139" spans="1:3" x14ac:dyDescent="0.3">
      <c r="A8139" t="s">
        <v>6526</v>
      </c>
      <c r="C8139">
        <v>19</v>
      </c>
    </row>
    <row r="8140" spans="1:3" x14ac:dyDescent="0.3">
      <c r="A8140" t="s">
        <v>11220</v>
      </c>
      <c r="B8140">
        <v>4</v>
      </c>
      <c r="C8140">
        <v>4</v>
      </c>
    </row>
    <row r="8141" spans="1:3" x14ac:dyDescent="0.3">
      <c r="A8141" t="s">
        <v>11221</v>
      </c>
      <c r="B8141">
        <v>2</v>
      </c>
      <c r="C8141">
        <v>2</v>
      </c>
    </row>
    <row r="8142" spans="1:3" x14ac:dyDescent="0.3">
      <c r="A8142" t="s">
        <v>6527</v>
      </c>
      <c r="B8142">
        <v>11</v>
      </c>
      <c r="C8142">
        <v>11</v>
      </c>
    </row>
    <row r="8143" spans="1:3" x14ac:dyDescent="0.3">
      <c r="A8143" t="s">
        <v>6528</v>
      </c>
      <c r="B8143">
        <v>2</v>
      </c>
      <c r="C8143">
        <v>2</v>
      </c>
    </row>
    <row r="8144" spans="1:3" x14ac:dyDescent="0.3">
      <c r="A8144" t="s">
        <v>6529</v>
      </c>
      <c r="B8144">
        <v>2</v>
      </c>
      <c r="C8144">
        <v>2</v>
      </c>
    </row>
    <row r="8145" spans="1:3" x14ac:dyDescent="0.3">
      <c r="A8145" t="s">
        <v>6530</v>
      </c>
      <c r="B8145">
        <v>7</v>
      </c>
      <c r="C8145">
        <v>7</v>
      </c>
    </row>
    <row r="8146" spans="1:3" x14ac:dyDescent="0.3">
      <c r="A8146" t="s">
        <v>6531</v>
      </c>
      <c r="B8146">
        <v>3</v>
      </c>
      <c r="C8146">
        <v>3</v>
      </c>
    </row>
    <row r="8147" spans="1:3" x14ac:dyDescent="0.3">
      <c r="A8147" t="s">
        <v>11222</v>
      </c>
    </row>
    <row r="8148" spans="1:3" x14ac:dyDescent="0.3">
      <c r="A8148" t="s">
        <v>11223</v>
      </c>
    </row>
    <row r="8149" spans="1:3" x14ac:dyDescent="0.3">
      <c r="A8149" t="s">
        <v>11224</v>
      </c>
    </row>
    <row r="8150" spans="1:3" x14ac:dyDescent="0.3">
      <c r="A8150" t="s">
        <v>6532</v>
      </c>
      <c r="B8150">
        <v>38</v>
      </c>
      <c r="C8150">
        <v>38</v>
      </c>
    </row>
    <row r="8151" spans="1:3" x14ac:dyDescent="0.3">
      <c r="A8151" t="s">
        <v>11225</v>
      </c>
      <c r="B8151">
        <v>5</v>
      </c>
      <c r="C8151">
        <v>5</v>
      </c>
    </row>
    <row r="8152" spans="1:3" x14ac:dyDescent="0.3">
      <c r="A8152" t="s">
        <v>11226</v>
      </c>
      <c r="B8152">
        <v>14</v>
      </c>
      <c r="C8152">
        <v>14</v>
      </c>
    </row>
    <row r="8153" spans="1:3" x14ac:dyDescent="0.3">
      <c r="A8153" t="s">
        <v>11227</v>
      </c>
    </row>
    <row r="8154" spans="1:3" x14ac:dyDescent="0.3">
      <c r="A8154" t="s">
        <v>6533</v>
      </c>
    </row>
    <row r="8155" spans="1:3" x14ac:dyDescent="0.3">
      <c r="A8155" t="s">
        <v>6534</v>
      </c>
    </row>
    <row r="8156" spans="1:3" x14ac:dyDescent="0.3">
      <c r="A8156" t="s">
        <v>6535</v>
      </c>
      <c r="B8156">
        <v>6</v>
      </c>
      <c r="C8156">
        <v>6</v>
      </c>
    </row>
    <row r="8157" spans="1:3" x14ac:dyDescent="0.3">
      <c r="A8157" t="s">
        <v>11228</v>
      </c>
    </row>
    <row r="8158" spans="1:3" x14ac:dyDescent="0.3">
      <c r="A8158" t="s">
        <v>6536</v>
      </c>
    </row>
    <row r="8159" spans="1:3" x14ac:dyDescent="0.3">
      <c r="A8159" t="s">
        <v>6537</v>
      </c>
      <c r="C8159">
        <v>20</v>
      </c>
    </row>
    <row r="8160" spans="1:3" x14ac:dyDescent="0.3">
      <c r="A8160" t="s">
        <v>6538</v>
      </c>
      <c r="B8160">
        <v>8</v>
      </c>
      <c r="C8160">
        <v>8</v>
      </c>
    </row>
    <row r="8161" spans="1:3" x14ac:dyDescent="0.3">
      <c r="A8161" t="s">
        <v>6539</v>
      </c>
      <c r="B8161">
        <v>12</v>
      </c>
      <c r="C8161">
        <v>12</v>
      </c>
    </row>
    <row r="8162" spans="1:3" x14ac:dyDescent="0.3">
      <c r="A8162" t="s">
        <v>6540</v>
      </c>
      <c r="B8162">
        <v>7</v>
      </c>
      <c r="C8162">
        <v>7</v>
      </c>
    </row>
    <row r="8163" spans="1:3" x14ac:dyDescent="0.3">
      <c r="A8163" t="s">
        <v>6541</v>
      </c>
      <c r="B8163">
        <v>47</v>
      </c>
      <c r="C8163">
        <v>47</v>
      </c>
    </row>
    <row r="8164" spans="1:3" x14ac:dyDescent="0.3">
      <c r="A8164" t="s">
        <v>6542</v>
      </c>
      <c r="B8164">
        <v>1</v>
      </c>
      <c r="C8164">
        <v>1</v>
      </c>
    </row>
    <row r="8165" spans="1:3" x14ac:dyDescent="0.3">
      <c r="A8165" t="s">
        <v>11229</v>
      </c>
    </row>
    <row r="8166" spans="1:3" x14ac:dyDescent="0.3">
      <c r="A8166" t="s">
        <v>6543</v>
      </c>
    </row>
    <row r="8167" spans="1:3" x14ac:dyDescent="0.3">
      <c r="A8167" t="s">
        <v>11230</v>
      </c>
      <c r="B8167">
        <v>41</v>
      </c>
      <c r="C8167">
        <v>41</v>
      </c>
    </row>
    <row r="8168" spans="1:3" x14ac:dyDescent="0.3">
      <c r="A8168" t="s">
        <v>6544</v>
      </c>
      <c r="B8168">
        <v>17</v>
      </c>
      <c r="C8168">
        <v>17</v>
      </c>
    </row>
    <row r="8169" spans="1:3" x14ac:dyDescent="0.3">
      <c r="A8169" t="s">
        <v>11231</v>
      </c>
    </row>
    <row r="8170" spans="1:3" x14ac:dyDescent="0.3">
      <c r="A8170" t="s">
        <v>11232</v>
      </c>
    </row>
    <row r="8171" spans="1:3" x14ac:dyDescent="0.3">
      <c r="A8171" t="s">
        <v>6545</v>
      </c>
      <c r="B8171">
        <v>85</v>
      </c>
      <c r="C8171">
        <v>85</v>
      </c>
    </row>
    <row r="8172" spans="1:3" x14ac:dyDescent="0.3">
      <c r="A8172" t="s">
        <v>11233</v>
      </c>
    </row>
    <row r="8173" spans="1:3" x14ac:dyDescent="0.3">
      <c r="A8173" t="s">
        <v>11234</v>
      </c>
    </row>
    <row r="8174" spans="1:3" x14ac:dyDescent="0.3">
      <c r="A8174" t="s">
        <v>11235</v>
      </c>
    </row>
    <row r="8175" spans="1:3" x14ac:dyDescent="0.3">
      <c r="A8175" t="s">
        <v>11236</v>
      </c>
    </row>
    <row r="8176" spans="1:3" x14ac:dyDescent="0.3">
      <c r="A8176" t="s">
        <v>6546</v>
      </c>
    </row>
    <row r="8177" spans="1:3" x14ac:dyDescent="0.3">
      <c r="A8177" t="s">
        <v>6274</v>
      </c>
    </row>
    <row r="8178" spans="1:3" x14ac:dyDescent="0.3">
      <c r="A8178" t="s">
        <v>6547</v>
      </c>
    </row>
    <row r="8179" spans="1:3" x14ac:dyDescent="0.3">
      <c r="A8179" t="s">
        <v>6548</v>
      </c>
    </row>
    <row r="8180" spans="1:3" x14ac:dyDescent="0.3">
      <c r="A8180" t="s">
        <v>6549</v>
      </c>
    </row>
    <row r="8181" spans="1:3" x14ac:dyDescent="0.3">
      <c r="A8181" t="s">
        <v>6550</v>
      </c>
    </row>
    <row r="8182" spans="1:3" x14ac:dyDescent="0.3">
      <c r="A8182" t="s">
        <v>6551</v>
      </c>
    </row>
    <row r="8183" spans="1:3" x14ac:dyDescent="0.3">
      <c r="A8183" t="s">
        <v>6552</v>
      </c>
    </row>
    <row r="8184" spans="1:3" x14ac:dyDescent="0.3">
      <c r="A8184" t="s">
        <v>6553</v>
      </c>
    </row>
    <row r="8185" spans="1:3" x14ac:dyDescent="0.3">
      <c r="A8185" t="s">
        <v>11237</v>
      </c>
    </row>
    <row r="8186" spans="1:3" x14ac:dyDescent="0.3">
      <c r="A8186" t="s">
        <v>6554</v>
      </c>
      <c r="B8186">
        <v>13</v>
      </c>
      <c r="C8186">
        <v>13</v>
      </c>
    </row>
    <row r="8187" spans="1:3" x14ac:dyDescent="0.3">
      <c r="A8187" t="s">
        <v>6555</v>
      </c>
      <c r="B8187">
        <v>19</v>
      </c>
      <c r="C8187">
        <v>19</v>
      </c>
    </row>
    <row r="8188" spans="1:3" x14ac:dyDescent="0.3">
      <c r="A8188" t="s">
        <v>11238</v>
      </c>
      <c r="B8188">
        <v>2</v>
      </c>
      <c r="C8188">
        <v>2</v>
      </c>
    </row>
    <row r="8189" spans="1:3" x14ac:dyDescent="0.3">
      <c r="A8189" t="s">
        <v>6556</v>
      </c>
      <c r="B8189">
        <v>9</v>
      </c>
      <c r="C8189">
        <v>9</v>
      </c>
    </row>
    <row r="8190" spans="1:3" x14ac:dyDescent="0.3">
      <c r="A8190" t="s">
        <v>6557</v>
      </c>
      <c r="B8190">
        <v>1</v>
      </c>
      <c r="C8190">
        <v>1</v>
      </c>
    </row>
    <row r="8191" spans="1:3" x14ac:dyDescent="0.3">
      <c r="A8191" t="s">
        <v>6558</v>
      </c>
      <c r="B8191">
        <v>8</v>
      </c>
      <c r="C8191">
        <v>8</v>
      </c>
    </row>
    <row r="8192" spans="1:3" x14ac:dyDescent="0.3">
      <c r="A8192" t="s">
        <v>6559</v>
      </c>
    </row>
    <row r="8193" spans="1:3" x14ac:dyDescent="0.3">
      <c r="A8193" t="s">
        <v>11239</v>
      </c>
    </row>
    <row r="8194" spans="1:3" x14ac:dyDescent="0.3">
      <c r="A8194" t="s">
        <v>11240</v>
      </c>
    </row>
    <row r="8195" spans="1:3" x14ac:dyDescent="0.3">
      <c r="A8195" t="s">
        <v>6560</v>
      </c>
      <c r="B8195">
        <v>7</v>
      </c>
      <c r="C8195">
        <v>7</v>
      </c>
    </row>
    <row r="8196" spans="1:3" x14ac:dyDescent="0.3">
      <c r="A8196" t="s">
        <v>6561</v>
      </c>
    </row>
    <row r="8197" spans="1:3" x14ac:dyDescent="0.3">
      <c r="A8197" t="s">
        <v>6562</v>
      </c>
      <c r="B8197">
        <v>48</v>
      </c>
      <c r="C8197">
        <v>48</v>
      </c>
    </row>
    <row r="8198" spans="1:3" x14ac:dyDescent="0.3">
      <c r="A8198" t="s">
        <v>6563</v>
      </c>
      <c r="B8198">
        <v>50</v>
      </c>
      <c r="C8198">
        <v>50</v>
      </c>
    </row>
    <row r="8199" spans="1:3" x14ac:dyDescent="0.3">
      <c r="A8199" t="s">
        <v>6564</v>
      </c>
      <c r="B8199">
        <v>17</v>
      </c>
      <c r="C8199">
        <v>17</v>
      </c>
    </row>
    <row r="8200" spans="1:3" x14ac:dyDescent="0.3">
      <c r="A8200" t="s">
        <v>6565</v>
      </c>
      <c r="B8200">
        <v>16</v>
      </c>
      <c r="C8200">
        <v>16</v>
      </c>
    </row>
    <row r="8201" spans="1:3" x14ac:dyDescent="0.3">
      <c r="A8201" t="s">
        <v>6566</v>
      </c>
      <c r="B8201">
        <v>5</v>
      </c>
      <c r="C8201">
        <v>5</v>
      </c>
    </row>
    <row r="8202" spans="1:3" x14ac:dyDescent="0.3">
      <c r="A8202" t="s">
        <v>6567</v>
      </c>
      <c r="B8202">
        <v>5</v>
      </c>
      <c r="C8202">
        <v>5</v>
      </c>
    </row>
    <row r="8203" spans="1:3" x14ac:dyDescent="0.3">
      <c r="A8203" t="s">
        <v>11241</v>
      </c>
    </row>
    <row r="8204" spans="1:3" x14ac:dyDescent="0.3">
      <c r="A8204" t="s">
        <v>11242</v>
      </c>
    </row>
    <row r="8205" spans="1:3" x14ac:dyDescent="0.3">
      <c r="A8205" t="s">
        <v>6568</v>
      </c>
      <c r="B8205">
        <v>12</v>
      </c>
      <c r="C8205">
        <v>12</v>
      </c>
    </row>
    <row r="8206" spans="1:3" x14ac:dyDescent="0.3">
      <c r="A8206" t="s">
        <v>6569</v>
      </c>
      <c r="B8206">
        <v>11</v>
      </c>
      <c r="C8206">
        <v>11</v>
      </c>
    </row>
    <row r="8207" spans="1:3" x14ac:dyDescent="0.3">
      <c r="A8207" t="s">
        <v>6570</v>
      </c>
    </row>
    <row r="8208" spans="1:3" x14ac:dyDescent="0.3">
      <c r="A8208" t="s">
        <v>6571</v>
      </c>
      <c r="B8208">
        <v>9</v>
      </c>
      <c r="C8208">
        <v>9</v>
      </c>
    </row>
    <row r="8209" spans="1:3" x14ac:dyDescent="0.3">
      <c r="A8209" t="s">
        <v>6572</v>
      </c>
      <c r="B8209">
        <v>11</v>
      </c>
      <c r="C8209">
        <v>11</v>
      </c>
    </row>
    <row r="8210" spans="1:3" x14ac:dyDescent="0.3">
      <c r="A8210" t="s">
        <v>6573</v>
      </c>
      <c r="B8210">
        <v>3</v>
      </c>
      <c r="C8210">
        <v>3</v>
      </c>
    </row>
    <row r="8211" spans="1:3" x14ac:dyDescent="0.3">
      <c r="A8211" t="s">
        <v>11243</v>
      </c>
    </row>
    <row r="8212" spans="1:3" x14ac:dyDescent="0.3">
      <c r="A8212" t="s">
        <v>6574</v>
      </c>
      <c r="B8212">
        <v>17</v>
      </c>
      <c r="C8212">
        <v>17</v>
      </c>
    </row>
    <row r="8213" spans="1:3" x14ac:dyDescent="0.3">
      <c r="A8213" t="s">
        <v>11244</v>
      </c>
    </row>
    <row r="8214" spans="1:3" x14ac:dyDescent="0.3">
      <c r="A8214" t="s">
        <v>6575</v>
      </c>
    </row>
    <row r="8215" spans="1:3" x14ac:dyDescent="0.3">
      <c r="A8215" t="s">
        <v>11245</v>
      </c>
    </row>
    <row r="8216" spans="1:3" x14ac:dyDescent="0.3">
      <c r="A8216" t="s">
        <v>11246</v>
      </c>
    </row>
    <row r="8217" spans="1:3" x14ac:dyDescent="0.3">
      <c r="A8217" t="s">
        <v>11247</v>
      </c>
      <c r="B8217">
        <v>2019</v>
      </c>
      <c r="C8217">
        <v>2019</v>
      </c>
    </row>
    <row r="8218" spans="1:3" x14ac:dyDescent="0.3">
      <c r="A8218" t="s">
        <v>6576</v>
      </c>
    </row>
    <row r="8219" spans="1:3" x14ac:dyDescent="0.3">
      <c r="A8219" t="s">
        <v>6577</v>
      </c>
      <c r="B8219">
        <v>1</v>
      </c>
      <c r="C8219">
        <v>1</v>
      </c>
    </row>
    <row r="8220" spans="1:3" x14ac:dyDescent="0.3">
      <c r="A8220" t="s">
        <v>11248</v>
      </c>
    </row>
    <row r="8221" spans="1:3" x14ac:dyDescent="0.3">
      <c r="A8221" t="s">
        <v>11249</v>
      </c>
    </row>
    <row r="8222" spans="1:3" x14ac:dyDescent="0.3">
      <c r="A8222" t="s">
        <v>6578</v>
      </c>
      <c r="B8222">
        <v>8</v>
      </c>
      <c r="C8222">
        <v>8</v>
      </c>
    </row>
    <row r="8223" spans="1:3" x14ac:dyDescent="0.3">
      <c r="A8223" t="s">
        <v>6579</v>
      </c>
    </row>
    <row r="8224" spans="1:3" x14ac:dyDescent="0.3">
      <c r="A8224" t="s">
        <v>11250</v>
      </c>
      <c r="B8224">
        <v>19</v>
      </c>
      <c r="C8224">
        <v>19</v>
      </c>
    </row>
    <row r="8225" spans="1:3" x14ac:dyDescent="0.3">
      <c r="A8225" t="s">
        <v>6580</v>
      </c>
      <c r="B8225">
        <v>6</v>
      </c>
      <c r="C8225">
        <v>6</v>
      </c>
    </row>
    <row r="8226" spans="1:3" x14ac:dyDescent="0.3">
      <c r="A8226" t="s">
        <v>6581</v>
      </c>
      <c r="B8226">
        <v>14</v>
      </c>
      <c r="C8226">
        <v>14</v>
      </c>
    </row>
    <row r="8227" spans="1:3" x14ac:dyDescent="0.3">
      <c r="A8227" t="s">
        <v>6582</v>
      </c>
      <c r="B8227">
        <v>19</v>
      </c>
      <c r="C8227">
        <v>19</v>
      </c>
    </row>
    <row r="8228" spans="1:3" x14ac:dyDescent="0.3">
      <c r="A8228" t="s">
        <v>6583</v>
      </c>
      <c r="B8228">
        <v>5</v>
      </c>
      <c r="C8228">
        <v>5</v>
      </c>
    </row>
    <row r="8229" spans="1:3" x14ac:dyDescent="0.3">
      <c r="A8229" t="s">
        <v>6584</v>
      </c>
      <c r="B8229">
        <v>1</v>
      </c>
      <c r="C8229">
        <v>1</v>
      </c>
    </row>
    <row r="8230" spans="1:3" x14ac:dyDescent="0.3">
      <c r="A8230" t="s">
        <v>11251</v>
      </c>
      <c r="B8230">
        <v>32</v>
      </c>
      <c r="C8230">
        <v>32</v>
      </c>
    </row>
    <row r="8231" spans="1:3" x14ac:dyDescent="0.3">
      <c r="A8231" t="s">
        <v>11252</v>
      </c>
    </row>
    <row r="8232" spans="1:3" x14ac:dyDescent="0.3">
      <c r="A8232" t="s">
        <v>11253</v>
      </c>
      <c r="B8232">
        <v>2019</v>
      </c>
      <c r="C8232">
        <v>2019</v>
      </c>
    </row>
    <row r="8233" spans="1:3" x14ac:dyDescent="0.3">
      <c r="A8233" t="s">
        <v>11254</v>
      </c>
    </row>
    <row r="8234" spans="1:3" x14ac:dyDescent="0.3">
      <c r="A8234" t="s">
        <v>11255</v>
      </c>
      <c r="B8234">
        <v>19</v>
      </c>
      <c r="C8234">
        <v>19</v>
      </c>
    </row>
    <row r="8235" spans="1:3" x14ac:dyDescent="0.3">
      <c r="A8235" t="s">
        <v>6585</v>
      </c>
      <c r="B8235">
        <v>1</v>
      </c>
      <c r="C8235">
        <v>1</v>
      </c>
    </row>
    <row r="8236" spans="1:3" x14ac:dyDescent="0.3">
      <c r="A8236" t="s">
        <v>4184</v>
      </c>
    </row>
    <row r="8237" spans="1:3" x14ac:dyDescent="0.3">
      <c r="A8237" t="s">
        <v>6586</v>
      </c>
    </row>
    <row r="8238" spans="1:3" x14ac:dyDescent="0.3">
      <c r="A8238" t="s">
        <v>11256</v>
      </c>
    </row>
    <row r="8239" spans="1:3" x14ac:dyDescent="0.3">
      <c r="A8239" t="s">
        <v>11257</v>
      </c>
      <c r="B8239">
        <v>664</v>
      </c>
      <c r="C8239">
        <v>664</v>
      </c>
    </row>
    <row r="8240" spans="1:3" x14ac:dyDescent="0.3">
      <c r="A8240" t="s">
        <v>11258</v>
      </c>
    </row>
    <row r="8241" spans="1:3" x14ac:dyDescent="0.3">
      <c r="A8241" t="s">
        <v>6587</v>
      </c>
    </row>
    <row r="8242" spans="1:3" x14ac:dyDescent="0.3">
      <c r="A8242" t="s">
        <v>1411</v>
      </c>
    </row>
    <row r="8243" spans="1:3" x14ac:dyDescent="0.3">
      <c r="A8243" t="s">
        <v>6588</v>
      </c>
    </row>
    <row r="8244" spans="1:3" x14ac:dyDescent="0.3">
      <c r="A8244" t="s">
        <v>6589</v>
      </c>
    </row>
    <row r="8245" spans="1:3" x14ac:dyDescent="0.3">
      <c r="A8245" t="s">
        <v>6590</v>
      </c>
    </row>
    <row r="8246" spans="1:3" x14ac:dyDescent="0.3">
      <c r="A8246" t="s">
        <v>6591</v>
      </c>
    </row>
    <row r="8247" spans="1:3" x14ac:dyDescent="0.3">
      <c r="A8247" t="s">
        <v>11259</v>
      </c>
    </row>
    <row r="8248" spans="1:3" x14ac:dyDescent="0.3">
      <c r="A8248" t="s">
        <v>11260</v>
      </c>
      <c r="B8248">
        <v>19</v>
      </c>
      <c r="C8248">
        <v>19</v>
      </c>
    </row>
    <row r="8249" spans="1:3" x14ac:dyDescent="0.3">
      <c r="A8249" t="s">
        <v>11261</v>
      </c>
    </row>
    <row r="8250" spans="1:3" x14ac:dyDescent="0.3">
      <c r="A8250" t="s">
        <v>11262</v>
      </c>
      <c r="B8250">
        <v>19</v>
      </c>
      <c r="C8250">
        <v>19</v>
      </c>
    </row>
    <row r="8251" spans="1:3" x14ac:dyDescent="0.3">
      <c r="A8251" t="s">
        <v>6592</v>
      </c>
      <c r="B8251">
        <v>16</v>
      </c>
      <c r="C8251">
        <v>16</v>
      </c>
    </row>
    <row r="8252" spans="1:3" x14ac:dyDescent="0.3">
      <c r="A8252" t="s">
        <v>6593</v>
      </c>
      <c r="B8252">
        <v>20</v>
      </c>
      <c r="C8252">
        <v>20</v>
      </c>
    </row>
    <row r="8253" spans="1:3" x14ac:dyDescent="0.3">
      <c r="A8253" t="s">
        <v>6594</v>
      </c>
      <c r="B8253">
        <v>13</v>
      </c>
      <c r="C8253">
        <v>13</v>
      </c>
    </row>
    <row r="8254" spans="1:3" x14ac:dyDescent="0.3">
      <c r="A8254" t="s">
        <v>6595</v>
      </c>
      <c r="B8254">
        <v>8</v>
      </c>
      <c r="C8254">
        <v>8</v>
      </c>
    </row>
    <row r="8255" spans="1:3" x14ac:dyDescent="0.3">
      <c r="A8255" t="s">
        <v>6596</v>
      </c>
      <c r="B8255">
        <v>5</v>
      </c>
      <c r="C8255">
        <v>5</v>
      </c>
    </row>
    <row r="8256" spans="1:3" x14ac:dyDescent="0.3">
      <c r="A8256" t="s">
        <v>6597</v>
      </c>
    </row>
    <row r="8257" spans="1:3" x14ac:dyDescent="0.3">
      <c r="A8257" t="s">
        <v>6598</v>
      </c>
    </row>
    <row r="8258" spans="1:3" x14ac:dyDescent="0.3">
      <c r="A8258" t="s">
        <v>11263</v>
      </c>
    </row>
    <row r="8259" spans="1:3" x14ac:dyDescent="0.3">
      <c r="A8259" t="s">
        <v>6599</v>
      </c>
    </row>
    <row r="8260" spans="1:3" x14ac:dyDescent="0.3">
      <c r="A8260" t="s">
        <v>6600</v>
      </c>
    </row>
    <row r="8261" spans="1:3" x14ac:dyDescent="0.3">
      <c r="A8261" t="s">
        <v>6601</v>
      </c>
      <c r="B8261">
        <v>11</v>
      </c>
      <c r="C8261">
        <v>11</v>
      </c>
    </row>
    <row r="8262" spans="1:3" x14ac:dyDescent="0.3">
      <c r="A8262" t="s">
        <v>6602</v>
      </c>
    </row>
    <row r="8263" spans="1:3" x14ac:dyDescent="0.3">
      <c r="A8263" t="s">
        <v>6603</v>
      </c>
      <c r="B8263">
        <v>6</v>
      </c>
      <c r="C8263">
        <v>6</v>
      </c>
    </row>
    <row r="8264" spans="1:3" x14ac:dyDescent="0.3">
      <c r="A8264" t="s">
        <v>6604</v>
      </c>
      <c r="B8264">
        <v>1</v>
      </c>
      <c r="C8264">
        <v>1</v>
      </c>
    </row>
    <row r="8265" spans="1:3" x14ac:dyDescent="0.3">
      <c r="A8265" t="s">
        <v>6752</v>
      </c>
    </row>
    <row r="8266" spans="1:3" x14ac:dyDescent="0.3">
      <c r="A8266" t="s">
        <v>3531</v>
      </c>
    </row>
    <row r="8267" spans="1:3" x14ac:dyDescent="0.3">
      <c r="A8267" t="s">
        <v>11264</v>
      </c>
    </row>
    <row r="8268" spans="1:3" x14ac:dyDescent="0.3">
      <c r="A8268" t="s">
        <v>11265</v>
      </c>
      <c r="B8268">
        <v>20</v>
      </c>
      <c r="C8268">
        <v>20</v>
      </c>
    </row>
    <row r="8269" spans="1:3" x14ac:dyDescent="0.3">
      <c r="A8269" t="s">
        <v>6605</v>
      </c>
      <c r="B8269">
        <v>7</v>
      </c>
      <c r="C8269">
        <v>7</v>
      </c>
    </row>
    <row r="8270" spans="1:3" x14ac:dyDescent="0.3">
      <c r="A8270" t="s">
        <v>7385</v>
      </c>
    </row>
    <row r="8271" spans="1:3" x14ac:dyDescent="0.3">
      <c r="A8271" t="s">
        <v>11266</v>
      </c>
      <c r="B8271">
        <v>8</v>
      </c>
      <c r="C8271">
        <v>8</v>
      </c>
    </row>
    <row r="8272" spans="1:3" x14ac:dyDescent="0.3">
      <c r="A8272" t="s">
        <v>6606</v>
      </c>
      <c r="B8272">
        <v>2</v>
      </c>
      <c r="C8272">
        <v>2</v>
      </c>
    </row>
    <row r="8273" spans="1:3" x14ac:dyDescent="0.3">
      <c r="A8273" t="s">
        <v>11267</v>
      </c>
    </row>
    <row r="8274" spans="1:3" x14ac:dyDescent="0.3">
      <c r="A8274" t="s">
        <v>1083</v>
      </c>
      <c r="C8274">
        <v>1</v>
      </c>
    </row>
    <row r="8275" spans="1:3" x14ac:dyDescent="0.3">
      <c r="A8275" t="s">
        <v>11268</v>
      </c>
      <c r="B8275">
        <v>20</v>
      </c>
      <c r="C8275">
        <v>20</v>
      </c>
    </row>
    <row r="8276" spans="1:3" x14ac:dyDescent="0.3">
      <c r="A8276" t="s">
        <v>11269</v>
      </c>
      <c r="B8276">
        <v>2020</v>
      </c>
      <c r="C8276">
        <v>2020</v>
      </c>
    </row>
    <row r="8277" spans="1:3" x14ac:dyDescent="0.3">
      <c r="A8277" t="s">
        <v>5978</v>
      </c>
    </row>
    <row r="8278" spans="1:3" x14ac:dyDescent="0.3">
      <c r="A8278" t="s">
        <v>6607</v>
      </c>
    </row>
    <row r="8279" spans="1:3" x14ac:dyDescent="0.3">
      <c r="A8279" t="s">
        <v>6608</v>
      </c>
      <c r="B8279">
        <v>21</v>
      </c>
      <c r="C8279">
        <v>21</v>
      </c>
    </row>
    <row r="8280" spans="1:3" x14ac:dyDescent="0.3">
      <c r="A8280" t="s">
        <v>2699</v>
      </c>
    </row>
    <row r="8281" spans="1:3" x14ac:dyDescent="0.3">
      <c r="A8281" t="s">
        <v>6609</v>
      </c>
      <c r="B8281">
        <v>1</v>
      </c>
      <c r="C8281">
        <v>1</v>
      </c>
    </row>
    <row r="8282" spans="1:3" x14ac:dyDescent="0.3">
      <c r="A8282" t="s">
        <v>6610</v>
      </c>
      <c r="B8282">
        <v>11</v>
      </c>
      <c r="C8282">
        <v>11</v>
      </c>
    </row>
    <row r="8283" spans="1:3" x14ac:dyDescent="0.3">
      <c r="A8283" t="s">
        <v>6611</v>
      </c>
      <c r="B8283">
        <v>8</v>
      </c>
      <c r="C8283">
        <v>8</v>
      </c>
    </row>
    <row r="8284" spans="1:3" x14ac:dyDescent="0.3">
      <c r="A8284" t="s">
        <v>6612</v>
      </c>
    </row>
    <row r="8285" spans="1:3" x14ac:dyDescent="0.3">
      <c r="A8285" t="s">
        <v>6613</v>
      </c>
      <c r="B8285">
        <v>3</v>
      </c>
      <c r="C8285">
        <v>3</v>
      </c>
    </row>
    <row r="8286" spans="1:3" x14ac:dyDescent="0.3">
      <c r="A8286" t="s">
        <v>6614</v>
      </c>
    </row>
    <row r="8287" spans="1:3" x14ac:dyDescent="0.3">
      <c r="A8287" t="s">
        <v>6615</v>
      </c>
    </row>
    <row r="8288" spans="1:3" x14ac:dyDescent="0.3">
      <c r="A8288" t="s">
        <v>11270</v>
      </c>
    </row>
    <row r="8289" spans="1:3" x14ac:dyDescent="0.3">
      <c r="A8289" t="s">
        <v>6616</v>
      </c>
    </row>
    <row r="8290" spans="1:3" x14ac:dyDescent="0.3">
      <c r="A8290" t="s">
        <v>6617</v>
      </c>
      <c r="B8290">
        <v>71</v>
      </c>
      <c r="C8290">
        <v>71</v>
      </c>
    </row>
    <row r="8291" spans="1:3" x14ac:dyDescent="0.3">
      <c r="A8291" t="s">
        <v>6618</v>
      </c>
      <c r="B8291">
        <v>31</v>
      </c>
      <c r="C8291">
        <v>31</v>
      </c>
    </row>
    <row r="8292" spans="1:3" x14ac:dyDescent="0.3">
      <c r="A8292" t="s">
        <v>11271</v>
      </c>
    </row>
    <row r="8293" spans="1:3" x14ac:dyDescent="0.3">
      <c r="A8293" t="s">
        <v>6619</v>
      </c>
      <c r="B8293">
        <v>2</v>
      </c>
      <c r="C8293">
        <v>2</v>
      </c>
    </row>
    <row r="8294" spans="1:3" x14ac:dyDescent="0.3">
      <c r="A8294" t="s">
        <v>11272</v>
      </c>
    </row>
    <row r="8295" spans="1:3" x14ac:dyDescent="0.3">
      <c r="A8295" t="s">
        <v>6620</v>
      </c>
      <c r="B8295">
        <v>5</v>
      </c>
      <c r="C8295">
        <v>5</v>
      </c>
    </row>
    <row r="8296" spans="1:3" x14ac:dyDescent="0.3">
      <c r="A8296" t="s">
        <v>6621</v>
      </c>
    </row>
    <row r="8297" spans="1:3" x14ac:dyDescent="0.3">
      <c r="A8297" t="s">
        <v>6622</v>
      </c>
      <c r="B8297">
        <v>2</v>
      </c>
      <c r="C8297">
        <v>2</v>
      </c>
    </row>
    <row r="8298" spans="1:3" x14ac:dyDescent="0.3">
      <c r="A8298" t="s">
        <v>6623</v>
      </c>
    </row>
    <row r="8299" spans="1:3" x14ac:dyDescent="0.3">
      <c r="A8299" t="s">
        <v>6624</v>
      </c>
      <c r="B8299">
        <v>1</v>
      </c>
      <c r="C8299">
        <v>1</v>
      </c>
    </row>
    <row r="8300" spans="1:3" x14ac:dyDescent="0.3">
      <c r="A8300" t="s">
        <v>6625</v>
      </c>
    </row>
    <row r="8301" spans="1:3" x14ac:dyDescent="0.3">
      <c r="A8301" t="s">
        <v>6626</v>
      </c>
      <c r="B8301">
        <v>29</v>
      </c>
      <c r="C8301">
        <v>29</v>
      </c>
    </row>
    <row r="8302" spans="1:3" x14ac:dyDescent="0.3">
      <c r="A8302" t="s">
        <v>11273</v>
      </c>
    </row>
    <row r="8303" spans="1:3" x14ac:dyDescent="0.3">
      <c r="A8303" t="s">
        <v>11274</v>
      </c>
    </row>
    <row r="8304" spans="1:3" x14ac:dyDescent="0.3">
      <c r="A8304" t="s">
        <v>11275</v>
      </c>
      <c r="B8304">
        <v>2020</v>
      </c>
      <c r="C8304">
        <v>2020</v>
      </c>
    </row>
    <row r="8305" spans="1:3" x14ac:dyDescent="0.3">
      <c r="A8305" t="s">
        <v>6627</v>
      </c>
    </row>
    <row r="8306" spans="1:3" x14ac:dyDescent="0.3">
      <c r="A8306" t="s">
        <v>6628</v>
      </c>
    </row>
    <row r="8307" spans="1:3" x14ac:dyDescent="0.3">
      <c r="A8307" t="s">
        <v>6629</v>
      </c>
      <c r="B8307">
        <v>10</v>
      </c>
      <c r="C8307">
        <v>10</v>
      </c>
    </row>
    <row r="8308" spans="1:3" x14ac:dyDescent="0.3">
      <c r="A8308" t="s">
        <v>11276</v>
      </c>
    </row>
    <row r="8309" spans="1:3" x14ac:dyDescent="0.3">
      <c r="A8309" t="s">
        <v>6630</v>
      </c>
      <c r="B8309">
        <v>3</v>
      </c>
      <c r="C8309">
        <v>3</v>
      </c>
    </row>
    <row r="8310" spans="1:3" x14ac:dyDescent="0.3">
      <c r="A8310" t="s">
        <v>11277</v>
      </c>
    </row>
    <row r="8311" spans="1:3" x14ac:dyDescent="0.3">
      <c r="A8311" t="s">
        <v>11278</v>
      </c>
    </row>
    <row r="8312" spans="1:3" x14ac:dyDescent="0.3">
      <c r="A8312" t="s">
        <v>11279</v>
      </c>
      <c r="B8312">
        <v>2020</v>
      </c>
      <c r="C8312">
        <v>2020</v>
      </c>
    </row>
    <row r="8313" spans="1:3" x14ac:dyDescent="0.3">
      <c r="A8313" t="s">
        <v>11280</v>
      </c>
    </row>
    <row r="8314" spans="1:3" x14ac:dyDescent="0.3">
      <c r="A8314" t="s">
        <v>11281</v>
      </c>
      <c r="B8314">
        <v>20</v>
      </c>
      <c r="C8314">
        <v>20</v>
      </c>
    </row>
    <row r="8315" spans="1:3" x14ac:dyDescent="0.3">
      <c r="A8315" t="s">
        <v>11282</v>
      </c>
      <c r="B8315">
        <v>20</v>
      </c>
      <c r="C8315">
        <v>20</v>
      </c>
    </row>
    <row r="8316" spans="1:3" x14ac:dyDescent="0.3">
      <c r="A8316" t="s">
        <v>6631</v>
      </c>
      <c r="B8316">
        <v>23</v>
      </c>
      <c r="C8316">
        <v>23</v>
      </c>
    </row>
    <row r="8317" spans="1:3" x14ac:dyDescent="0.3">
      <c r="A8317" t="s">
        <v>6632</v>
      </c>
      <c r="B8317">
        <v>1</v>
      </c>
      <c r="C8317">
        <v>1</v>
      </c>
    </row>
    <row r="8318" spans="1:3" x14ac:dyDescent="0.3">
      <c r="A8318" t="s">
        <v>6633</v>
      </c>
      <c r="B8318">
        <v>4</v>
      </c>
      <c r="C8318">
        <v>4</v>
      </c>
    </row>
    <row r="8319" spans="1:3" x14ac:dyDescent="0.3">
      <c r="A8319" t="s">
        <v>11283</v>
      </c>
    </row>
    <row r="8320" spans="1:3" x14ac:dyDescent="0.3">
      <c r="A8320" t="s">
        <v>6634</v>
      </c>
    </row>
    <row r="8321" spans="1:3" x14ac:dyDescent="0.3">
      <c r="A8321" t="s">
        <v>11284</v>
      </c>
    </row>
    <row r="8322" spans="1:3" x14ac:dyDescent="0.3">
      <c r="A8322" t="s">
        <v>11285</v>
      </c>
    </row>
    <row r="8323" spans="1:3" x14ac:dyDescent="0.3">
      <c r="A8323" t="s">
        <v>6635</v>
      </c>
    </row>
    <row r="8324" spans="1:3" x14ac:dyDescent="0.3">
      <c r="A8324" t="s">
        <v>11286</v>
      </c>
      <c r="B8324">
        <v>2020</v>
      </c>
      <c r="C8324">
        <v>2020</v>
      </c>
    </row>
    <row r="8325" spans="1:3" x14ac:dyDescent="0.3">
      <c r="A8325" t="s">
        <v>6636</v>
      </c>
    </row>
    <row r="8326" spans="1:3" x14ac:dyDescent="0.3">
      <c r="A8326" t="s">
        <v>6637</v>
      </c>
    </row>
    <row r="8327" spans="1:3" x14ac:dyDescent="0.3">
      <c r="A8327" t="s">
        <v>6638</v>
      </c>
    </row>
    <row r="8328" spans="1:3" x14ac:dyDescent="0.3">
      <c r="A8328" t="s">
        <v>1047</v>
      </c>
      <c r="C8328">
        <v>6</v>
      </c>
    </row>
    <row r="8329" spans="1:3" x14ac:dyDescent="0.3">
      <c r="A8329" t="s">
        <v>6639</v>
      </c>
    </row>
    <row r="8330" spans="1:3" x14ac:dyDescent="0.3">
      <c r="A8330" t="s">
        <v>499</v>
      </c>
    </row>
    <row r="8331" spans="1:3" x14ac:dyDescent="0.3">
      <c r="A8331" t="s">
        <v>6641</v>
      </c>
      <c r="B8331">
        <v>52</v>
      </c>
      <c r="C8331">
        <v>52</v>
      </c>
    </row>
    <row r="8332" spans="1:3" x14ac:dyDescent="0.3">
      <c r="A8332" t="s">
        <v>6642</v>
      </c>
      <c r="B8332">
        <v>45</v>
      </c>
      <c r="C8332">
        <v>45</v>
      </c>
    </row>
    <row r="8333" spans="1:3" x14ac:dyDescent="0.3">
      <c r="A8333" t="s">
        <v>6643</v>
      </c>
      <c r="B8333">
        <v>31</v>
      </c>
      <c r="C8333">
        <v>31</v>
      </c>
    </row>
    <row r="8334" spans="1:3" x14ac:dyDescent="0.3">
      <c r="A8334" t="s">
        <v>1201</v>
      </c>
      <c r="C8334">
        <v>7</v>
      </c>
    </row>
    <row r="8335" spans="1:3" x14ac:dyDescent="0.3">
      <c r="A8335" t="s">
        <v>6644</v>
      </c>
    </row>
    <row r="8336" spans="1:3" x14ac:dyDescent="0.3">
      <c r="A8336" t="s">
        <v>6645</v>
      </c>
      <c r="B8336">
        <v>22</v>
      </c>
      <c r="C8336">
        <v>22</v>
      </c>
    </row>
    <row r="8337" spans="1:3" x14ac:dyDescent="0.3">
      <c r="A8337" t="s">
        <v>6646</v>
      </c>
      <c r="B8337">
        <v>15</v>
      </c>
      <c r="C8337">
        <v>15</v>
      </c>
    </row>
    <row r="8338" spans="1:3" x14ac:dyDescent="0.3">
      <c r="A8338" t="s">
        <v>6647</v>
      </c>
    </row>
    <row r="8339" spans="1:3" x14ac:dyDescent="0.3">
      <c r="A8339" t="s">
        <v>11287</v>
      </c>
      <c r="B8339">
        <v>2020</v>
      </c>
      <c r="C8339">
        <v>2020</v>
      </c>
    </row>
    <row r="8340" spans="1:3" x14ac:dyDescent="0.3">
      <c r="A8340" t="s">
        <v>11288</v>
      </c>
    </row>
    <row r="8341" spans="1:3" x14ac:dyDescent="0.3">
      <c r="A8341" t="s">
        <v>3235</v>
      </c>
    </row>
    <row r="8342" spans="1:3" x14ac:dyDescent="0.3">
      <c r="A8342" t="s">
        <v>6648</v>
      </c>
      <c r="B8342">
        <v>3</v>
      </c>
      <c r="C8342">
        <v>3</v>
      </c>
    </row>
    <row r="8343" spans="1:3" x14ac:dyDescent="0.3">
      <c r="A8343" t="s">
        <v>6649</v>
      </c>
      <c r="B8343">
        <v>40</v>
      </c>
      <c r="C8343">
        <v>40</v>
      </c>
    </row>
    <row r="8344" spans="1:3" x14ac:dyDescent="0.3">
      <c r="A8344" t="s">
        <v>6650</v>
      </c>
    </row>
    <row r="8345" spans="1:3" x14ac:dyDescent="0.3">
      <c r="A8345" t="s">
        <v>11289</v>
      </c>
      <c r="B8345">
        <v>20</v>
      </c>
      <c r="C8345">
        <v>20</v>
      </c>
    </row>
    <row r="8346" spans="1:3" x14ac:dyDescent="0.3">
      <c r="A8346" t="s">
        <v>11290</v>
      </c>
      <c r="B8346">
        <v>20</v>
      </c>
      <c r="C8346">
        <v>20</v>
      </c>
    </row>
    <row r="8347" spans="1:3" x14ac:dyDescent="0.3">
      <c r="A8347" t="s">
        <v>11291</v>
      </c>
      <c r="B8347">
        <v>20</v>
      </c>
      <c r="C8347">
        <v>20</v>
      </c>
    </row>
    <row r="8348" spans="1:3" x14ac:dyDescent="0.3">
      <c r="A8348" t="s">
        <v>11292</v>
      </c>
    </row>
    <row r="8349" spans="1:3" x14ac:dyDescent="0.3">
      <c r="A8349" t="s">
        <v>6651</v>
      </c>
      <c r="B8349">
        <v>23</v>
      </c>
      <c r="C8349">
        <v>23</v>
      </c>
    </row>
    <row r="8350" spans="1:3" x14ac:dyDescent="0.3">
      <c r="A8350" t="s">
        <v>6652</v>
      </c>
    </row>
    <row r="8351" spans="1:3" x14ac:dyDescent="0.3">
      <c r="A8351" t="s">
        <v>6653</v>
      </c>
    </row>
    <row r="8352" spans="1:3" x14ac:dyDescent="0.3">
      <c r="A8352" t="s">
        <v>920</v>
      </c>
    </row>
    <row r="8353" spans="1:3" x14ac:dyDescent="0.3">
      <c r="A8353" t="s">
        <v>6654</v>
      </c>
      <c r="B8353">
        <v>27</v>
      </c>
      <c r="C8353">
        <v>27</v>
      </c>
    </row>
    <row r="8354" spans="1:3" x14ac:dyDescent="0.3">
      <c r="A8354" t="s">
        <v>6655</v>
      </c>
      <c r="B8354">
        <v>3</v>
      </c>
      <c r="C8354">
        <v>3</v>
      </c>
    </row>
    <row r="8355" spans="1:3" x14ac:dyDescent="0.3">
      <c r="A8355" t="s">
        <v>6656</v>
      </c>
      <c r="B8355">
        <v>5</v>
      </c>
      <c r="C8355">
        <v>5</v>
      </c>
    </row>
    <row r="8356" spans="1:3" x14ac:dyDescent="0.3">
      <c r="A8356" t="s">
        <v>6657</v>
      </c>
    </row>
    <row r="8357" spans="1:3" x14ac:dyDescent="0.3">
      <c r="A8357" t="s">
        <v>6658</v>
      </c>
    </row>
    <row r="8358" spans="1:3" x14ac:dyDescent="0.3">
      <c r="A8358" t="s">
        <v>11293</v>
      </c>
      <c r="B8358">
        <v>2020</v>
      </c>
      <c r="C8358">
        <v>2020</v>
      </c>
    </row>
    <row r="8359" spans="1:3" x14ac:dyDescent="0.3">
      <c r="A8359" t="s">
        <v>11294</v>
      </c>
    </row>
    <row r="8360" spans="1:3" x14ac:dyDescent="0.3">
      <c r="A8360" t="s">
        <v>11295</v>
      </c>
    </row>
    <row r="8361" spans="1:3" x14ac:dyDescent="0.3">
      <c r="A8361" t="s">
        <v>6659</v>
      </c>
      <c r="B8361">
        <v>1</v>
      </c>
      <c r="C8361">
        <v>1</v>
      </c>
    </row>
    <row r="8362" spans="1:3" x14ac:dyDescent="0.3">
      <c r="A8362" t="s">
        <v>6660</v>
      </c>
    </row>
    <row r="8363" spans="1:3" x14ac:dyDescent="0.3">
      <c r="A8363" t="s">
        <v>6661</v>
      </c>
    </row>
    <row r="8364" spans="1:3" x14ac:dyDescent="0.3">
      <c r="A8364" t="s">
        <v>6662</v>
      </c>
      <c r="B8364">
        <v>10</v>
      </c>
      <c r="C8364">
        <v>10</v>
      </c>
    </row>
    <row r="8365" spans="1:3" x14ac:dyDescent="0.3">
      <c r="A8365" t="s">
        <v>6663</v>
      </c>
      <c r="B8365">
        <v>1</v>
      </c>
      <c r="C8365">
        <v>1</v>
      </c>
    </row>
    <row r="8366" spans="1:3" x14ac:dyDescent="0.3">
      <c r="A8366" t="s">
        <v>6664</v>
      </c>
      <c r="B8366">
        <v>1</v>
      </c>
      <c r="C8366">
        <v>1</v>
      </c>
    </row>
    <row r="8367" spans="1:3" x14ac:dyDescent="0.3">
      <c r="A8367" t="s">
        <v>11296</v>
      </c>
      <c r="B8367">
        <v>20</v>
      </c>
      <c r="C8367">
        <v>20</v>
      </c>
    </row>
    <row r="8368" spans="1:3" x14ac:dyDescent="0.3">
      <c r="A8368" t="s">
        <v>11297</v>
      </c>
      <c r="B8368">
        <v>20</v>
      </c>
      <c r="C8368">
        <v>20</v>
      </c>
    </row>
    <row r="8369" spans="1:3" x14ac:dyDescent="0.3">
      <c r="A8369" t="s">
        <v>11298</v>
      </c>
    </row>
    <row r="8370" spans="1:3" x14ac:dyDescent="0.3">
      <c r="A8370" t="s">
        <v>11299</v>
      </c>
    </row>
    <row r="8371" spans="1:3" x14ac:dyDescent="0.3">
      <c r="A8371" t="s">
        <v>6665</v>
      </c>
      <c r="B8371">
        <v>16</v>
      </c>
      <c r="C8371">
        <v>16</v>
      </c>
    </row>
    <row r="8372" spans="1:3" x14ac:dyDescent="0.3">
      <c r="A8372" t="s">
        <v>11300</v>
      </c>
    </row>
    <row r="8373" spans="1:3" x14ac:dyDescent="0.3">
      <c r="A8373" t="s">
        <v>11301</v>
      </c>
    </row>
    <row r="8374" spans="1:3" x14ac:dyDescent="0.3">
      <c r="A8374" t="s">
        <v>6666</v>
      </c>
      <c r="B8374">
        <v>12</v>
      </c>
      <c r="C8374">
        <v>12</v>
      </c>
    </row>
    <row r="8375" spans="1:3" x14ac:dyDescent="0.3">
      <c r="A8375" t="s">
        <v>6667</v>
      </c>
    </row>
    <row r="8376" spans="1:3" x14ac:dyDescent="0.3">
      <c r="A8376" t="s">
        <v>6668</v>
      </c>
    </row>
    <row r="8377" spans="1:3" x14ac:dyDescent="0.3">
      <c r="A8377" t="s">
        <v>11302</v>
      </c>
      <c r="B8377">
        <v>8</v>
      </c>
      <c r="C8377">
        <v>8</v>
      </c>
    </row>
    <row r="8378" spans="1:3" x14ac:dyDescent="0.3">
      <c r="A8378" t="s">
        <v>6669</v>
      </c>
      <c r="B8378">
        <v>8</v>
      </c>
      <c r="C8378">
        <v>8</v>
      </c>
    </row>
    <row r="8379" spans="1:3" x14ac:dyDescent="0.3">
      <c r="A8379" t="s">
        <v>11303</v>
      </c>
    </row>
    <row r="8380" spans="1:3" x14ac:dyDescent="0.3">
      <c r="A8380" t="s">
        <v>6670</v>
      </c>
      <c r="B8380">
        <v>7</v>
      </c>
      <c r="C8380">
        <v>7</v>
      </c>
    </row>
    <row r="8381" spans="1:3" x14ac:dyDescent="0.3">
      <c r="A8381" t="s">
        <v>6671</v>
      </c>
      <c r="B8381">
        <v>7</v>
      </c>
      <c r="C8381">
        <v>7</v>
      </c>
    </row>
    <row r="8382" spans="1:3" x14ac:dyDescent="0.3">
      <c r="A8382" t="s">
        <v>6672</v>
      </c>
      <c r="B8382">
        <v>2</v>
      </c>
      <c r="C8382">
        <v>2</v>
      </c>
    </row>
    <row r="8383" spans="1:3" x14ac:dyDescent="0.3">
      <c r="A8383" t="s">
        <v>11304</v>
      </c>
      <c r="B8383">
        <v>2020</v>
      </c>
      <c r="C8383">
        <v>2020</v>
      </c>
    </row>
    <row r="8384" spans="1:3" x14ac:dyDescent="0.3">
      <c r="A8384" t="s">
        <v>11305</v>
      </c>
    </row>
    <row r="8385" spans="1:3" x14ac:dyDescent="0.3">
      <c r="A8385" t="s">
        <v>11306</v>
      </c>
      <c r="B8385">
        <v>1</v>
      </c>
      <c r="C8385">
        <v>1</v>
      </c>
    </row>
    <row r="8386" spans="1:3" x14ac:dyDescent="0.3">
      <c r="A8386" t="s">
        <v>6673</v>
      </c>
      <c r="B8386">
        <v>4</v>
      </c>
      <c r="C8386">
        <v>4</v>
      </c>
    </row>
    <row r="8387" spans="1:3" x14ac:dyDescent="0.3">
      <c r="A8387" t="s">
        <v>6674</v>
      </c>
      <c r="B8387">
        <v>1</v>
      </c>
      <c r="C8387">
        <v>1</v>
      </c>
    </row>
    <row r="8388" spans="1:3" x14ac:dyDescent="0.3">
      <c r="A8388" t="s">
        <v>6676</v>
      </c>
      <c r="B8388">
        <v>1</v>
      </c>
      <c r="C8388">
        <v>1</v>
      </c>
    </row>
    <row r="8389" spans="1:3" x14ac:dyDescent="0.3">
      <c r="A8389" t="s">
        <v>6677</v>
      </c>
      <c r="B8389">
        <v>3</v>
      </c>
      <c r="C8389">
        <v>3</v>
      </c>
    </row>
    <row r="8390" spans="1:3" x14ac:dyDescent="0.3">
      <c r="A8390" t="s">
        <v>11307</v>
      </c>
      <c r="B8390">
        <v>2</v>
      </c>
      <c r="C8390">
        <v>2</v>
      </c>
    </row>
    <row r="8391" spans="1:3" x14ac:dyDescent="0.3">
      <c r="A8391" t="s">
        <v>11308</v>
      </c>
    </row>
    <row r="8392" spans="1:3" x14ac:dyDescent="0.3">
      <c r="A8392" t="s">
        <v>11309</v>
      </c>
      <c r="B8392">
        <v>2021</v>
      </c>
      <c r="C8392">
        <v>2021</v>
      </c>
    </row>
    <row r="8393" spans="1:3" x14ac:dyDescent="0.3">
      <c r="A8393" t="s">
        <v>6678</v>
      </c>
    </row>
    <row r="8394" spans="1:3" x14ac:dyDescent="0.3">
      <c r="A8394" t="s">
        <v>11310</v>
      </c>
    </row>
    <row r="8395" spans="1:3" x14ac:dyDescent="0.3">
      <c r="A8395" t="s">
        <v>6679</v>
      </c>
    </row>
    <row r="8396" spans="1:3" x14ac:dyDescent="0.3">
      <c r="A8396" t="s">
        <v>6680</v>
      </c>
    </row>
    <row r="8397" spans="1:3" x14ac:dyDescent="0.3">
      <c r="A8397" t="s">
        <v>6681</v>
      </c>
      <c r="B8397">
        <v>18</v>
      </c>
      <c r="C8397">
        <v>18</v>
      </c>
    </row>
    <row r="8398" spans="1:3" x14ac:dyDescent="0.3">
      <c r="A8398" t="s">
        <v>588</v>
      </c>
    </row>
    <row r="8399" spans="1:3" x14ac:dyDescent="0.3">
      <c r="A8399" t="s">
        <v>6682</v>
      </c>
    </row>
    <row r="8400" spans="1:3" x14ac:dyDescent="0.3">
      <c r="A8400" t="s">
        <v>11311</v>
      </c>
      <c r="B8400">
        <v>2</v>
      </c>
      <c r="C8400">
        <v>2</v>
      </c>
    </row>
    <row r="8401" spans="1:3" x14ac:dyDescent="0.3">
      <c r="A8401" t="s">
        <v>11312</v>
      </c>
    </row>
    <row r="8402" spans="1:3" x14ac:dyDescent="0.3">
      <c r="A8402" t="s">
        <v>6683</v>
      </c>
      <c r="B8402">
        <v>1</v>
      </c>
      <c r="C8402">
        <v>1</v>
      </c>
    </row>
    <row r="8403" spans="1:3" x14ac:dyDescent="0.3">
      <c r="A8403" t="s">
        <v>6684</v>
      </c>
    </row>
    <row r="8404" spans="1:3" x14ac:dyDescent="0.3">
      <c r="A8404" t="s">
        <v>6685</v>
      </c>
      <c r="B8404">
        <v>1</v>
      </c>
      <c r="C8404">
        <v>1</v>
      </c>
    </row>
    <row r="8405" spans="1:3" x14ac:dyDescent="0.3">
      <c r="A8405" t="s">
        <v>11313</v>
      </c>
    </row>
    <row r="8406" spans="1:3" x14ac:dyDescent="0.3">
      <c r="A8406" t="s">
        <v>6686</v>
      </c>
      <c r="C8406">
        <v>1</v>
      </c>
    </row>
    <row r="8407" spans="1:3" x14ac:dyDescent="0.3">
      <c r="A8407" t="s">
        <v>11314</v>
      </c>
      <c r="B8407">
        <v>2021</v>
      </c>
      <c r="C8407">
        <v>2021</v>
      </c>
    </row>
    <row r="8408" spans="1:3" x14ac:dyDescent="0.3">
      <c r="A8408" t="s">
        <v>11315</v>
      </c>
      <c r="B8408">
        <v>3</v>
      </c>
      <c r="C8408">
        <v>3</v>
      </c>
    </row>
    <row r="8409" spans="1:3" x14ac:dyDescent="0.3">
      <c r="A8409" t="s">
        <v>6687</v>
      </c>
      <c r="B8409">
        <v>3</v>
      </c>
      <c r="C8409">
        <v>3</v>
      </c>
    </row>
    <row r="8410" spans="1:3" x14ac:dyDescent="0.3">
      <c r="A8410" t="s">
        <v>6688</v>
      </c>
    </row>
    <row r="8411" spans="1:3" x14ac:dyDescent="0.3">
      <c r="A8411" t="s">
        <v>11316</v>
      </c>
      <c r="B8411">
        <v>4</v>
      </c>
      <c r="C8411">
        <v>4</v>
      </c>
    </row>
    <row r="8412" spans="1:3" x14ac:dyDescent="0.3">
      <c r="A8412" t="s">
        <v>6689</v>
      </c>
    </row>
    <row r="8413" spans="1:3" x14ac:dyDescent="0.3">
      <c r="A8413" t="s">
        <v>6690</v>
      </c>
    </row>
    <row r="8414" spans="1:3" x14ac:dyDescent="0.3">
      <c r="A8414" t="s">
        <v>11317</v>
      </c>
      <c r="B8414">
        <v>3</v>
      </c>
      <c r="C8414">
        <v>3</v>
      </c>
    </row>
    <row r="8415" spans="1:3" x14ac:dyDescent="0.3">
      <c r="A8415" t="s">
        <v>11318</v>
      </c>
      <c r="B8415">
        <v>3</v>
      </c>
      <c r="C8415">
        <v>3</v>
      </c>
    </row>
    <row r="8416" spans="1:3" x14ac:dyDescent="0.3">
      <c r="A8416" t="s">
        <v>6691</v>
      </c>
      <c r="B8416">
        <v>36</v>
      </c>
      <c r="C8416">
        <v>36</v>
      </c>
    </row>
    <row r="8417" spans="1:3" x14ac:dyDescent="0.3">
      <c r="A8417" t="s">
        <v>11319</v>
      </c>
    </row>
    <row r="8418" spans="1:3" x14ac:dyDescent="0.3">
      <c r="A8418" t="s">
        <v>11320</v>
      </c>
    </row>
    <row r="8419" spans="1:3" x14ac:dyDescent="0.3">
      <c r="A8419" t="s">
        <v>11321</v>
      </c>
    </row>
    <row r="8420" spans="1:3" x14ac:dyDescent="0.3">
      <c r="A8420" t="s">
        <v>11322</v>
      </c>
    </row>
    <row r="8421" spans="1:3" x14ac:dyDescent="0.3">
      <c r="A8421" t="s">
        <v>6692</v>
      </c>
      <c r="B8421">
        <v>10</v>
      </c>
      <c r="C8421">
        <v>10</v>
      </c>
    </row>
    <row r="8422" spans="1:3" x14ac:dyDescent="0.3">
      <c r="A8422" t="s">
        <v>6693</v>
      </c>
    </row>
    <row r="8423" spans="1:3" x14ac:dyDescent="0.3">
      <c r="A8423" t="s">
        <v>6694</v>
      </c>
    </row>
    <row r="8424" spans="1:3" x14ac:dyDescent="0.3">
      <c r="A8424" t="s">
        <v>11323</v>
      </c>
    </row>
    <row r="8425" spans="1:3" x14ac:dyDescent="0.3">
      <c r="A8425" t="s">
        <v>6695</v>
      </c>
    </row>
    <row r="8426" spans="1:3" x14ac:dyDescent="0.3">
      <c r="A8426" t="s">
        <v>6696</v>
      </c>
    </row>
    <row r="8427" spans="1:3" x14ac:dyDescent="0.3">
      <c r="A8427" t="s">
        <v>6697</v>
      </c>
    </row>
    <row r="8428" spans="1:3" x14ac:dyDescent="0.3">
      <c r="A8428" t="s">
        <v>6698</v>
      </c>
    </row>
    <row r="8429" spans="1:3" x14ac:dyDescent="0.3">
      <c r="A8429" t="s">
        <v>11324</v>
      </c>
      <c r="B8429">
        <v>1</v>
      </c>
      <c r="C8429">
        <v>1</v>
      </c>
    </row>
    <row r="8430" spans="1:3" x14ac:dyDescent="0.3">
      <c r="A8430" t="s">
        <v>11325</v>
      </c>
      <c r="B8430">
        <v>4</v>
      </c>
      <c r="C8430">
        <v>4</v>
      </c>
    </row>
    <row r="8431" spans="1:3" x14ac:dyDescent="0.3">
      <c r="A8431" t="s">
        <v>11326</v>
      </c>
    </row>
    <row r="8432" spans="1:3" x14ac:dyDescent="0.3">
      <c r="A8432" t="s">
        <v>11327</v>
      </c>
    </row>
    <row r="8433" spans="1:3" x14ac:dyDescent="0.3">
      <c r="A8433" t="s">
        <v>6699</v>
      </c>
      <c r="B8433">
        <v>8</v>
      </c>
      <c r="C8433">
        <v>8</v>
      </c>
    </row>
    <row r="8434" spans="1:3" x14ac:dyDescent="0.3">
      <c r="A8434" t="s">
        <v>6700</v>
      </c>
      <c r="B8434">
        <v>6</v>
      </c>
      <c r="C8434">
        <v>6</v>
      </c>
    </row>
    <row r="8435" spans="1:3" x14ac:dyDescent="0.3">
      <c r="A8435" t="s">
        <v>11328</v>
      </c>
    </row>
    <row r="8436" spans="1:3" x14ac:dyDescent="0.3">
      <c r="A8436" t="s">
        <v>6701</v>
      </c>
    </row>
    <row r="8437" spans="1:3" x14ac:dyDescent="0.3">
      <c r="A8437" t="s">
        <v>6702</v>
      </c>
      <c r="B8437">
        <v>5</v>
      </c>
      <c r="C8437">
        <v>5</v>
      </c>
    </row>
    <row r="8438" spans="1:3" x14ac:dyDescent="0.3">
      <c r="A8438" t="s">
        <v>6703</v>
      </c>
    </row>
    <row r="8439" spans="1:3" x14ac:dyDescent="0.3">
      <c r="A8439" t="s">
        <v>6704</v>
      </c>
      <c r="B8439">
        <v>2</v>
      </c>
      <c r="C8439">
        <v>2</v>
      </c>
    </row>
    <row r="8440" spans="1:3" x14ac:dyDescent="0.3">
      <c r="A8440" t="s">
        <v>6705</v>
      </c>
    </row>
    <row r="8441" spans="1:3" x14ac:dyDescent="0.3">
      <c r="A8441" t="s">
        <v>6706</v>
      </c>
    </row>
    <row r="8442" spans="1:3" x14ac:dyDescent="0.3">
      <c r="A8442" t="s">
        <v>6707</v>
      </c>
      <c r="B8442">
        <v>16</v>
      </c>
      <c r="C8442">
        <v>16</v>
      </c>
    </row>
    <row r="8443" spans="1:3" x14ac:dyDescent="0.3">
      <c r="A8443" t="s">
        <v>11329</v>
      </c>
    </row>
    <row r="8444" spans="1:3" x14ac:dyDescent="0.3">
      <c r="A8444" t="s">
        <v>6708</v>
      </c>
      <c r="B8444">
        <v>10</v>
      </c>
      <c r="C8444">
        <v>10</v>
      </c>
    </row>
    <row r="8445" spans="1:3" x14ac:dyDescent="0.3">
      <c r="A8445" t="s">
        <v>11330</v>
      </c>
    </row>
    <row r="8446" spans="1:3" x14ac:dyDescent="0.3">
      <c r="A8446" t="s">
        <v>6709</v>
      </c>
      <c r="B8446">
        <v>14</v>
      </c>
      <c r="C8446">
        <v>14</v>
      </c>
    </row>
    <row r="8447" spans="1:3" x14ac:dyDescent="0.3">
      <c r="A8447" t="s">
        <v>6710</v>
      </c>
      <c r="B8447">
        <v>9</v>
      </c>
      <c r="C8447">
        <v>9</v>
      </c>
    </row>
    <row r="8448" spans="1:3" x14ac:dyDescent="0.3">
      <c r="A8448" t="s">
        <v>6711</v>
      </c>
      <c r="B8448">
        <v>4</v>
      </c>
      <c r="C8448">
        <v>4</v>
      </c>
    </row>
    <row r="8449" spans="1:3" x14ac:dyDescent="0.3">
      <c r="A8449" t="s">
        <v>11331</v>
      </c>
    </row>
    <row r="8450" spans="1:3" x14ac:dyDescent="0.3">
      <c r="A8450" t="s">
        <v>11332</v>
      </c>
    </row>
    <row r="8451" spans="1:3" x14ac:dyDescent="0.3">
      <c r="A8451" t="s">
        <v>6712</v>
      </c>
    </row>
    <row r="8452" spans="1:3" x14ac:dyDescent="0.3">
      <c r="A8452" t="s">
        <v>6713</v>
      </c>
    </row>
    <row r="8453" spans="1:3" x14ac:dyDescent="0.3">
      <c r="A8453" t="s">
        <v>6714</v>
      </c>
      <c r="B8453">
        <v>24</v>
      </c>
      <c r="C8453">
        <v>24</v>
      </c>
    </row>
    <row r="8454" spans="1:3" x14ac:dyDescent="0.3">
      <c r="A8454" t="s">
        <v>6715</v>
      </c>
    </row>
    <row r="8455" spans="1:3" x14ac:dyDescent="0.3">
      <c r="A8455" t="s">
        <v>6716</v>
      </c>
      <c r="B8455">
        <v>12</v>
      </c>
      <c r="C8455">
        <v>12</v>
      </c>
    </row>
    <row r="8456" spans="1:3" x14ac:dyDescent="0.3">
      <c r="A8456" t="s">
        <v>6717</v>
      </c>
      <c r="B8456">
        <v>13</v>
      </c>
      <c r="C8456">
        <v>13</v>
      </c>
    </row>
    <row r="8457" spans="1:3" x14ac:dyDescent="0.3">
      <c r="A8457" t="s">
        <v>11333</v>
      </c>
    </row>
    <row r="8458" spans="1:3" x14ac:dyDescent="0.3">
      <c r="A8458" t="s">
        <v>6718</v>
      </c>
      <c r="B8458">
        <v>2</v>
      </c>
      <c r="C8458">
        <v>2</v>
      </c>
    </row>
    <row r="8459" spans="1:3" x14ac:dyDescent="0.3">
      <c r="A8459" t="s">
        <v>6719</v>
      </c>
    </row>
    <row r="8460" spans="1:3" x14ac:dyDescent="0.3">
      <c r="A8460" t="s">
        <v>6721</v>
      </c>
    </row>
    <row r="8461" spans="1:3" x14ac:dyDescent="0.3">
      <c r="A8461" t="s">
        <v>6722</v>
      </c>
      <c r="B8461">
        <v>5</v>
      </c>
      <c r="C8461">
        <v>5</v>
      </c>
    </row>
    <row r="8462" spans="1:3" x14ac:dyDescent="0.3">
      <c r="A8462" t="s">
        <v>11334</v>
      </c>
    </row>
    <row r="8463" spans="1:3" x14ac:dyDescent="0.3">
      <c r="A8463" t="s">
        <v>6723</v>
      </c>
    </row>
    <row r="8464" spans="1:3" x14ac:dyDescent="0.3">
      <c r="A8464" t="s">
        <v>6724</v>
      </c>
    </row>
    <row r="8465" spans="1:3" x14ac:dyDescent="0.3">
      <c r="A8465" t="s">
        <v>11335</v>
      </c>
    </row>
    <row r="8466" spans="1:3" x14ac:dyDescent="0.3">
      <c r="A8466" t="s">
        <v>6725</v>
      </c>
    </row>
    <row r="8467" spans="1:3" x14ac:dyDescent="0.3">
      <c r="A8467" t="s">
        <v>6726</v>
      </c>
      <c r="B8467">
        <v>4</v>
      </c>
      <c r="C8467">
        <v>4</v>
      </c>
    </row>
    <row r="8468" spans="1:3" x14ac:dyDescent="0.3">
      <c r="A8468" t="s">
        <v>6727</v>
      </c>
      <c r="B8468">
        <v>26</v>
      </c>
      <c r="C8468">
        <v>26</v>
      </c>
    </row>
    <row r="8469" spans="1:3" x14ac:dyDescent="0.3">
      <c r="A8469" t="s">
        <v>6728</v>
      </c>
      <c r="B8469">
        <v>16</v>
      </c>
      <c r="C8469">
        <v>16</v>
      </c>
    </row>
    <row r="8470" spans="1:3" x14ac:dyDescent="0.3">
      <c r="A8470" t="s">
        <v>6729</v>
      </c>
      <c r="B8470">
        <v>20</v>
      </c>
      <c r="C8470">
        <v>20</v>
      </c>
    </row>
    <row r="8471" spans="1:3" x14ac:dyDescent="0.3">
      <c r="A8471" t="s">
        <v>6730</v>
      </c>
      <c r="B8471">
        <v>13</v>
      </c>
      <c r="C8471">
        <v>13</v>
      </c>
    </row>
    <row r="8472" spans="1:3" x14ac:dyDescent="0.3">
      <c r="A8472" t="s">
        <v>6731</v>
      </c>
      <c r="B8472">
        <v>11</v>
      </c>
      <c r="C8472">
        <v>11</v>
      </c>
    </row>
    <row r="8473" spans="1:3" x14ac:dyDescent="0.3">
      <c r="A8473" t="s">
        <v>6732</v>
      </c>
      <c r="B8473">
        <v>10</v>
      </c>
      <c r="C8473">
        <v>10</v>
      </c>
    </row>
    <row r="8474" spans="1:3" x14ac:dyDescent="0.3">
      <c r="A8474" t="s">
        <v>6733</v>
      </c>
      <c r="B8474">
        <v>3</v>
      </c>
      <c r="C8474">
        <v>3</v>
      </c>
    </row>
    <row r="8475" spans="1:3" x14ac:dyDescent="0.3">
      <c r="A8475" t="s">
        <v>11336</v>
      </c>
    </row>
    <row r="8476" spans="1:3" x14ac:dyDescent="0.3">
      <c r="A8476" t="s">
        <v>11337</v>
      </c>
    </row>
    <row r="8477" spans="1:3" x14ac:dyDescent="0.3">
      <c r="A8477" t="s">
        <v>11338</v>
      </c>
    </row>
    <row r="8478" spans="1:3" x14ac:dyDescent="0.3">
      <c r="A8478" t="s">
        <v>11339</v>
      </c>
    </row>
    <row r="8479" spans="1:3" x14ac:dyDescent="0.3">
      <c r="A8479" t="s">
        <v>11340</v>
      </c>
    </row>
    <row r="8480" spans="1:3" x14ac:dyDescent="0.3">
      <c r="A8480" t="s">
        <v>6734</v>
      </c>
      <c r="C8480">
        <v>3</v>
      </c>
    </row>
    <row r="8481" spans="1:3" x14ac:dyDescent="0.3">
      <c r="A8481" t="s">
        <v>6735</v>
      </c>
      <c r="B8481">
        <v>8</v>
      </c>
      <c r="C8481">
        <v>8</v>
      </c>
    </row>
    <row r="8482" spans="1:3" x14ac:dyDescent="0.3">
      <c r="A8482" t="s">
        <v>6736</v>
      </c>
      <c r="B8482">
        <v>5</v>
      </c>
      <c r="C8482">
        <v>5</v>
      </c>
    </row>
    <row r="8483" spans="1:3" x14ac:dyDescent="0.3">
      <c r="A8483" t="s">
        <v>11341</v>
      </c>
    </row>
    <row r="8484" spans="1:3" x14ac:dyDescent="0.3">
      <c r="A8484" t="s">
        <v>6737</v>
      </c>
    </row>
    <row r="8485" spans="1:3" x14ac:dyDescent="0.3">
      <c r="A8485" t="s">
        <v>5309</v>
      </c>
    </row>
    <row r="8486" spans="1:3" x14ac:dyDescent="0.3">
      <c r="A8486" t="s">
        <v>6739</v>
      </c>
      <c r="B8486">
        <v>1</v>
      </c>
      <c r="C8486">
        <v>1</v>
      </c>
    </row>
    <row r="8487" spans="1:3" x14ac:dyDescent="0.3">
      <c r="A8487" t="s">
        <v>6741</v>
      </c>
      <c r="C8487">
        <v>1</v>
      </c>
    </row>
    <row r="8488" spans="1:3" x14ac:dyDescent="0.3">
      <c r="A8488" t="s">
        <v>6742</v>
      </c>
      <c r="B8488">
        <v>13</v>
      </c>
      <c r="C8488">
        <v>13</v>
      </c>
    </row>
    <row r="8489" spans="1:3" x14ac:dyDescent="0.3">
      <c r="A8489" t="s">
        <v>6743</v>
      </c>
      <c r="B8489">
        <v>12</v>
      </c>
      <c r="C8489">
        <v>12</v>
      </c>
    </row>
    <row r="8490" spans="1:3" x14ac:dyDescent="0.3">
      <c r="A8490" t="s">
        <v>11342</v>
      </c>
    </row>
    <row r="8491" spans="1:3" x14ac:dyDescent="0.3">
      <c r="A8491" t="s">
        <v>11343</v>
      </c>
      <c r="B8491">
        <v>2021</v>
      </c>
      <c r="C8491">
        <v>2021</v>
      </c>
    </row>
    <row r="8492" spans="1:3" x14ac:dyDescent="0.3">
      <c r="A8492" t="s">
        <v>6744</v>
      </c>
      <c r="C8492">
        <v>5</v>
      </c>
    </row>
    <row r="8493" spans="1:3" x14ac:dyDescent="0.3">
      <c r="A8493" t="s">
        <v>2689</v>
      </c>
    </row>
    <row r="8494" spans="1:3" x14ac:dyDescent="0.3">
      <c r="A8494" t="s">
        <v>6745</v>
      </c>
      <c r="B8494">
        <v>18</v>
      </c>
      <c r="C8494">
        <v>18</v>
      </c>
    </row>
    <row r="8495" spans="1:3" x14ac:dyDescent="0.3">
      <c r="A8495" t="s">
        <v>6746</v>
      </c>
      <c r="B8495">
        <v>3</v>
      </c>
      <c r="C8495">
        <v>3</v>
      </c>
    </row>
    <row r="8496" spans="1:3" x14ac:dyDescent="0.3">
      <c r="A8496" t="s">
        <v>6748</v>
      </c>
    </row>
    <row r="8497" spans="1:3" x14ac:dyDescent="0.3">
      <c r="A8497" t="s">
        <v>6749</v>
      </c>
      <c r="B8497">
        <v>1</v>
      </c>
      <c r="C8497">
        <v>1</v>
      </c>
    </row>
    <row r="8498" spans="1:3" x14ac:dyDescent="0.3">
      <c r="A8498" t="s">
        <v>6750</v>
      </c>
      <c r="B8498">
        <v>7</v>
      </c>
      <c r="C8498">
        <v>7</v>
      </c>
    </row>
    <row r="8499" spans="1:3" x14ac:dyDescent="0.3">
      <c r="A8499" t="s">
        <v>6751</v>
      </c>
    </row>
    <row r="8500" spans="1:3" x14ac:dyDescent="0.3">
      <c r="A8500" t="s">
        <v>6752</v>
      </c>
    </row>
    <row r="8501" spans="1:3" x14ac:dyDescent="0.3">
      <c r="A8501" t="s">
        <v>6753</v>
      </c>
    </row>
    <row r="8502" spans="1:3" x14ac:dyDescent="0.3">
      <c r="A8502" t="s">
        <v>6754</v>
      </c>
    </row>
    <row r="8503" spans="1:3" x14ac:dyDescent="0.3">
      <c r="A8503" t="s">
        <v>6755</v>
      </c>
    </row>
    <row r="8504" spans="1:3" x14ac:dyDescent="0.3">
      <c r="A8504" t="s">
        <v>3541</v>
      </c>
    </row>
    <row r="8505" spans="1:3" x14ac:dyDescent="0.3">
      <c r="A8505" t="s">
        <v>11344</v>
      </c>
    </row>
    <row r="8506" spans="1:3" x14ac:dyDescent="0.3">
      <c r="A8506" t="s">
        <v>11345</v>
      </c>
    </row>
    <row r="8507" spans="1:3" x14ac:dyDescent="0.3">
      <c r="A8507" t="s">
        <v>6756</v>
      </c>
    </row>
    <row r="8508" spans="1:3" x14ac:dyDescent="0.3">
      <c r="A8508" t="s">
        <v>6757</v>
      </c>
    </row>
    <row r="8509" spans="1:3" x14ac:dyDescent="0.3">
      <c r="A8509" t="s">
        <v>6758</v>
      </c>
    </row>
    <row r="8510" spans="1:3" x14ac:dyDescent="0.3">
      <c r="A8510" t="s">
        <v>6759</v>
      </c>
      <c r="B8510">
        <v>12</v>
      </c>
      <c r="C8510">
        <v>12</v>
      </c>
    </row>
    <row r="8511" spans="1:3" x14ac:dyDescent="0.3">
      <c r="A8511" t="s">
        <v>11346</v>
      </c>
    </row>
    <row r="8512" spans="1:3" x14ac:dyDescent="0.3">
      <c r="A8512" t="s">
        <v>6760</v>
      </c>
    </row>
    <row r="8513" spans="1:3" x14ac:dyDescent="0.3">
      <c r="A8513" t="s">
        <v>6761</v>
      </c>
      <c r="B8513">
        <v>11</v>
      </c>
      <c r="C8513">
        <v>11</v>
      </c>
    </row>
    <row r="8514" spans="1:3" x14ac:dyDescent="0.3">
      <c r="A8514" t="s">
        <v>6762</v>
      </c>
      <c r="B8514">
        <v>8</v>
      </c>
      <c r="C8514">
        <v>8</v>
      </c>
    </row>
    <row r="8515" spans="1:3" x14ac:dyDescent="0.3">
      <c r="A8515" t="s">
        <v>6763</v>
      </c>
      <c r="B8515">
        <v>2</v>
      </c>
      <c r="C8515">
        <v>2</v>
      </c>
    </row>
    <row r="8516" spans="1:3" x14ac:dyDescent="0.3">
      <c r="A8516" t="s">
        <v>6764</v>
      </c>
      <c r="B8516">
        <v>3</v>
      </c>
      <c r="C8516">
        <v>3</v>
      </c>
    </row>
    <row r="8517" spans="1:3" x14ac:dyDescent="0.3">
      <c r="A8517" t="s">
        <v>6765</v>
      </c>
    </row>
    <row r="8518" spans="1:3" x14ac:dyDescent="0.3">
      <c r="A8518" t="s">
        <v>6766</v>
      </c>
      <c r="B8518">
        <v>7</v>
      </c>
      <c r="C8518">
        <v>7</v>
      </c>
    </row>
    <row r="8519" spans="1:3" x14ac:dyDescent="0.3">
      <c r="A8519" t="s">
        <v>6767</v>
      </c>
      <c r="B8519">
        <v>20</v>
      </c>
      <c r="C8519">
        <v>20</v>
      </c>
    </row>
    <row r="8520" spans="1:3" x14ac:dyDescent="0.3">
      <c r="A8520" t="s">
        <v>6768</v>
      </c>
      <c r="C8520">
        <v>3</v>
      </c>
    </row>
    <row r="8521" spans="1:3" x14ac:dyDescent="0.3">
      <c r="A8521" t="s">
        <v>6769</v>
      </c>
    </row>
    <row r="8522" spans="1:3" x14ac:dyDescent="0.3">
      <c r="A8522" t="s">
        <v>6770</v>
      </c>
    </row>
    <row r="8523" spans="1:3" x14ac:dyDescent="0.3">
      <c r="A8523" t="s">
        <v>6771</v>
      </c>
    </row>
    <row r="8524" spans="1:3" x14ac:dyDescent="0.3">
      <c r="A8524" t="s">
        <v>6772</v>
      </c>
    </row>
    <row r="8525" spans="1:3" x14ac:dyDescent="0.3">
      <c r="A8525" t="s">
        <v>6773</v>
      </c>
    </row>
    <row r="8526" spans="1:3" x14ac:dyDescent="0.3">
      <c r="A8526" t="s">
        <v>6774</v>
      </c>
      <c r="B8526">
        <v>1</v>
      </c>
      <c r="C8526">
        <v>1</v>
      </c>
    </row>
    <row r="8527" spans="1:3" x14ac:dyDescent="0.3">
      <c r="A8527" t="s">
        <v>11347</v>
      </c>
      <c r="B8527">
        <v>2022</v>
      </c>
      <c r="C8527">
        <v>2022</v>
      </c>
    </row>
    <row r="8528" spans="1:3" x14ac:dyDescent="0.3">
      <c r="A8528" t="s">
        <v>6775</v>
      </c>
      <c r="C8528">
        <v>4</v>
      </c>
    </row>
    <row r="8529" spans="1:3" x14ac:dyDescent="0.3">
      <c r="A8529" t="s">
        <v>6776</v>
      </c>
      <c r="B8529">
        <v>7</v>
      </c>
      <c r="C8529">
        <v>7</v>
      </c>
    </row>
    <row r="8530" spans="1:3" x14ac:dyDescent="0.3">
      <c r="A8530" t="s">
        <v>11348</v>
      </c>
      <c r="B8530">
        <v>2022</v>
      </c>
      <c r="C8530">
        <v>2022</v>
      </c>
    </row>
    <row r="8531" spans="1:3" x14ac:dyDescent="0.3">
      <c r="A8531" t="s">
        <v>6777</v>
      </c>
    </row>
    <row r="8532" spans="1:3" x14ac:dyDescent="0.3">
      <c r="A8532" t="s">
        <v>6778</v>
      </c>
    </row>
    <row r="8533" spans="1:3" x14ac:dyDescent="0.3">
      <c r="A8533" t="s">
        <v>11349</v>
      </c>
    </row>
    <row r="8534" spans="1:3" x14ac:dyDescent="0.3">
      <c r="A8534" t="s">
        <v>6779</v>
      </c>
    </row>
    <row r="8535" spans="1:3" x14ac:dyDescent="0.3">
      <c r="A8535" t="s">
        <v>11350</v>
      </c>
      <c r="B8535">
        <v>2024</v>
      </c>
      <c r="C8535">
        <v>2024</v>
      </c>
    </row>
    <row r="8536" spans="1:3" x14ac:dyDescent="0.3">
      <c r="A8536" t="s">
        <v>6780</v>
      </c>
    </row>
    <row r="8537" spans="1:3" x14ac:dyDescent="0.3">
      <c r="A8537" t="s">
        <v>6781</v>
      </c>
    </row>
    <row r="8538" spans="1:3" x14ac:dyDescent="0.3">
      <c r="A8538" t="s">
        <v>11351</v>
      </c>
    </row>
    <row r="8539" spans="1:3" x14ac:dyDescent="0.3">
      <c r="A8539" t="s">
        <v>6782</v>
      </c>
    </row>
    <row r="8540" spans="1:3" x14ac:dyDescent="0.3">
      <c r="A8540" t="s">
        <v>6783</v>
      </c>
      <c r="B8540">
        <v>14</v>
      </c>
      <c r="C8540">
        <v>14</v>
      </c>
    </row>
    <row r="8541" spans="1:3" x14ac:dyDescent="0.3">
      <c r="A8541" t="s">
        <v>11352</v>
      </c>
    </row>
    <row r="8542" spans="1:3" x14ac:dyDescent="0.3">
      <c r="A8542" t="s">
        <v>11353</v>
      </c>
      <c r="B8542">
        <v>2022</v>
      </c>
      <c r="C8542">
        <v>2022</v>
      </c>
    </row>
    <row r="8543" spans="1:3" x14ac:dyDescent="0.3">
      <c r="A8543" t="s">
        <v>11354</v>
      </c>
    </row>
    <row r="8544" spans="1:3" x14ac:dyDescent="0.3">
      <c r="A8544" t="s">
        <v>11355</v>
      </c>
    </row>
    <row r="8545" spans="1:3" x14ac:dyDescent="0.3">
      <c r="A8545" t="s">
        <v>6784</v>
      </c>
    </row>
    <row r="8546" spans="1:3" x14ac:dyDescent="0.3">
      <c r="A8546" t="s">
        <v>11356</v>
      </c>
    </row>
    <row r="8547" spans="1:3" x14ac:dyDescent="0.3">
      <c r="A8547" t="s">
        <v>6785</v>
      </c>
      <c r="B8547">
        <v>1</v>
      </c>
      <c r="C8547">
        <v>1</v>
      </c>
    </row>
    <row r="8548" spans="1:3" x14ac:dyDescent="0.3">
      <c r="A8548" t="s">
        <v>6786</v>
      </c>
      <c r="B8548">
        <v>11</v>
      </c>
      <c r="C8548">
        <v>11</v>
      </c>
    </row>
    <row r="8549" spans="1:3" x14ac:dyDescent="0.3">
      <c r="A8549" t="s">
        <v>6787</v>
      </c>
    </row>
    <row r="8550" spans="1:3" x14ac:dyDescent="0.3">
      <c r="A8550" t="s">
        <v>6788</v>
      </c>
      <c r="B8550">
        <v>13</v>
      </c>
      <c r="C8550">
        <v>13</v>
      </c>
    </row>
    <row r="8551" spans="1:3" x14ac:dyDescent="0.3">
      <c r="A8551" t="s">
        <v>11357</v>
      </c>
    </row>
    <row r="8552" spans="1:3" x14ac:dyDescent="0.3">
      <c r="A8552" t="s">
        <v>6789</v>
      </c>
      <c r="B8552">
        <v>4</v>
      </c>
      <c r="C8552">
        <v>4</v>
      </c>
    </row>
    <row r="8553" spans="1:3" x14ac:dyDescent="0.3">
      <c r="A8553" t="s">
        <v>6790</v>
      </c>
      <c r="B8553">
        <v>2</v>
      </c>
      <c r="C8553">
        <v>2</v>
      </c>
    </row>
    <row r="8554" spans="1:3" x14ac:dyDescent="0.3">
      <c r="A8554" t="s">
        <v>6791</v>
      </c>
    </row>
    <row r="8555" spans="1:3" x14ac:dyDescent="0.3">
      <c r="A8555" t="s">
        <v>6793</v>
      </c>
    </row>
    <row r="8556" spans="1:3" x14ac:dyDescent="0.3">
      <c r="A8556" t="s">
        <v>6794</v>
      </c>
    </row>
    <row r="8557" spans="1:3" x14ac:dyDescent="0.3">
      <c r="A8557" t="s">
        <v>6795</v>
      </c>
    </row>
    <row r="8558" spans="1:3" x14ac:dyDescent="0.3">
      <c r="A8558" t="s">
        <v>11358</v>
      </c>
    </row>
    <row r="8559" spans="1:3" x14ac:dyDescent="0.3">
      <c r="A8559" t="s">
        <v>6796</v>
      </c>
    </row>
    <row r="8560" spans="1:3" x14ac:dyDescent="0.3">
      <c r="A8560" t="s">
        <v>6797</v>
      </c>
    </row>
    <row r="8561" spans="1:3" x14ac:dyDescent="0.3">
      <c r="A8561" t="s">
        <v>6798</v>
      </c>
      <c r="B8561">
        <v>7</v>
      </c>
      <c r="C8561">
        <v>7</v>
      </c>
    </row>
    <row r="8562" spans="1:3" x14ac:dyDescent="0.3">
      <c r="A8562" t="s">
        <v>6799</v>
      </c>
      <c r="B8562">
        <v>4</v>
      </c>
      <c r="C8562">
        <v>4</v>
      </c>
    </row>
    <row r="8563" spans="1:3" x14ac:dyDescent="0.3">
      <c r="A8563" t="s">
        <v>6800</v>
      </c>
      <c r="B8563">
        <v>29</v>
      </c>
      <c r="C8563">
        <v>29</v>
      </c>
    </row>
    <row r="8564" spans="1:3" x14ac:dyDescent="0.3">
      <c r="A8564" t="s">
        <v>6801</v>
      </c>
      <c r="B8564">
        <v>12</v>
      </c>
      <c r="C8564">
        <v>12</v>
      </c>
    </row>
    <row r="8565" spans="1:3" x14ac:dyDescent="0.3">
      <c r="A8565" t="s">
        <v>6802</v>
      </c>
      <c r="B8565">
        <v>8</v>
      </c>
      <c r="C8565">
        <v>8</v>
      </c>
    </row>
    <row r="8566" spans="1:3" x14ac:dyDescent="0.3">
      <c r="A8566" t="s">
        <v>6803</v>
      </c>
      <c r="B8566">
        <v>7</v>
      </c>
      <c r="C8566">
        <v>7</v>
      </c>
    </row>
    <row r="8567" spans="1:3" x14ac:dyDescent="0.3">
      <c r="A8567" t="s">
        <v>6804</v>
      </c>
    </row>
    <row r="8568" spans="1:3" x14ac:dyDescent="0.3">
      <c r="A8568" t="s">
        <v>6805</v>
      </c>
      <c r="B8568">
        <v>17</v>
      </c>
      <c r="C8568">
        <v>17</v>
      </c>
    </row>
    <row r="8569" spans="1:3" x14ac:dyDescent="0.3">
      <c r="A8569" t="s">
        <v>6806</v>
      </c>
      <c r="B8569">
        <v>9</v>
      </c>
      <c r="C8569">
        <v>9</v>
      </c>
    </row>
    <row r="8570" spans="1:3" x14ac:dyDescent="0.3">
      <c r="A8570" t="s">
        <v>6807</v>
      </c>
      <c r="B8570">
        <v>14</v>
      </c>
      <c r="C8570">
        <v>14</v>
      </c>
    </row>
    <row r="8571" spans="1:3" x14ac:dyDescent="0.3">
      <c r="A8571" t="s">
        <v>6808</v>
      </c>
      <c r="B8571">
        <v>21</v>
      </c>
      <c r="C8571">
        <v>21</v>
      </c>
    </row>
    <row r="8572" spans="1:3" x14ac:dyDescent="0.3">
      <c r="A8572" t="s">
        <v>6809</v>
      </c>
      <c r="B8572">
        <v>15</v>
      </c>
      <c r="C8572">
        <v>15</v>
      </c>
    </row>
    <row r="8573" spans="1:3" x14ac:dyDescent="0.3">
      <c r="A8573" t="s">
        <v>6810</v>
      </c>
      <c r="C8573">
        <v>5</v>
      </c>
    </row>
    <row r="8574" spans="1:3" x14ac:dyDescent="0.3">
      <c r="A8574" t="s">
        <v>6811</v>
      </c>
      <c r="B8574">
        <v>9</v>
      </c>
      <c r="C8574">
        <v>9</v>
      </c>
    </row>
    <row r="8575" spans="1:3" x14ac:dyDescent="0.3">
      <c r="A8575" t="s">
        <v>6812</v>
      </c>
      <c r="B8575">
        <v>10</v>
      </c>
      <c r="C8575">
        <v>10</v>
      </c>
    </row>
    <row r="8576" spans="1:3" x14ac:dyDescent="0.3">
      <c r="A8576" t="s">
        <v>6813</v>
      </c>
    </row>
    <row r="8577" spans="1:3" x14ac:dyDescent="0.3">
      <c r="A8577" t="s">
        <v>11359</v>
      </c>
    </row>
    <row r="8578" spans="1:3" x14ac:dyDescent="0.3">
      <c r="A8578" t="s">
        <v>1932</v>
      </c>
    </row>
    <row r="8579" spans="1:3" x14ac:dyDescent="0.3">
      <c r="A8579" t="s">
        <v>6814</v>
      </c>
      <c r="B8579">
        <v>2</v>
      </c>
      <c r="C8579">
        <v>2</v>
      </c>
    </row>
    <row r="8580" spans="1:3" x14ac:dyDescent="0.3">
      <c r="A8580" t="s">
        <v>6815</v>
      </c>
      <c r="B8580">
        <v>2</v>
      </c>
      <c r="C8580">
        <v>2</v>
      </c>
    </row>
    <row r="8581" spans="1:3" x14ac:dyDescent="0.3">
      <c r="A8581" t="s">
        <v>6816</v>
      </c>
    </row>
    <row r="8582" spans="1:3" x14ac:dyDescent="0.3">
      <c r="A8582" t="s">
        <v>6817</v>
      </c>
    </row>
    <row r="8583" spans="1:3" x14ac:dyDescent="0.3">
      <c r="A8583" t="s">
        <v>11360</v>
      </c>
    </row>
    <row r="8584" spans="1:3" x14ac:dyDescent="0.3">
      <c r="A8584" t="s">
        <v>11361</v>
      </c>
    </row>
    <row r="8585" spans="1:3" x14ac:dyDescent="0.3">
      <c r="A8585" t="s">
        <v>6818</v>
      </c>
      <c r="B8585">
        <v>28</v>
      </c>
      <c r="C8585">
        <v>28</v>
      </c>
    </row>
    <row r="8586" spans="1:3" x14ac:dyDescent="0.3">
      <c r="A8586" t="s">
        <v>6250</v>
      </c>
    </row>
    <row r="8587" spans="1:3" x14ac:dyDescent="0.3">
      <c r="A8587" t="s">
        <v>2648</v>
      </c>
    </row>
    <row r="8588" spans="1:3" x14ac:dyDescent="0.3">
      <c r="A8588" t="s">
        <v>6819</v>
      </c>
      <c r="B8588">
        <v>1</v>
      </c>
      <c r="C8588">
        <v>1</v>
      </c>
    </row>
    <row r="8589" spans="1:3" x14ac:dyDescent="0.3">
      <c r="A8589" t="s">
        <v>6820</v>
      </c>
      <c r="B8589">
        <v>8</v>
      </c>
      <c r="C8589">
        <v>8</v>
      </c>
    </row>
    <row r="8590" spans="1:3" x14ac:dyDescent="0.3">
      <c r="A8590" t="s">
        <v>6821</v>
      </c>
      <c r="B8590">
        <v>20</v>
      </c>
      <c r="C8590">
        <v>20</v>
      </c>
    </row>
    <row r="8591" spans="1:3" x14ac:dyDescent="0.3">
      <c r="A8591" t="s">
        <v>4240</v>
      </c>
    </row>
    <row r="8592" spans="1:3" x14ac:dyDescent="0.3">
      <c r="A8592" t="s">
        <v>6822</v>
      </c>
      <c r="B8592">
        <v>20</v>
      </c>
      <c r="C8592">
        <v>20</v>
      </c>
    </row>
    <row r="8593" spans="1:3" x14ac:dyDescent="0.3">
      <c r="A8593" t="s">
        <v>6823</v>
      </c>
      <c r="B8593">
        <v>1</v>
      </c>
      <c r="C8593">
        <v>1</v>
      </c>
    </row>
    <row r="8594" spans="1:3" x14ac:dyDescent="0.3">
      <c r="A8594" t="s">
        <v>6824</v>
      </c>
      <c r="B8594">
        <v>23</v>
      </c>
      <c r="C8594">
        <v>23</v>
      </c>
    </row>
    <row r="8595" spans="1:3" x14ac:dyDescent="0.3">
      <c r="A8595" t="s">
        <v>6825</v>
      </c>
      <c r="B8595">
        <v>24</v>
      </c>
      <c r="C8595">
        <v>24</v>
      </c>
    </row>
    <row r="8596" spans="1:3" x14ac:dyDescent="0.3">
      <c r="A8596" t="s">
        <v>6826</v>
      </c>
      <c r="B8596">
        <v>17</v>
      </c>
      <c r="C8596">
        <v>17</v>
      </c>
    </row>
    <row r="8597" spans="1:3" x14ac:dyDescent="0.3">
      <c r="A8597" t="s">
        <v>6827</v>
      </c>
      <c r="B8597">
        <v>4</v>
      </c>
      <c r="C8597">
        <v>4</v>
      </c>
    </row>
    <row r="8598" spans="1:3" x14ac:dyDescent="0.3">
      <c r="A8598" t="s">
        <v>6828</v>
      </c>
      <c r="B8598">
        <v>5</v>
      </c>
      <c r="C8598">
        <v>5</v>
      </c>
    </row>
    <row r="8599" spans="1:3" x14ac:dyDescent="0.3">
      <c r="A8599" t="s">
        <v>6829</v>
      </c>
      <c r="B8599">
        <v>2</v>
      </c>
      <c r="C8599">
        <v>2</v>
      </c>
    </row>
    <row r="8600" spans="1:3" x14ac:dyDescent="0.3">
      <c r="A8600" t="s">
        <v>6830</v>
      </c>
      <c r="B8600">
        <v>5</v>
      </c>
      <c r="C8600">
        <v>5</v>
      </c>
    </row>
    <row r="8601" spans="1:3" x14ac:dyDescent="0.3">
      <c r="A8601" t="s">
        <v>11362</v>
      </c>
    </row>
    <row r="8602" spans="1:3" x14ac:dyDescent="0.3">
      <c r="A8602" t="s">
        <v>6831</v>
      </c>
    </row>
    <row r="8603" spans="1:3" x14ac:dyDescent="0.3">
      <c r="A8603" t="s">
        <v>6832</v>
      </c>
      <c r="B8603">
        <v>39</v>
      </c>
      <c r="C8603">
        <v>39</v>
      </c>
    </row>
    <row r="8604" spans="1:3" x14ac:dyDescent="0.3">
      <c r="A8604" t="s">
        <v>11363</v>
      </c>
    </row>
    <row r="8605" spans="1:3" x14ac:dyDescent="0.3">
      <c r="A8605" t="s">
        <v>6833</v>
      </c>
    </row>
    <row r="8606" spans="1:3" x14ac:dyDescent="0.3">
      <c r="A8606" t="s">
        <v>11364</v>
      </c>
    </row>
    <row r="8607" spans="1:3" x14ac:dyDescent="0.3">
      <c r="A8607" t="s">
        <v>6834</v>
      </c>
    </row>
    <row r="8608" spans="1:3" x14ac:dyDescent="0.3">
      <c r="A8608" t="s">
        <v>6835</v>
      </c>
      <c r="B8608">
        <v>4</v>
      </c>
      <c r="C8608">
        <v>4</v>
      </c>
    </row>
    <row r="8609" spans="1:3" x14ac:dyDescent="0.3">
      <c r="A8609" t="s">
        <v>6836</v>
      </c>
      <c r="B8609">
        <v>3</v>
      </c>
      <c r="C8609">
        <v>3</v>
      </c>
    </row>
    <row r="8610" spans="1:3" x14ac:dyDescent="0.3">
      <c r="A8610" t="s">
        <v>11365</v>
      </c>
    </row>
    <row r="8611" spans="1:3" x14ac:dyDescent="0.3">
      <c r="A8611" t="s">
        <v>6837</v>
      </c>
      <c r="C8611">
        <v>4</v>
      </c>
    </row>
    <row r="8612" spans="1:3" x14ac:dyDescent="0.3">
      <c r="A8612" t="s">
        <v>6838</v>
      </c>
      <c r="B8612">
        <v>10</v>
      </c>
      <c r="C8612">
        <v>10</v>
      </c>
    </row>
    <row r="8613" spans="1:3" x14ac:dyDescent="0.3">
      <c r="A8613" t="s">
        <v>6839</v>
      </c>
      <c r="C8613">
        <v>3</v>
      </c>
    </row>
    <row r="8614" spans="1:3" x14ac:dyDescent="0.3">
      <c r="A8614" t="s">
        <v>6840</v>
      </c>
      <c r="B8614">
        <v>27</v>
      </c>
      <c r="C8614">
        <v>27</v>
      </c>
    </row>
    <row r="8615" spans="1:3" x14ac:dyDescent="0.3">
      <c r="A8615" t="s">
        <v>6841</v>
      </c>
      <c r="B8615">
        <v>9</v>
      </c>
      <c r="C8615">
        <v>9</v>
      </c>
    </row>
    <row r="8616" spans="1:3" x14ac:dyDescent="0.3">
      <c r="A8616" t="s">
        <v>6842</v>
      </c>
      <c r="B8616">
        <v>8</v>
      </c>
      <c r="C8616">
        <v>8</v>
      </c>
    </row>
    <row r="8617" spans="1:3" x14ac:dyDescent="0.3">
      <c r="A8617" t="s">
        <v>6843</v>
      </c>
      <c r="B8617">
        <v>5</v>
      </c>
      <c r="C8617">
        <v>5</v>
      </c>
    </row>
    <row r="8618" spans="1:3" x14ac:dyDescent="0.3">
      <c r="A8618" t="s">
        <v>6844</v>
      </c>
      <c r="C8618">
        <v>8</v>
      </c>
    </row>
    <row r="8619" spans="1:3" x14ac:dyDescent="0.3">
      <c r="A8619" t="s">
        <v>6845</v>
      </c>
      <c r="B8619">
        <v>28</v>
      </c>
      <c r="C8619">
        <v>28</v>
      </c>
    </row>
    <row r="8620" spans="1:3" x14ac:dyDescent="0.3">
      <c r="A8620" t="s">
        <v>11366</v>
      </c>
    </row>
    <row r="8621" spans="1:3" x14ac:dyDescent="0.3">
      <c r="A8621" t="s">
        <v>6846</v>
      </c>
      <c r="B8621">
        <v>1</v>
      </c>
      <c r="C8621">
        <v>1</v>
      </c>
    </row>
    <row r="8622" spans="1:3" x14ac:dyDescent="0.3">
      <c r="A8622" t="s">
        <v>6847</v>
      </c>
      <c r="B8622">
        <v>14</v>
      </c>
      <c r="C8622">
        <v>14</v>
      </c>
    </row>
    <row r="8623" spans="1:3" x14ac:dyDescent="0.3">
      <c r="A8623" t="s">
        <v>6848</v>
      </c>
      <c r="B8623">
        <v>24</v>
      </c>
      <c r="C8623">
        <v>24</v>
      </c>
    </row>
    <row r="8624" spans="1:3" x14ac:dyDescent="0.3">
      <c r="A8624" t="s">
        <v>6849</v>
      </c>
      <c r="C8624">
        <v>23</v>
      </c>
    </row>
    <row r="8625" spans="1:3" x14ac:dyDescent="0.3">
      <c r="A8625" t="s">
        <v>6850</v>
      </c>
      <c r="B8625">
        <v>30</v>
      </c>
      <c r="C8625">
        <v>30</v>
      </c>
    </row>
    <row r="8626" spans="1:3" x14ac:dyDescent="0.3">
      <c r="A8626" t="s">
        <v>11367</v>
      </c>
    </row>
    <row r="8627" spans="1:3" x14ac:dyDescent="0.3">
      <c r="A8627" t="s">
        <v>2632</v>
      </c>
      <c r="C8627">
        <v>22</v>
      </c>
    </row>
    <row r="8628" spans="1:3" x14ac:dyDescent="0.3">
      <c r="A8628" t="s">
        <v>6851</v>
      </c>
      <c r="B8628">
        <v>10</v>
      </c>
      <c r="C8628">
        <v>10</v>
      </c>
    </row>
    <row r="8629" spans="1:3" x14ac:dyDescent="0.3">
      <c r="A8629" t="s">
        <v>6852</v>
      </c>
      <c r="C8629">
        <v>5</v>
      </c>
    </row>
    <row r="8630" spans="1:3" x14ac:dyDescent="0.3">
      <c r="A8630" t="s">
        <v>6853</v>
      </c>
      <c r="B8630">
        <v>9</v>
      </c>
      <c r="C8630">
        <v>9</v>
      </c>
    </row>
    <row r="8631" spans="1:3" x14ac:dyDescent="0.3">
      <c r="A8631" t="s">
        <v>6854</v>
      </c>
      <c r="B8631">
        <v>4</v>
      </c>
      <c r="C8631">
        <v>4</v>
      </c>
    </row>
    <row r="8632" spans="1:3" x14ac:dyDescent="0.3">
      <c r="A8632" t="s">
        <v>6855</v>
      </c>
      <c r="B8632">
        <v>1</v>
      </c>
      <c r="C8632">
        <v>1</v>
      </c>
    </row>
    <row r="8633" spans="1:3" x14ac:dyDescent="0.3">
      <c r="A8633" t="s">
        <v>6856</v>
      </c>
      <c r="B8633">
        <v>9</v>
      </c>
      <c r="C8633">
        <v>9</v>
      </c>
    </row>
    <row r="8634" spans="1:3" x14ac:dyDescent="0.3">
      <c r="A8634" t="s">
        <v>6857</v>
      </c>
      <c r="B8634">
        <v>3</v>
      </c>
      <c r="C8634">
        <v>3</v>
      </c>
    </row>
    <row r="8635" spans="1:3" x14ac:dyDescent="0.3">
      <c r="A8635" t="s">
        <v>6858</v>
      </c>
      <c r="B8635">
        <v>1</v>
      </c>
      <c r="C8635">
        <v>1</v>
      </c>
    </row>
    <row r="8636" spans="1:3" x14ac:dyDescent="0.3">
      <c r="A8636" t="s">
        <v>6859</v>
      </c>
      <c r="B8636">
        <v>1</v>
      </c>
      <c r="C8636">
        <v>1</v>
      </c>
    </row>
    <row r="8637" spans="1:3" x14ac:dyDescent="0.3">
      <c r="A8637" t="s">
        <v>6860</v>
      </c>
      <c r="B8637">
        <v>15</v>
      </c>
      <c r="C8637">
        <v>15</v>
      </c>
    </row>
    <row r="8638" spans="1:3" x14ac:dyDescent="0.3">
      <c r="A8638" t="s">
        <v>6861</v>
      </c>
      <c r="B8638">
        <v>4</v>
      </c>
      <c r="C8638">
        <v>4</v>
      </c>
    </row>
    <row r="8639" spans="1:3" x14ac:dyDescent="0.3">
      <c r="A8639" t="s">
        <v>6862</v>
      </c>
      <c r="B8639">
        <v>3</v>
      </c>
      <c r="C8639">
        <v>3</v>
      </c>
    </row>
    <row r="8640" spans="1:3" x14ac:dyDescent="0.3">
      <c r="A8640" t="s">
        <v>6863</v>
      </c>
      <c r="C8640">
        <v>5</v>
      </c>
    </row>
    <row r="8641" spans="1:3" x14ac:dyDescent="0.3">
      <c r="A8641" t="s">
        <v>6864</v>
      </c>
      <c r="B8641">
        <v>10</v>
      </c>
      <c r="C8641">
        <v>10</v>
      </c>
    </row>
    <row r="8642" spans="1:3" x14ac:dyDescent="0.3">
      <c r="A8642" t="s">
        <v>6865</v>
      </c>
      <c r="B8642">
        <v>5</v>
      </c>
      <c r="C8642">
        <v>5</v>
      </c>
    </row>
    <row r="8643" spans="1:3" x14ac:dyDescent="0.3">
      <c r="A8643" t="s">
        <v>6866</v>
      </c>
      <c r="B8643">
        <v>18</v>
      </c>
      <c r="C8643">
        <v>18</v>
      </c>
    </row>
    <row r="8644" spans="1:3" x14ac:dyDescent="0.3">
      <c r="A8644" t="s">
        <v>11368</v>
      </c>
    </row>
    <row r="8645" spans="1:3" x14ac:dyDescent="0.3">
      <c r="A8645" t="s">
        <v>6867</v>
      </c>
    </row>
    <row r="8646" spans="1:3" x14ac:dyDescent="0.3">
      <c r="A8646" t="s">
        <v>6868</v>
      </c>
      <c r="B8646">
        <v>2</v>
      </c>
      <c r="C8646">
        <v>2</v>
      </c>
    </row>
    <row r="8647" spans="1:3" x14ac:dyDescent="0.3">
      <c r="A8647" t="s">
        <v>6869</v>
      </c>
      <c r="B8647">
        <v>1</v>
      </c>
      <c r="C8647">
        <v>1</v>
      </c>
    </row>
    <row r="8648" spans="1:3" x14ac:dyDescent="0.3">
      <c r="A8648" t="s">
        <v>6870</v>
      </c>
      <c r="B8648">
        <v>5</v>
      </c>
      <c r="C8648">
        <v>5</v>
      </c>
    </row>
    <row r="8649" spans="1:3" x14ac:dyDescent="0.3">
      <c r="A8649" t="s">
        <v>6871</v>
      </c>
      <c r="B8649">
        <v>10</v>
      </c>
      <c r="C8649">
        <v>10</v>
      </c>
    </row>
    <row r="8650" spans="1:3" x14ac:dyDescent="0.3">
      <c r="A8650" t="s">
        <v>6872</v>
      </c>
    </row>
    <row r="8651" spans="1:3" x14ac:dyDescent="0.3">
      <c r="A8651" t="s">
        <v>6873</v>
      </c>
      <c r="B8651">
        <v>32</v>
      </c>
      <c r="C8651">
        <v>32</v>
      </c>
    </row>
    <row r="8652" spans="1:3" x14ac:dyDescent="0.3">
      <c r="A8652" t="s">
        <v>6874</v>
      </c>
      <c r="B8652">
        <v>1</v>
      </c>
      <c r="C8652">
        <v>1</v>
      </c>
    </row>
    <row r="8653" spans="1:3" x14ac:dyDescent="0.3">
      <c r="A8653" t="s">
        <v>6876</v>
      </c>
      <c r="B8653">
        <v>1</v>
      </c>
      <c r="C8653">
        <v>1</v>
      </c>
    </row>
    <row r="8654" spans="1:3" x14ac:dyDescent="0.3">
      <c r="A8654" t="s">
        <v>6877</v>
      </c>
      <c r="B8654">
        <v>14</v>
      </c>
      <c r="C8654">
        <v>14</v>
      </c>
    </row>
    <row r="8655" spans="1:3" x14ac:dyDescent="0.3">
      <c r="A8655" t="s">
        <v>6878</v>
      </c>
      <c r="B8655">
        <v>1</v>
      </c>
      <c r="C8655">
        <v>1</v>
      </c>
    </row>
    <row r="8656" spans="1:3" x14ac:dyDescent="0.3">
      <c r="A8656" t="s">
        <v>11369</v>
      </c>
    </row>
    <row r="8657" spans="1:3" x14ac:dyDescent="0.3">
      <c r="A8657" t="s">
        <v>6879</v>
      </c>
      <c r="B8657">
        <v>11</v>
      </c>
      <c r="C8657">
        <v>11</v>
      </c>
    </row>
    <row r="8658" spans="1:3" x14ac:dyDescent="0.3">
      <c r="A8658" t="s">
        <v>6880</v>
      </c>
      <c r="B8658">
        <v>7</v>
      </c>
      <c r="C8658">
        <v>7</v>
      </c>
    </row>
    <row r="8659" spans="1:3" x14ac:dyDescent="0.3">
      <c r="A8659" t="s">
        <v>6881</v>
      </c>
      <c r="B8659">
        <v>4</v>
      </c>
      <c r="C8659">
        <v>4</v>
      </c>
    </row>
    <row r="8660" spans="1:3" x14ac:dyDescent="0.3">
      <c r="A8660" t="s">
        <v>6882</v>
      </c>
      <c r="B8660">
        <v>2</v>
      </c>
      <c r="C8660">
        <v>2</v>
      </c>
    </row>
    <row r="8661" spans="1:3" x14ac:dyDescent="0.3">
      <c r="A8661" t="s">
        <v>6883</v>
      </c>
      <c r="B8661">
        <v>2</v>
      </c>
      <c r="C8661">
        <v>2</v>
      </c>
    </row>
    <row r="8662" spans="1:3" x14ac:dyDescent="0.3">
      <c r="A8662" t="s">
        <v>6884</v>
      </c>
      <c r="B8662">
        <v>1</v>
      </c>
      <c r="C8662">
        <v>1</v>
      </c>
    </row>
    <row r="8663" spans="1:3" x14ac:dyDescent="0.3">
      <c r="A8663" t="s">
        <v>6885</v>
      </c>
    </row>
    <row r="8664" spans="1:3" x14ac:dyDescent="0.3">
      <c r="A8664" t="s">
        <v>11370</v>
      </c>
    </row>
    <row r="8665" spans="1:3" x14ac:dyDescent="0.3">
      <c r="A8665" t="s">
        <v>6886</v>
      </c>
      <c r="B8665">
        <v>1</v>
      </c>
      <c r="C8665">
        <v>1</v>
      </c>
    </row>
    <row r="8666" spans="1:3" x14ac:dyDescent="0.3">
      <c r="A8666" t="s">
        <v>11371</v>
      </c>
      <c r="B8666">
        <v>2022</v>
      </c>
      <c r="C8666">
        <v>2022</v>
      </c>
    </row>
    <row r="8667" spans="1:3" x14ac:dyDescent="0.3">
      <c r="A8667" t="s">
        <v>6887</v>
      </c>
      <c r="B8667">
        <v>1</v>
      </c>
      <c r="C8667">
        <v>1</v>
      </c>
    </row>
    <row r="8668" spans="1:3" x14ac:dyDescent="0.3">
      <c r="A8668" t="s">
        <v>6888</v>
      </c>
      <c r="B8668">
        <v>2</v>
      </c>
      <c r="C8668">
        <v>2</v>
      </c>
    </row>
    <row r="8669" spans="1:3" x14ac:dyDescent="0.3">
      <c r="A8669" t="s">
        <v>6889</v>
      </c>
      <c r="B8669">
        <v>6</v>
      </c>
      <c r="C8669">
        <v>6</v>
      </c>
    </row>
    <row r="8670" spans="1:3" x14ac:dyDescent="0.3">
      <c r="A8670" t="s">
        <v>6890</v>
      </c>
      <c r="B8670">
        <v>1</v>
      </c>
      <c r="C8670">
        <v>1</v>
      </c>
    </row>
    <row r="8671" spans="1:3" x14ac:dyDescent="0.3">
      <c r="A8671" t="s">
        <v>6892</v>
      </c>
      <c r="B8671">
        <v>1</v>
      </c>
      <c r="C8671">
        <v>1</v>
      </c>
    </row>
    <row r="8672" spans="1:3" x14ac:dyDescent="0.3">
      <c r="A8672" t="s">
        <v>6893</v>
      </c>
      <c r="B8672">
        <v>3</v>
      </c>
      <c r="C8672">
        <v>3</v>
      </c>
    </row>
    <row r="8673" spans="1:3" x14ac:dyDescent="0.3">
      <c r="A8673" t="s">
        <v>11372</v>
      </c>
    </row>
    <row r="8674" spans="1:3" x14ac:dyDescent="0.3">
      <c r="A8674" t="s">
        <v>11373</v>
      </c>
    </row>
    <row r="8675" spans="1:3" x14ac:dyDescent="0.3">
      <c r="A8675" t="s">
        <v>6894</v>
      </c>
    </row>
    <row r="8676" spans="1:3" x14ac:dyDescent="0.3">
      <c r="A8676" t="s">
        <v>6895</v>
      </c>
      <c r="B8676">
        <v>2</v>
      </c>
      <c r="C8676">
        <v>2</v>
      </c>
    </row>
    <row r="8677" spans="1:3" x14ac:dyDescent="0.3">
      <c r="A8677" t="s">
        <v>6896</v>
      </c>
      <c r="B8677">
        <v>5</v>
      </c>
      <c r="C8677">
        <v>5</v>
      </c>
    </row>
    <row r="8678" spans="1:3" x14ac:dyDescent="0.3">
      <c r="A8678" t="s">
        <v>11374</v>
      </c>
    </row>
    <row r="8679" spans="1:3" x14ac:dyDescent="0.3">
      <c r="A8679" t="s">
        <v>6897</v>
      </c>
      <c r="B8679">
        <v>4</v>
      </c>
      <c r="C8679">
        <v>4</v>
      </c>
    </row>
    <row r="8680" spans="1:3" x14ac:dyDescent="0.3">
      <c r="A8680" t="s">
        <v>6898</v>
      </c>
      <c r="B8680">
        <v>1</v>
      </c>
      <c r="C8680">
        <v>1</v>
      </c>
    </row>
    <row r="8681" spans="1:3" x14ac:dyDescent="0.3">
      <c r="A8681" t="s">
        <v>6899</v>
      </c>
      <c r="B8681">
        <v>2</v>
      </c>
      <c r="C8681">
        <v>2</v>
      </c>
    </row>
    <row r="8682" spans="1:3" x14ac:dyDescent="0.3">
      <c r="A8682" t="s">
        <v>6900</v>
      </c>
      <c r="B8682">
        <v>3</v>
      </c>
      <c r="C8682">
        <v>3</v>
      </c>
    </row>
    <row r="8683" spans="1:3" x14ac:dyDescent="0.3">
      <c r="A8683" t="s">
        <v>6901</v>
      </c>
      <c r="B8683">
        <v>1</v>
      </c>
      <c r="C8683">
        <v>1</v>
      </c>
    </row>
    <row r="8684" spans="1:3" x14ac:dyDescent="0.3">
      <c r="A8684" t="s">
        <v>11375</v>
      </c>
    </row>
    <row r="8685" spans="1:3" x14ac:dyDescent="0.3">
      <c r="A8685" t="s">
        <v>6902</v>
      </c>
      <c r="B8685">
        <v>23</v>
      </c>
      <c r="C8685">
        <v>23</v>
      </c>
    </row>
    <row r="8686" spans="1:3" x14ac:dyDescent="0.3">
      <c r="A8686" t="s">
        <v>6903</v>
      </c>
      <c r="B8686">
        <v>8</v>
      </c>
      <c r="C8686">
        <v>8</v>
      </c>
    </row>
    <row r="8687" spans="1:3" x14ac:dyDescent="0.3">
      <c r="A8687" t="s">
        <v>6904</v>
      </c>
      <c r="B8687">
        <v>8</v>
      </c>
      <c r="C8687">
        <v>8</v>
      </c>
    </row>
    <row r="8688" spans="1:3" x14ac:dyDescent="0.3">
      <c r="A8688" t="s">
        <v>6905</v>
      </c>
      <c r="B8688">
        <v>4</v>
      </c>
      <c r="C8688">
        <v>4</v>
      </c>
    </row>
    <row r="8689" spans="1:3" x14ac:dyDescent="0.3">
      <c r="A8689" t="s">
        <v>6906</v>
      </c>
      <c r="B8689">
        <v>1</v>
      </c>
      <c r="C8689">
        <v>1</v>
      </c>
    </row>
    <row r="8690" spans="1:3" x14ac:dyDescent="0.3">
      <c r="A8690" t="s">
        <v>6907</v>
      </c>
      <c r="B8690">
        <v>41</v>
      </c>
      <c r="C8690">
        <v>41</v>
      </c>
    </row>
    <row r="8691" spans="1:3" x14ac:dyDescent="0.3">
      <c r="A8691" t="s">
        <v>6908</v>
      </c>
      <c r="B8691">
        <v>15</v>
      </c>
      <c r="C8691">
        <v>15</v>
      </c>
    </row>
    <row r="8692" spans="1:3" x14ac:dyDescent="0.3">
      <c r="A8692" t="s">
        <v>6909</v>
      </c>
      <c r="B8692">
        <v>8</v>
      </c>
      <c r="C8692">
        <v>8</v>
      </c>
    </row>
    <row r="8693" spans="1:3" x14ac:dyDescent="0.3">
      <c r="A8693" t="s">
        <v>6910</v>
      </c>
      <c r="B8693">
        <v>3</v>
      </c>
      <c r="C8693">
        <v>3</v>
      </c>
    </row>
    <row r="8694" spans="1:3" x14ac:dyDescent="0.3">
      <c r="A8694" t="s">
        <v>6911</v>
      </c>
      <c r="B8694">
        <v>1</v>
      </c>
      <c r="C8694">
        <v>1</v>
      </c>
    </row>
    <row r="8695" spans="1:3" x14ac:dyDescent="0.3">
      <c r="A8695" t="s">
        <v>6912</v>
      </c>
    </row>
    <row r="8696" spans="1:3" x14ac:dyDescent="0.3">
      <c r="A8696" t="s">
        <v>6913</v>
      </c>
      <c r="B8696">
        <v>1</v>
      </c>
      <c r="C8696">
        <v>1</v>
      </c>
    </row>
    <row r="8697" spans="1:3" x14ac:dyDescent="0.3">
      <c r="A8697" t="s">
        <v>6914</v>
      </c>
      <c r="B8697">
        <v>17</v>
      </c>
      <c r="C8697">
        <v>17</v>
      </c>
    </row>
    <row r="8698" spans="1:3" x14ac:dyDescent="0.3">
      <c r="A8698" t="s">
        <v>6915</v>
      </c>
      <c r="B8698">
        <v>16</v>
      </c>
      <c r="C8698">
        <v>16</v>
      </c>
    </row>
    <row r="8699" spans="1:3" x14ac:dyDescent="0.3">
      <c r="A8699" t="s">
        <v>6916</v>
      </c>
      <c r="B8699">
        <v>2</v>
      </c>
      <c r="C8699">
        <v>2</v>
      </c>
    </row>
    <row r="8700" spans="1:3" x14ac:dyDescent="0.3">
      <c r="A8700" t="s">
        <v>6917</v>
      </c>
      <c r="B8700">
        <v>2</v>
      </c>
      <c r="C8700">
        <v>2</v>
      </c>
    </row>
    <row r="8701" spans="1:3" x14ac:dyDescent="0.3">
      <c r="A8701" t="s">
        <v>6918</v>
      </c>
      <c r="B8701">
        <v>3</v>
      </c>
      <c r="C8701">
        <v>3</v>
      </c>
    </row>
    <row r="8702" spans="1:3" x14ac:dyDescent="0.3">
      <c r="A8702" t="s">
        <v>6919</v>
      </c>
      <c r="B8702">
        <v>3</v>
      </c>
      <c r="C8702">
        <v>3</v>
      </c>
    </row>
    <row r="8703" spans="1:3" x14ac:dyDescent="0.3">
      <c r="A8703" t="s">
        <v>6920</v>
      </c>
      <c r="B8703">
        <v>2</v>
      </c>
      <c r="C8703">
        <v>2</v>
      </c>
    </row>
    <row r="8704" spans="1:3" x14ac:dyDescent="0.3">
      <c r="A8704" t="s">
        <v>6921</v>
      </c>
      <c r="B8704">
        <v>24</v>
      </c>
      <c r="C8704">
        <v>24</v>
      </c>
    </row>
    <row r="8705" spans="1:3" x14ac:dyDescent="0.3">
      <c r="A8705" t="s">
        <v>6922</v>
      </c>
      <c r="B8705">
        <v>19</v>
      </c>
      <c r="C8705">
        <v>19</v>
      </c>
    </row>
    <row r="8706" spans="1:3" x14ac:dyDescent="0.3">
      <c r="A8706" t="s">
        <v>11376</v>
      </c>
    </row>
    <row r="8707" spans="1:3" x14ac:dyDescent="0.3">
      <c r="A8707" t="s">
        <v>11377</v>
      </c>
    </row>
    <row r="8708" spans="1:3" x14ac:dyDescent="0.3">
      <c r="A8708" t="s">
        <v>6923</v>
      </c>
      <c r="B8708">
        <v>24</v>
      </c>
      <c r="C8708">
        <v>24</v>
      </c>
    </row>
    <row r="8709" spans="1:3" x14ac:dyDescent="0.3">
      <c r="A8709" t="s">
        <v>11378</v>
      </c>
    </row>
    <row r="8710" spans="1:3" x14ac:dyDescent="0.3">
      <c r="A8710" t="s">
        <v>6925</v>
      </c>
      <c r="B8710">
        <v>1</v>
      </c>
      <c r="C8710">
        <v>1</v>
      </c>
    </row>
    <row r="8711" spans="1:3" x14ac:dyDescent="0.3">
      <c r="A8711" t="s">
        <v>6926</v>
      </c>
      <c r="B8711">
        <v>1</v>
      </c>
      <c r="C8711">
        <v>1</v>
      </c>
    </row>
    <row r="8712" spans="1:3" x14ac:dyDescent="0.3">
      <c r="A8712" t="s">
        <v>6927</v>
      </c>
      <c r="B8712">
        <v>6</v>
      </c>
      <c r="C8712">
        <v>6</v>
      </c>
    </row>
    <row r="8713" spans="1:3" x14ac:dyDescent="0.3">
      <c r="A8713" t="s">
        <v>6928</v>
      </c>
      <c r="B8713">
        <v>13</v>
      </c>
      <c r="C8713">
        <v>13</v>
      </c>
    </row>
    <row r="8714" spans="1:3" x14ac:dyDescent="0.3">
      <c r="A8714" t="s">
        <v>11379</v>
      </c>
      <c r="B8714">
        <v>1</v>
      </c>
      <c r="C8714">
        <v>1</v>
      </c>
    </row>
    <row r="8715" spans="1:3" x14ac:dyDescent="0.3">
      <c r="A8715" t="s">
        <v>11380</v>
      </c>
      <c r="B8715">
        <v>6</v>
      </c>
      <c r="C8715">
        <v>6</v>
      </c>
    </row>
    <row r="8716" spans="1:3" x14ac:dyDescent="0.3">
      <c r="A8716" t="s">
        <v>11381</v>
      </c>
    </row>
    <row r="8717" spans="1:3" x14ac:dyDescent="0.3">
      <c r="A8717" t="s">
        <v>6929</v>
      </c>
      <c r="B8717">
        <v>3</v>
      </c>
      <c r="C8717">
        <v>3</v>
      </c>
    </row>
    <row r="8718" spans="1:3" x14ac:dyDescent="0.3">
      <c r="A8718" t="s">
        <v>6930</v>
      </c>
      <c r="B8718">
        <v>1</v>
      </c>
      <c r="C8718">
        <v>1</v>
      </c>
    </row>
    <row r="8719" spans="1:3" x14ac:dyDescent="0.3">
      <c r="A8719" t="s">
        <v>6931</v>
      </c>
      <c r="B8719">
        <v>4</v>
      </c>
      <c r="C8719">
        <v>4</v>
      </c>
    </row>
    <row r="8720" spans="1:3" x14ac:dyDescent="0.3">
      <c r="A8720" t="s">
        <v>6932</v>
      </c>
      <c r="B8720">
        <v>12</v>
      </c>
      <c r="C8720">
        <v>12</v>
      </c>
    </row>
    <row r="8721" spans="1:3" x14ac:dyDescent="0.3">
      <c r="A8721" t="s">
        <v>6933</v>
      </c>
      <c r="B8721">
        <v>2</v>
      </c>
      <c r="C8721">
        <v>2</v>
      </c>
    </row>
    <row r="8722" spans="1:3" x14ac:dyDescent="0.3">
      <c r="A8722" t="s">
        <v>6934</v>
      </c>
      <c r="B8722">
        <v>7</v>
      </c>
      <c r="C8722">
        <v>7</v>
      </c>
    </row>
    <row r="8723" spans="1:3" x14ac:dyDescent="0.3">
      <c r="A8723" t="s">
        <v>6935</v>
      </c>
    </row>
    <row r="8724" spans="1:3" x14ac:dyDescent="0.3">
      <c r="A8724" t="s">
        <v>11382</v>
      </c>
    </row>
    <row r="8725" spans="1:3" x14ac:dyDescent="0.3">
      <c r="A8725" t="s">
        <v>6936</v>
      </c>
      <c r="B8725">
        <v>5</v>
      </c>
      <c r="C8725">
        <v>5</v>
      </c>
    </row>
    <row r="8726" spans="1:3" x14ac:dyDescent="0.3">
      <c r="A8726" t="s">
        <v>6937</v>
      </c>
    </row>
    <row r="8727" spans="1:3" x14ac:dyDescent="0.3">
      <c r="A8727" t="s">
        <v>6938</v>
      </c>
      <c r="B8727">
        <v>16</v>
      </c>
      <c r="C8727">
        <v>16</v>
      </c>
    </row>
    <row r="8728" spans="1:3" x14ac:dyDescent="0.3">
      <c r="A8728" t="s">
        <v>11383</v>
      </c>
    </row>
    <row r="8729" spans="1:3" x14ac:dyDescent="0.3">
      <c r="A8729" t="s">
        <v>6939</v>
      </c>
      <c r="B8729">
        <v>6</v>
      </c>
      <c r="C8729">
        <v>6</v>
      </c>
    </row>
    <row r="8730" spans="1:3" x14ac:dyDescent="0.3">
      <c r="A8730" t="s">
        <v>6940</v>
      </c>
      <c r="B8730">
        <v>13</v>
      </c>
      <c r="C8730">
        <v>13</v>
      </c>
    </row>
    <row r="8731" spans="1:3" x14ac:dyDescent="0.3">
      <c r="A8731" t="s">
        <v>6941</v>
      </c>
      <c r="B8731">
        <v>15</v>
      </c>
      <c r="C8731">
        <v>15</v>
      </c>
    </row>
    <row r="8732" spans="1:3" x14ac:dyDescent="0.3">
      <c r="A8732" t="s">
        <v>6942</v>
      </c>
    </row>
    <row r="8733" spans="1:3" x14ac:dyDescent="0.3">
      <c r="A8733" t="s">
        <v>6943</v>
      </c>
      <c r="B8733">
        <v>4</v>
      </c>
      <c r="C8733">
        <v>4</v>
      </c>
    </row>
    <row r="8734" spans="1:3" x14ac:dyDescent="0.3">
      <c r="A8734" t="s">
        <v>6944</v>
      </c>
      <c r="B8734">
        <v>6</v>
      </c>
      <c r="C8734">
        <v>6</v>
      </c>
    </row>
    <row r="8735" spans="1:3" x14ac:dyDescent="0.3">
      <c r="A8735" t="s">
        <v>6945</v>
      </c>
      <c r="B8735">
        <v>13</v>
      </c>
      <c r="C8735">
        <v>13</v>
      </c>
    </row>
    <row r="8736" spans="1:3" x14ac:dyDescent="0.3">
      <c r="A8736" t="s">
        <v>6946</v>
      </c>
    </row>
    <row r="8737" spans="1:3" x14ac:dyDescent="0.3">
      <c r="A8737" t="s">
        <v>6947</v>
      </c>
      <c r="B8737">
        <v>1</v>
      </c>
      <c r="C8737">
        <v>1</v>
      </c>
    </row>
    <row r="8738" spans="1:3" x14ac:dyDescent="0.3">
      <c r="A8738" t="s">
        <v>6948</v>
      </c>
      <c r="B8738">
        <v>4</v>
      </c>
      <c r="C8738">
        <v>4</v>
      </c>
    </row>
    <row r="8739" spans="1:3" x14ac:dyDescent="0.3">
      <c r="A8739" t="s">
        <v>6949</v>
      </c>
      <c r="B8739">
        <v>1</v>
      </c>
      <c r="C8739">
        <v>1</v>
      </c>
    </row>
    <row r="8740" spans="1:3" x14ac:dyDescent="0.3">
      <c r="A8740" t="s">
        <v>6950</v>
      </c>
    </row>
    <row r="8741" spans="1:3" x14ac:dyDescent="0.3">
      <c r="A8741" t="s">
        <v>6951</v>
      </c>
      <c r="C8741">
        <v>4</v>
      </c>
    </row>
    <row r="8742" spans="1:3" x14ac:dyDescent="0.3">
      <c r="A8742" t="s">
        <v>11384</v>
      </c>
    </row>
    <row r="8743" spans="1:3" x14ac:dyDescent="0.3">
      <c r="A8743" t="s">
        <v>6952</v>
      </c>
      <c r="B8743">
        <v>6</v>
      </c>
      <c r="C8743">
        <v>6</v>
      </c>
    </row>
    <row r="8744" spans="1:3" x14ac:dyDescent="0.3">
      <c r="A8744" t="s">
        <v>6953</v>
      </c>
      <c r="B8744">
        <v>19</v>
      </c>
      <c r="C8744">
        <v>19</v>
      </c>
    </row>
    <row r="8745" spans="1:3" x14ac:dyDescent="0.3">
      <c r="A8745" t="s">
        <v>6954</v>
      </c>
      <c r="B8745">
        <v>10</v>
      </c>
      <c r="C8745">
        <v>10</v>
      </c>
    </row>
    <row r="8746" spans="1:3" x14ac:dyDescent="0.3">
      <c r="A8746" t="s">
        <v>6955</v>
      </c>
      <c r="B8746">
        <v>7</v>
      </c>
      <c r="C8746">
        <v>7</v>
      </c>
    </row>
    <row r="8747" spans="1:3" x14ac:dyDescent="0.3">
      <c r="A8747" t="s">
        <v>11385</v>
      </c>
    </row>
    <row r="8748" spans="1:3" x14ac:dyDescent="0.3">
      <c r="A8748" t="s">
        <v>6956</v>
      </c>
      <c r="B8748">
        <v>26</v>
      </c>
      <c r="C8748">
        <v>26</v>
      </c>
    </row>
    <row r="8749" spans="1:3" x14ac:dyDescent="0.3">
      <c r="A8749" t="s">
        <v>6957</v>
      </c>
      <c r="B8749">
        <v>25</v>
      </c>
      <c r="C8749">
        <v>25</v>
      </c>
    </row>
    <row r="8750" spans="1:3" x14ac:dyDescent="0.3">
      <c r="A8750" t="s">
        <v>6958</v>
      </c>
      <c r="B8750">
        <v>24</v>
      </c>
      <c r="C8750">
        <v>24</v>
      </c>
    </row>
    <row r="8751" spans="1:3" x14ac:dyDescent="0.3">
      <c r="A8751" t="s">
        <v>6959</v>
      </c>
      <c r="B8751">
        <v>17</v>
      </c>
      <c r="C8751">
        <v>17</v>
      </c>
    </row>
    <row r="8752" spans="1:3" x14ac:dyDescent="0.3">
      <c r="A8752" t="s">
        <v>6960</v>
      </c>
      <c r="B8752">
        <v>38</v>
      </c>
      <c r="C8752">
        <v>38</v>
      </c>
    </row>
    <row r="8753" spans="1:3" x14ac:dyDescent="0.3">
      <c r="A8753" t="s">
        <v>6961</v>
      </c>
      <c r="B8753">
        <v>4</v>
      </c>
      <c r="C8753">
        <v>4</v>
      </c>
    </row>
    <row r="8754" spans="1:3" x14ac:dyDescent="0.3">
      <c r="A8754" t="s">
        <v>6962</v>
      </c>
      <c r="B8754">
        <v>6</v>
      </c>
      <c r="C8754">
        <v>6</v>
      </c>
    </row>
    <row r="8755" spans="1:3" x14ac:dyDescent="0.3">
      <c r="A8755" t="s">
        <v>6963</v>
      </c>
      <c r="B8755">
        <v>9</v>
      </c>
      <c r="C8755">
        <v>9</v>
      </c>
    </row>
    <row r="8756" spans="1:3" x14ac:dyDescent="0.3">
      <c r="A8756" t="s">
        <v>6964</v>
      </c>
      <c r="B8756">
        <v>20</v>
      </c>
      <c r="C8756">
        <v>20</v>
      </c>
    </row>
    <row r="8757" spans="1:3" x14ac:dyDescent="0.3">
      <c r="A8757" t="s">
        <v>11386</v>
      </c>
    </row>
    <row r="8758" spans="1:3" x14ac:dyDescent="0.3">
      <c r="A8758" t="s">
        <v>6965</v>
      </c>
      <c r="B8758">
        <v>1</v>
      </c>
      <c r="C8758">
        <v>1</v>
      </c>
    </row>
    <row r="8759" spans="1:3" x14ac:dyDescent="0.3">
      <c r="A8759" t="s">
        <v>6966</v>
      </c>
      <c r="B8759">
        <v>5</v>
      </c>
      <c r="C8759">
        <v>5</v>
      </c>
    </row>
    <row r="8760" spans="1:3" x14ac:dyDescent="0.3">
      <c r="A8760" t="s">
        <v>6967</v>
      </c>
      <c r="B8760">
        <v>13</v>
      </c>
      <c r="C8760">
        <v>13</v>
      </c>
    </row>
    <row r="8761" spans="1:3" x14ac:dyDescent="0.3">
      <c r="A8761" t="s">
        <v>6968</v>
      </c>
      <c r="B8761">
        <v>3</v>
      </c>
      <c r="C8761">
        <v>3</v>
      </c>
    </row>
    <row r="8762" spans="1:3" x14ac:dyDescent="0.3">
      <c r="A8762" t="s">
        <v>6969</v>
      </c>
      <c r="C8762">
        <v>7</v>
      </c>
    </row>
    <row r="8763" spans="1:3" x14ac:dyDescent="0.3">
      <c r="A8763" t="s">
        <v>6970</v>
      </c>
    </row>
    <row r="8764" spans="1:3" x14ac:dyDescent="0.3">
      <c r="A8764" t="s">
        <v>6971</v>
      </c>
      <c r="B8764">
        <v>3</v>
      </c>
      <c r="C8764">
        <v>3</v>
      </c>
    </row>
    <row r="8765" spans="1:3" x14ac:dyDescent="0.3">
      <c r="A8765" t="s">
        <v>6972</v>
      </c>
      <c r="B8765">
        <v>5</v>
      </c>
      <c r="C8765">
        <v>5</v>
      </c>
    </row>
    <row r="8766" spans="1:3" x14ac:dyDescent="0.3">
      <c r="A8766" t="s">
        <v>6973</v>
      </c>
      <c r="B8766">
        <v>25</v>
      </c>
      <c r="C8766">
        <v>25</v>
      </c>
    </row>
    <row r="8767" spans="1:3" x14ac:dyDescent="0.3">
      <c r="A8767" t="s">
        <v>6974</v>
      </c>
      <c r="B8767">
        <v>4</v>
      </c>
      <c r="C8767">
        <v>4</v>
      </c>
    </row>
    <row r="8768" spans="1:3" x14ac:dyDescent="0.3">
      <c r="A8768" t="s">
        <v>11387</v>
      </c>
      <c r="B8768">
        <v>1</v>
      </c>
      <c r="C8768">
        <v>1</v>
      </c>
    </row>
    <row r="8769" spans="1:3" x14ac:dyDescent="0.3">
      <c r="A8769" t="s">
        <v>6975</v>
      </c>
      <c r="B8769">
        <v>1</v>
      </c>
      <c r="C8769">
        <v>1</v>
      </c>
    </row>
    <row r="8770" spans="1:3" x14ac:dyDescent="0.3">
      <c r="A8770" t="s">
        <v>6976</v>
      </c>
      <c r="B8770">
        <v>8</v>
      </c>
      <c r="C8770">
        <v>8</v>
      </c>
    </row>
    <row r="8771" spans="1:3" x14ac:dyDescent="0.3">
      <c r="A8771" t="s">
        <v>11388</v>
      </c>
    </row>
    <row r="8772" spans="1:3" x14ac:dyDescent="0.3">
      <c r="A8772" t="s">
        <v>6977</v>
      </c>
      <c r="B8772">
        <v>40</v>
      </c>
      <c r="C8772">
        <v>40</v>
      </c>
    </row>
    <row r="8773" spans="1:3" x14ac:dyDescent="0.3">
      <c r="A8773" t="s">
        <v>11389</v>
      </c>
    </row>
    <row r="8774" spans="1:3" x14ac:dyDescent="0.3">
      <c r="A8774" t="s">
        <v>11390</v>
      </c>
    </row>
    <row r="8775" spans="1:3" x14ac:dyDescent="0.3">
      <c r="A8775" t="s">
        <v>11391</v>
      </c>
    </row>
    <row r="8776" spans="1:3" x14ac:dyDescent="0.3">
      <c r="A8776" t="s">
        <v>6978</v>
      </c>
      <c r="B8776">
        <v>42</v>
      </c>
      <c r="C8776">
        <v>42</v>
      </c>
    </row>
    <row r="8777" spans="1:3" x14ac:dyDescent="0.3">
      <c r="A8777" t="s">
        <v>11392</v>
      </c>
      <c r="B8777">
        <v>24</v>
      </c>
      <c r="C8777">
        <v>24</v>
      </c>
    </row>
    <row r="8778" spans="1:3" x14ac:dyDescent="0.3">
      <c r="A8778" t="s">
        <v>11393</v>
      </c>
      <c r="B8778">
        <v>2024</v>
      </c>
      <c r="C8778">
        <v>2024</v>
      </c>
    </row>
    <row r="8779" spans="1:3" x14ac:dyDescent="0.3">
      <c r="A8779" t="s">
        <v>11394</v>
      </c>
    </row>
    <row r="8780" spans="1:3" x14ac:dyDescent="0.3">
      <c r="A8780" t="s">
        <v>11395</v>
      </c>
    </row>
    <row r="8781" spans="1:3" x14ac:dyDescent="0.3">
      <c r="A8781" t="s">
        <v>6979</v>
      </c>
    </row>
    <row r="8782" spans="1:3" x14ac:dyDescent="0.3">
      <c r="A8782" t="s">
        <v>6980</v>
      </c>
      <c r="B8782">
        <v>3</v>
      </c>
      <c r="C8782">
        <v>3</v>
      </c>
    </row>
    <row r="8783" spans="1:3" x14ac:dyDescent="0.3">
      <c r="A8783" t="s">
        <v>6981</v>
      </c>
      <c r="B8783">
        <v>8</v>
      </c>
      <c r="C8783">
        <v>8</v>
      </c>
    </row>
    <row r="8784" spans="1:3" x14ac:dyDescent="0.3">
      <c r="A8784" t="s">
        <v>11396</v>
      </c>
    </row>
    <row r="8785" spans="1:3" x14ac:dyDescent="0.3">
      <c r="A8785" t="s">
        <v>11397</v>
      </c>
      <c r="B8785">
        <v>2024</v>
      </c>
      <c r="C8785">
        <v>2024</v>
      </c>
    </row>
    <row r="8786" spans="1:3" x14ac:dyDescent="0.3">
      <c r="A8786" t="s">
        <v>6982</v>
      </c>
      <c r="B8786">
        <v>1</v>
      </c>
      <c r="C8786">
        <v>1</v>
      </c>
    </row>
    <row r="8787" spans="1:3" x14ac:dyDescent="0.3">
      <c r="A8787" t="s">
        <v>6983</v>
      </c>
      <c r="B8787">
        <v>3</v>
      </c>
      <c r="C8787">
        <v>3</v>
      </c>
    </row>
    <row r="8788" spans="1:3" x14ac:dyDescent="0.3">
      <c r="A8788" t="s">
        <v>6984</v>
      </c>
      <c r="B8788">
        <v>1</v>
      </c>
      <c r="C8788">
        <v>1</v>
      </c>
    </row>
    <row r="8789" spans="1:3" x14ac:dyDescent="0.3">
      <c r="A8789" t="s">
        <v>6985</v>
      </c>
      <c r="B8789">
        <v>10</v>
      </c>
      <c r="C8789">
        <v>10</v>
      </c>
    </row>
    <row r="8790" spans="1:3" x14ac:dyDescent="0.3">
      <c r="A8790" t="s">
        <v>6986</v>
      </c>
      <c r="B8790">
        <v>8</v>
      </c>
      <c r="C8790">
        <v>8</v>
      </c>
    </row>
    <row r="8791" spans="1:3" x14ac:dyDescent="0.3">
      <c r="A8791" t="s">
        <v>11398</v>
      </c>
    </row>
    <row r="8792" spans="1:3" x14ac:dyDescent="0.3">
      <c r="A8792" t="s">
        <v>6987</v>
      </c>
      <c r="B8792">
        <v>10</v>
      </c>
      <c r="C8792">
        <v>10</v>
      </c>
    </row>
    <row r="8793" spans="1:3" x14ac:dyDescent="0.3">
      <c r="A8793" t="s">
        <v>6988</v>
      </c>
    </row>
    <row r="8794" spans="1:3" x14ac:dyDescent="0.3">
      <c r="A8794" t="s">
        <v>6990</v>
      </c>
      <c r="B8794">
        <v>2</v>
      </c>
      <c r="C8794">
        <v>2</v>
      </c>
    </row>
    <row r="8795" spans="1:3" x14ac:dyDescent="0.3">
      <c r="A8795" t="s">
        <v>6991</v>
      </c>
      <c r="B8795">
        <v>7</v>
      </c>
      <c r="C8795">
        <v>7</v>
      </c>
    </row>
    <row r="8796" spans="1:3" x14ac:dyDescent="0.3">
      <c r="A8796" t="s">
        <v>6992</v>
      </c>
      <c r="B8796">
        <v>13</v>
      </c>
      <c r="C8796">
        <v>13</v>
      </c>
    </row>
    <row r="8797" spans="1:3" x14ac:dyDescent="0.3">
      <c r="A8797" t="s">
        <v>6993</v>
      </c>
      <c r="B8797">
        <v>27</v>
      </c>
      <c r="C8797">
        <v>27</v>
      </c>
    </row>
    <row r="8798" spans="1:3" x14ac:dyDescent="0.3">
      <c r="A8798" t="s">
        <v>11399</v>
      </c>
    </row>
    <row r="8799" spans="1:3" x14ac:dyDescent="0.3">
      <c r="A8799" t="s">
        <v>6373</v>
      </c>
    </row>
    <row r="8800" spans="1:3" x14ac:dyDescent="0.3">
      <c r="A8800" t="s">
        <v>6994</v>
      </c>
    </row>
    <row r="8801" spans="1:3" x14ac:dyDescent="0.3">
      <c r="A8801" t="s">
        <v>6995</v>
      </c>
    </row>
    <row r="8802" spans="1:3" x14ac:dyDescent="0.3">
      <c r="A8802" t="s">
        <v>11400</v>
      </c>
    </row>
    <row r="8803" spans="1:3" x14ac:dyDescent="0.3">
      <c r="A8803" t="s">
        <v>11401</v>
      </c>
    </row>
    <row r="8804" spans="1:3" x14ac:dyDescent="0.3">
      <c r="A8804" t="s">
        <v>11402</v>
      </c>
    </row>
    <row r="8805" spans="1:3" x14ac:dyDescent="0.3">
      <c r="A8805" t="s">
        <v>6996</v>
      </c>
    </row>
    <row r="8806" spans="1:3" x14ac:dyDescent="0.3">
      <c r="A8806" t="s">
        <v>588</v>
      </c>
    </row>
    <row r="8807" spans="1:3" x14ac:dyDescent="0.3">
      <c r="A8807" t="s">
        <v>6997</v>
      </c>
      <c r="B8807">
        <v>7</v>
      </c>
      <c r="C8807">
        <v>7</v>
      </c>
    </row>
    <row r="8808" spans="1:3" x14ac:dyDescent="0.3">
      <c r="A8808" t="s">
        <v>11403</v>
      </c>
      <c r="B8808">
        <v>19</v>
      </c>
      <c r="C8808">
        <v>19</v>
      </c>
    </row>
    <row r="8809" spans="1:3" x14ac:dyDescent="0.3">
      <c r="A8809" t="s">
        <v>11404</v>
      </c>
    </row>
    <row r="8810" spans="1:3" x14ac:dyDescent="0.3">
      <c r="A8810" t="s">
        <v>6998</v>
      </c>
      <c r="B8810">
        <v>1</v>
      </c>
      <c r="C8810">
        <v>1</v>
      </c>
    </row>
    <row r="8811" spans="1:3" x14ac:dyDescent="0.3">
      <c r="A8811" t="s">
        <v>11405</v>
      </c>
    </row>
    <row r="8812" spans="1:3" x14ac:dyDescent="0.3">
      <c r="A8812" t="s">
        <v>6999</v>
      </c>
    </row>
    <row r="8813" spans="1:3" x14ac:dyDescent="0.3">
      <c r="A8813" t="s">
        <v>7000</v>
      </c>
      <c r="B8813">
        <v>7</v>
      </c>
      <c r="C8813">
        <v>7</v>
      </c>
    </row>
    <row r="8814" spans="1:3" x14ac:dyDescent="0.3">
      <c r="A8814" t="s">
        <v>7001</v>
      </c>
    </row>
    <row r="8815" spans="1:3" x14ac:dyDescent="0.3">
      <c r="A8815" t="s">
        <v>11406</v>
      </c>
    </row>
    <row r="8816" spans="1:3" x14ac:dyDescent="0.3">
      <c r="A8816" t="s">
        <v>11407</v>
      </c>
    </row>
    <row r="8817" spans="1:3" x14ac:dyDescent="0.3">
      <c r="A8817" t="s">
        <v>7002</v>
      </c>
      <c r="B8817">
        <v>13</v>
      </c>
      <c r="C8817">
        <v>13</v>
      </c>
    </row>
    <row r="8818" spans="1:3" x14ac:dyDescent="0.3">
      <c r="A8818" t="s">
        <v>7003</v>
      </c>
    </row>
    <row r="8819" spans="1:3" x14ac:dyDescent="0.3">
      <c r="A8819" t="s">
        <v>7004</v>
      </c>
    </row>
    <row r="8820" spans="1:3" x14ac:dyDescent="0.3">
      <c r="A8820" t="s">
        <v>11408</v>
      </c>
    </row>
    <row r="8821" spans="1:3" x14ac:dyDescent="0.3">
      <c r="A8821" t="s">
        <v>2563</v>
      </c>
      <c r="C8821">
        <v>3</v>
      </c>
    </row>
    <row r="8822" spans="1:3" x14ac:dyDescent="0.3">
      <c r="A8822" t="s">
        <v>7005</v>
      </c>
    </row>
    <row r="8823" spans="1:3" x14ac:dyDescent="0.3">
      <c r="A8823" t="s">
        <v>11409</v>
      </c>
    </row>
    <row r="8824" spans="1:3" x14ac:dyDescent="0.3">
      <c r="A8824" t="s">
        <v>7006</v>
      </c>
    </row>
    <row r="8825" spans="1:3" x14ac:dyDescent="0.3">
      <c r="A8825" t="s">
        <v>7007</v>
      </c>
    </row>
    <row r="8826" spans="1:3" x14ac:dyDescent="0.3">
      <c r="A8826" t="s">
        <v>11410</v>
      </c>
    </row>
    <row r="8827" spans="1:3" x14ac:dyDescent="0.3">
      <c r="A8827" t="s">
        <v>11411</v>
      </c>
    </row>
    <row r="8828" spans="1:3" x14ac:dyDescent="0.3">
      <c r="A8828" t="s">
        <v>6187</v>
      </c>
    </row>
    <row r="8829" spans="1:3" x14ac:dyDescent="0.3">
      <c r="A8829" t="s">
        <v>7008</v>
      </c>
    </row>
    <row r="8830" spans="1:3" x14ac:dyDescent="0.3">
      <c r="A8830" t="s">
        <v>4043</v>
      </c>
    </row>
    <row r="8831" spans="1:3" x14ac:dyDescent="0.3">
      <c r="A8831" t="s">
        <v>7009</v>
      </c>
    </row>
    <row r="8832" spans="1:3" x14ac:dyDescent="0.3">
      <c r="A8832" t="s">
        <v>11412</v>
      </c>
    </row>
    <row r="8833" spans="1:3" x14ac:dyDescent="0.3">
      <c r="A8833" t="s">
        <v>11413</v>
      </c>
    </row>
    <row r="8834" spans="1:3" x14ac:dyDescent="0.3">
      <c r="A8834" t="s">
        <v>11414</v>
      </c>
    </row>
    <row r="8835" spans="1:3" x14ac:dyDescent="0.3">
      <c r="A8835" t="s">
        <v>7010</v>
      </c>
      <c r="B8835">
        <v>6</v>
      </c>
      <c r="C8835">
        <v>6</v>
      </c>
    </row>
    <row r="8836" spans="1:3" x14ac:dyDescent="0.3">
      <c r="A8836" t="s">
        <v>11415</v>
      </c>
    </row>
    <row r="8837" spans="1:3" x14ac:dyDescent="0.3">
      <c r="A8837" t="s">
        <v>11416</v>
      </c>
    </row>
    <row r="8838" spans="1:3" x14ac:dyDescent="0.3">
      <c r="A8838" t="s">
        <v>11417</v>
      </c>
    </row>
    <row r="8839" spans="1:3" x14ac:dyDescent="0.3">
      <c r="A8839" t="s">
        <v>7011</v>
      </c>
      <c r="B8839">
        <v>3</v>
      </c>
      <c r="C8839">
        <v>3</v>
      </c>
    </row>
    <row r="8840" spans="1:3" x14ac:dyDescent="0.3">
      <c r="A8840" t="s">
        <v>7012</v>
      </c>
      <c r="B8840">
        <v>2020</v>
      </c>
      <c r="C8840">
        <v>2020</v>
      </c>
    </row>
    <row r="8841" spans="1:3" x14ac:dyDescent="0.3">
      <c r="A8841" t="s">
        <v>11418</v>
      </c>
    </row>
    <row r="8842" spans="1:3" x14ac:dyDescent="0.3">
      <c r="A8842" t="s">
        <v>11419</v>
      </c>
    </row>
    <row r="8843" spans="1:3" x14ac:dyDescent="0.3">
      <c r="A8843" t="s">
        <v>11420</v>
      </c>
    </row>
    <row r="8844" spans="1:3" x14ac:dyDescent="0.3">
      <c r="A8844" t="s">
        <v>11421</v>
      </c>
    </row>
    <row r="8845" spans="1:3" x14ac:dyDescent="0.3">
      <c r="A8845" t="s">
        <v>7013</v>
      </c>
      <c r="B8845">
        <v>6</v>
      </c>
      <c r="C8845">
        <v>6</v>
      </c>
    </row>
    <row r="8846" spans="1:3" x14ac:dyDescent="0.3">
      <c r="A8846" t="s">
        <v>11422</v>
      </c>
      <c r="B8846">
        <v>4</v>
      </c>
      <c r="C8846">
        <v>4</v>
      </c>
    </row>
    <row r="8847" spans="1:3" x14ac:dyDescent="0.3">
      <c r="A8847" t="s">
        <v>7014</v>
      </c>
    </row>
    <row r="8848" spans="1:3" x14ac:dyDescent="0.3">
      <c r="A8848" t="s">
        <v>11423</v>
      </c>
    </row>
    <row r="8849" spans="1:3" x14ac:dyDescent="0.3">
      <c r="A8849" t="s">
        <v>7015</v>
      </c>
    </row>
    <row r="8850" spans="1:3" x14ac:dyDescent="0.3">
      <c r="A8850" t="s">
        <v>7016</v>
      </c>
    </row>
    <row r="8851" spans="1:3" x14ac:dyDescent="0.3">
      <c r="A8851" t="s">
        <v>11424</v>
      </c>
    </row>
    <row r="8852" spans="1:3" x14ac:dyDescent="0.3">
      <c r="A8852" t="s">
        <v>7017</v>
      </c>
      <c r="B8852">
        <v>23</v>
      </c>
      <c r="C8852">
        <v>23</v>
      </c>
    </row>
    <row r="8853" spans="1:3" x14ac:dyDescent="0.3">
      <c r="A8853" t="s">
        <v>6696</v>
      </c>
    </row>
    <row r="8854" spans="1:3" x14ac:dyDescent="0.3">
      <c r="A8854" t="s">
        <v>11425</v>
      </c>
    </row>
    <row r="8855" spans="1:3" x14ac:dyDescent="0.3">
      <c r="A8855" t="s">
        <v>7018</v>
      </c>
      <c r="B8855">
        <v>5</v>
      </c>
      <c r="C8855">
        <v>5</v>
      </c>
    </row>
    <row r="8856" spans="1:3" x14ac:dyDescent="0.3">
      <c r="A8856" t="s">
        <v>7019</v>
      </c>
      <c r="B8856">
        <v>45</v>
      </c>
      <c r="C8856">
        <v>45</v>
      </c>
    </row>
    <row r="8857" spans="1:3" x14ac:dyDescent="0.3">
      <c r="A8857" t="s">
        <v>7020</v>
      </c>
      <c r="B8857">
        <v>2020</v>
      </c>
      <c r="C8857">
        <v>2020</v>
      </c>
    </row>
    <row r="8858" spans="1:3" x14ac:dyDescent="0.3">
      <c r="A8858" t="s">
        <v>7021</v>
      </c>
      <c r="B8858">
        <v>23</v>
      </c>
      <c r="C8858">
        <v>23</v>
      </c>
    </row>
    <row r="8859" spans="1:3" x14ac:dyDescent="0.3">
      <c r="A8859" t="s">
        <v>11426</v>
      </c>
      <c r="B8859">
        <v>2020</v>
      </c>
      <c r="C8859">
        <v>2020</v>
      </c>
    </row>
    <row r="8860" spans="1:3" x14ac:dyDescent="0.3">
      <c r="A8860" t="s">
        <v>11427</v>
      </c>
    </row>
    <row r="8861" spans="1:3" x14ac:dyDescent="0.3">
      <c r="A8861" t="s">
        <v>11428</v>
      </c>
    </row>
    <row r="8862" spans="1:3" x14ac:dyDescent="0.3">
      <c r="A8862" t="s">
        <v>7022</v>
      </c>
      <c r="B8862">
        <v>5</v>
      </c>
      <c r="C8862">
        <v>5</v>
      </c>
    </row>
    <row r="8863" spans="1:3" x14ac:dyDescent="0.3">
      <c r="A8863" t="s">
        <v>11429</v>
      </c>
    </row>
    <row r="8864" spans="1:3" x14ac:dyDescent="0.3">
      <c r="A8864" t="s">
        <v>7023</v>
      </c>
    </row>
    <row r="8865" spans="1:3" x14ac:dyDescent="0.3">
      <c r="A8865" t="s">
        <v>11430</v>
      </c>
    </row>
    <row r="8866" spans="1:3" x14ac:dyDescent="0.3">
      <c r="A8866" t="s">
        <v>7024</v>
      </c>
    </row>
    <row r="8867" spans="1:3" x14ac:dyDescent="0.3">
      <c r="A8867" t="s">
        <v>4905</v>
      </c>
    </row>
    <row r="8868" spans="1:3" x14ac:dyDescent="0.3">
      <c r="A8868" t="s">
        <v>11431</v>
      </c>
    </row>
    <row r="8869" spans="1:3" x14ac:dyDescent="0.3">
      <c r="A8869" t="s">
        <v>7025</v>
      </c>
    </row>
    <row r="8870" spans="1:3" x14ac:dyDescent="0.3">
      <c r="A8870" t="s">
        <v>7026</v>
      </c>
    </row>
    <row r="8871" spans="1:3" x14ac:dyDescent="0.3">
      <c r="A8871" t="s">
        <v>7027</v>
      </c>
    </row>
    <row r="8872" spans="1:3" x14ac:dyDescent="0.3">
      <c r="A8872" t="s">
        <v>7028</v>
      </c>
    </row>
    <row r="8873" spans="1:3" x14ac:dyDescent="0.3">
      <c r="A8873" t="s">
        <v>7029</v>
      </c>
      <c r="B8873">
        <v>1</v>
      </c>
      <c r="C8873">
        <v>1</v>
      </c>
    </row>
    <row r="8874" spans="1:3" x14ac:dyDescent="0.3">
      <c r="A8874" t="s">
        <v>11432</v>
      </c>
    </row>
    <row r="8875" spans="1:3" x14ac:dyDescent="0.3">
      <c r="A8875" t="s">
        <v>7030</v>
      </c>
    </row>
    <row r="8876" spans="1:3" x14ac:dyDescent="0.3">
      <c r="A8876" t="s">
        <v>11433</v>
      </c>
    </row>
    <row r="8877" spans="1:3" x14ac:dyDescent="0.3">
      <c r="A8877" t="s">
        <v>11434</v>
      </c>
      <c r="B8877">
        <v>5</v>
      </c>
      <c r="C8877">
        <v>5</v>
      </c>
    </row>
    <row r="8878" spans="1:3" x14ac:dyDescent="0.3">
      <c r="A8878" t="s">
        <v>11435</v>
      </c>
    </row>
    <row r="8879" spans="1:3" x14ac:dyDescent="0.3">
      <c r="A8879" t="s">
        <v>11436</v>
      </c>
      <c r="B8879">
        <v>3</v>
      </c>
      <c r="C8879">
        <v>3</v>
      </c>
    </row>
    <row r="8880" spans="1:3" x14ac:dyDescent="0.3">
      <c r="A8880" t="s">
        <v>7031</v>
      </c>
      <c r="B8880">
        <v>36</v>
      </c>
      <c r="C8880">
        <v>36</v>
      </c>
    </row>
    <row r="8881" spans="1:3" x14ac:dyDescent="0.3">
      <c r="A8881" t="s">
        <v>7032</v>
      </c>
    </row>
    <row r="8882" spans="1:3" x14ac:dyDescent="0.3">
      <c r="A8882" t="s">
        <v>11437</v>
      </c>
    </row>
    <row r="8883" spans="1:3" x14ac:dyDescent="0.3">
      <c r="A8883" t="s">
        <v>11438</v>
      </c>
    </row>
    <row r="8884" spans="1:3" x14ac:dyDescent="0.3">
      <c r="A8884" t="s">
        <v>11439</v>
      </c>
    </row>
    <row r="8885" spans="1:3" x14ac:dyDescent="0.3">
      <c r="A8885" t="s">
        <v>11440</v>
      </c>
    </row>
    <row r="8886" spans="1:3" x14ac:dyDescent="0.3">
      <c r="A8886" t="s">
        <v>7033</v>
      </c>
      <c r="B8886">
        <v>26</v>
      </c>
      <c r="C8886">
        <v>26</v>
      </c>
    </row>
    <row r="8887" spans="1:3" x14ac:dyDescent="0.3">
      <c r="A8887" t="s">
        <v>11441</v>
      </c>
    </row>
    <row r="8888" spans="1:3" x14ac:dyDescent="0.3">
      <c r="A8888" t="s">
        <v>11442</v>
      </c>
    </row>
    <row r="8889" spans="1:3" x14ac:dyDescent="0.3">
      <c r="A8889" t="s">
        <v>1503</v>
      </c>
    </row>
    <row r="8890" spans="1:3" x14ac:dyDescent="0.3">
      <c r="A8890" t="s">
        <v>7034</v>
      </c>
      <c r="C8890">
        <v>4</v>
      </c>
    </row>
    <row r="8891" spans="1:3" x14ac:dyDescent="0.3">
      <c r="A8891" t="s">
        <v>11443</v>
      </c>
    </row>
    <row r="8892" spans="1:3" x14ac:dyDescent="0.3">
      <c r="A8892" t="s">
        <v>11444</v>
      </c>
    </row>
    <row r="8893" spans="1:3" x14ac:dyDescent="0.3">
      <c r="A8893" t="s">
        <v>7035</v>
      </c>
    </row>
    <row r="8894" spans="1:3" x14ac:dyDescent="0.3">
      <c r="A8894" t="s">
        <v>11445</v>
      </c>
    </row>
    <row r="8895" spans="1:3" x14ac:dyDescent="0.3">
      <c r="A8895" t="s">
        <v>7036</v>
      </c>
      <c r="B8895">
        <v>2</v>
      </c>
      <c r="C8895">
        <v>2</v>
      </c>
    </row>
    <row r="8896" spans="1:3" x14ac:dyDescent="0.3">
      <c r="A8896" t="s">
        <v>7037</v>
      </c>
      <c r="B8896">
        <v>17</v>
      </c>
      <c r="C8896">
        <v>17</v>
      </c>
    </row>
    <row r="8897" spans="1:3" x14ac:dyDescent="0.3">
      <c r="A8897" t="s">
        <v>7038</v>
      </c>
    </row>
    <row r="8898" spans="1:3" x14ac:dyDescent="0.3">
      <c r="A8898" t="s">
        <v>2607</v>
      </c>
    </row>
    <row r="8899" spans="1:3" x14ac:dyDescent="0.3">
      <c r="A8899" t="s">
        <v>7039</v>
      </c>
    </row>
    <row r="8900" spans="1:3" x14ac:dyDescent="0.3">
      <c r="A8900" t="s">
        <v>7040</v>
      </c>
      <c r="B8900">
        <v>16</v>
      </c>
      <c r="C8900">
        <v>16</v>
      </c>
    </row>
    <row r="8901" spans="1:3" x14ac:dyDescent="0.3">
      <c r="A8901" t="s">
        <v>11446</v>
      </c>
      <c r="B8901">
        <v>19</v>
      </c>
      <c r="C8901">
        <v>19</v>
      </c>
    </row>
    <row r="8902" spans="1:3" x14ac:dyDescent="0.3">
      <c r="A8902" t="s">
        <v>11447</v>
      </c>
    </row>
    <row r="8903" spans="1:3" x14ac:dyDescent="0.3">
      <c r="A8903" t="s">
        <v>11448</v>
      </c>
    </row>
    <row r="8904" spans="1:3" x14ac:dyDescent="0.3">
      <c r="A8904" t="s">
        <v>11449</v>
      </c>
    </row>
    <row r="8905" spans="1:3" x14ac:dyDescent="0.3">
      <c r="A8905" t="s">
        <v>11450</v>
      </c>
    </row>
    <row r="8906" spans="1:3" x14ac:dyDescent="0.3">
      <c r="A8906" t="s">
        <v>7041</v>
      </c>
      <c r="B8906">
        <v>1</v>
      </c>
      <c r="C8906">
        <v>1</v>
      </c>
    </row>
    <row r="8907" spans="1:3" x14ac:dyDescent="0.3">
      <c r="A8907" t="s">
        <v>11451</v>
      </c>
    </row>
    <row r="8908" spans="1:3" x14ac:dyDescent="0.3">
      <c r="A8908" t="s">
        <v>7042</v>
      </c>
    </row>
    <row r="8909" spans="1:3" x14ac:dyDescent="0.3">
      <c r="A8909" t="s">
        <v>7043</v>
      </c>
      <c r="B8909">
        <v>32</v>
      </c>
      <c r="C8909">
        <v>32</v>
      </c>
    </row>
    <row r="8910" spans="1:3" x14ac:dyDescent="0.3">
      <c r="A8910" t="s">
        <v>11452</v>
      </c>
    </row>
    <row r="8911" spans="1:3" x14ac:dyDescent="0.3">
      <c r="A8911" t="s">
        <v>7044</v>
      </c>
    </row>
    <row r="8912" spans="1:3" x14ac:dyDescent="0.3">
      <c r="A8912" t="s">
        <v>11453</v>
      </c>
    </row>
    <row r="8913" spans="1:3" x14ac:dyDescent="0.3">
      <c r="A8913" t="s">
        <v>7045</v>
      </c>
      <c r="B8913">
        <v>2020</v>
      </c>
      <c r="C8913">
        <v>2020</v>
      </c>
    </row>
    <row r="8914" spans="1:3" x14ac:dyDescent="0.3">
      <c r="A8914" t="s">
        <v>7046</v>
      </c>
      <c r="B8914">
        <v>23</v>
      </c>
      <c r="C8914">
        <v>23</v>
      </c>
    </row>
    <row r="8915" spans="1:3" x14ac:dyDescent="0.3">
      <c r="A8915" t="s">
        <v>7048</v>
      </c>
      <c r="B8915">
        <v>11</v>
      </c>
      <c r="C8915">
        <v>11</v>
      </c>
    </row>
    <row r="8916" spans="1:3" x14ac:dyDescent="0.3">
      <c r="A8916" t="s">
        <v>11454</v>
      </c>
    </row>
    <row r="8917" spans="1:3" x14ac:dyDescent="0.3">
      <c r="A8917" t="s">
        <v>11455</v>
      </c>
    </row>
    <row r="8918" spans="1:3" x14ac:dyDescent="0.3">
      <c r="A8918" t="s">
        <v>11456</v>
      </c>
    </row>
    <row r="8919" spans="1:3" x14ac:dyDescent="0.3">
      <c r="A8919" t="s">
        <v>7049</v>
      </c>
    </row>
    <row r="8920" spans="1:3" x14ac:dyDescent="0.3">
      <c r="A8920" t="s">
        <v>11457</v>
      </c>
      <c r="B8920">
        <v>3</v>
      </c>
      <c r="C8920">
        <v>3</v>
      </c>
    </row>
    <row r="8921" spans="1:3" x14ac:dyDescent="0.3">
      <c r="A8921" t="s">
        <v>7050</v>
      </c>
      <c r="B8921">
        <v>22</v>
      </c>
      <c r="C8921">
        <v>22</v>
      </c>
    </row>
    <row r="8922" spans="1:3" x14ac:dyDescent="0.3">
      <c r="A8922" t="s">
        <v>11458</v>
      </c>
    </row>
    <row r="8923" spans="1:3" x14ac:dyDescent="0.3">
      <c r="A8923" t="s">
        <v>6374</v>
      </c>
    </row>
    <row r="8924" spans="1:3" x14ac:dyDescent="0.3">
      <c r="A8924" t="s">
        <v>5660</v>
      </c>
    </row>
    <row r="8925" spans="1:3" x14ac:dyDescent="0.3">
      <c r="A8925" t="s">
        <v>7052</v>
      </c>
    </row>
    <row r="8926" spans="1:3" x14ac:dyDescent="0.3">
      <c r="A8926" t="s">
        <v>7053</v>
      </c>
    </row>
    <row r="8927" spans="1:3" x14ac:dyDescent="0.3">
      <c r="A8927" t="s">
        <v>11459</v>
      </c>
      <c r="B8927">
        <v>4</v>
      </c>
      <c r="C8927">
        <v>4</v>
      </c>
    </row>
    <row r="8928" spans="1:3" x14ac:dyDescent="0.3">
      <c r="A8928" t="s">
        <v>7054</v>
      </c>
      <c r="B8928">
        <v>2</v>
      </c>
      <c r="C8928">
        <v>2</v>
      </c>
    </row>
    <row r="8929" spans="1:3" x14ac:dyDescent="0.3">
      <c r="A8929" t="s">
        <v>11460</v>
      </c>
    </row>
    <row r="8930" spans="1:3" x14ac:dyDescent="0.3">
      <c r="A8930" t="s">
        <v>11461</v>
      </c>
    </row>
    <row r="8931" spans="1:3" x14ac:dyDescent="0.3">
      <c r="A8931" t="s">
        <v>7055</v>
      </c>
    </row>
    <row r="8932" spans="1:3" x14ac:dyDescent="0.3">
      <c r="A8932" t="s">
        <v>7056</v>
      </c>
    </row>
    <row r="8933" spans="1:3" x14ac:dyDescent="0.3">
      <c r="A8933" t="s">
        <v>11462</v>
      </c>
    </row>
    <row r="8934" spans="1:3" x14ac:dyDescent="0.3">
      <c r="A8934" t="s">
        <v>11463</v>
      </c>
      <c r="B8934">
        <v>2020</v>
      </c>
      <c r="C8934">
        <v>2020</v>
      </c>
    </row>
    <row r="8935" spans="1:3" x14ac:dyDescent="0.3">
      <c r="A8935" t="s">
        <v>7057</v>
      </c>
      <c r="B8935">
        <v>81</v>
      </c>
      <c r="C8935">
        <v>81</v>
      </c>
    </row>
    <row r="8936" spans="1:3" x14ac:dyDescent="0.3">
      <c r="A8936" t="s">
        <v>11464</v>
      </c>
    </row>
    <row r="8937" spans="1:3" x14ac:dyDescent="0.3">
      <c r="A8937" t="s">
        <v>7058</v>
      </c>
      <c r="B8937">
        <v>52</v>
      </c>
      <c r="C8937">
        <v>52</v>
      </c>
    </row>
    <row r="8938" spans="1:3" x14ac:dyDescent="0.3">
      <c r="A8938" t="s">
        <v>11465</v>
      </c>
    </row>
    <row r="8939" spans="1:3" x14ac:dyDescent="0.3">
      <c r="A8939" t="s">
        <v>7059</v>
      </c>
      <c r="B8939">
        <v>20</v>
      </c>
      <c r="C8939">
        <v>20</v>
      </c>
    </row>
    <row r="8940" spans="1:3" x14ac:dyDescent="0.3">
      <c r="A8940" t="s">
        <v>5411</v>
      </c>
    </row>
    <row r="8941" spans="1:3" x14ac:dyDescent="0.3">
      <c r="A8941" t="s">
        <v>11466</v>
      </c>
    </row>
    <row r="8942" spans="1:3" x14ac:dyDescent="0.3">
      <c r="A8942" t="s">
        <v>11467</v>
      </c>
    </row>
    <row r="8943" spans="1:3" x14ac:dyDescent="0.3">
      <c r="A8943" t="s">
        <v>7060</v>
      </c>
      <c r="B8943">
        <v>2</v>
      </c>
      <c r="C8943">
        <v>2</v>
      </c>
    </row>
    <row r="8944" spans="1:3" x14ac:dyDescent="0.3">
      <c r="A8944" t="s">
        <v>11468</v>
      </c>
    </row>
    <row r="8945" spans="1:3" x14ac:dyDescent="0.3">
      <c r="A8945" t="s">
        <v>7061</v>
      </c>
    </row>
    <row r="8946" spans="1:3" x14ac:dyDescent="0.3">
      <c r="A8946" t="s">
        <v>11469</v>
      </c>
      <c r="B8946">
        <v>12</v>
      </c>
      <c r="C8946">
        <v>12</v>
      </c>
    </row>
    <row r="8947" spans="1:3" x14ac:dyDescent="0.3">
      <c r="A8947" t="s">
        <v>7062</v>
      </c>
      <c r="B8947">
        <v>2020</v>
      </c>
      <c r="C8947">
        <v>2020</v>
      </c>
    </row>
    <row r="8948" spans="1:3" x14ac:dyDescent="0.3">
      <c r="A8948" t="s">
        <v>7063</v>
      </c>
    </row>
    <row r="8949" spans="1:3" x14ac:dyDescent="0.3">
      <c r="A8949" t="s">
        <v>7064</v>
      </c>
    </row>
    <row r="8950" spans="1:3" x14ac:dyDescent="0.3">
      <c r="A8950" t="s">
        <v>7065</v>
      </c>
    </row>
    <row r="8951" spans="1:3" x14ac:dyDescent="0.3">
      <c r="A8951" t="s">
        <v>7066</v>
      </c>
      <c r="B8951">
        <v>52</v>
      </c>
      <c r="C8951">
        <v>52</v>
      </c>
    </row>
    <row r="8952" spans="1:3" x14ac:dyDescent="0.3">
      <c r="A8952" t="s">
        <v>7067</v>
      </c>
    </row>
    <row r="8953" spans="1:3" x14ac:dyDescent="0.3">
      <c r="A8953" t="s">
        <v>11470</v>
      </c>
    </row>
    <row r="8954" spans="1:3" x14ac:dyDescent="0.3">
      <c r="A8954" t="s">
        <v>7068</v>
      </c>
    </row>
    <row r="8955" spans="1:3" x14ac:dyDescent="0.3">
      <c r="A8955" t="s">
        <v>11471</v>
      </c>
    </row>
    <row r="8956" spans="1:3" x14ac:dyDescent="0.3">
      <c r="A8956" t="s">
        <v>7069</v>
      </c>
    </row>
    <row r="8957" spans="1:3" x14ac:dyDescent="0.3">
      <c r="A8957" t="s">
        <v>7070</v>
      </c>
      <c r="B8957">
        <v>19</v>
      </c>
      <c r="C8957">
        <v>19</v>
      </c>
    </row>
    <row r="8958" spans="1:3" x14ac:dyDescent="0.3">
      <c r="A8958" t="s">
        <v>7071</v>
      </c>
    </row>
    <row r="8959" spans="1:3" x14ac:dyDescent="0.3">
      <c r="A8959" t="s">
        <v>11472</v>
      </c>
    </row>
    <row r="8960" spans="1:3" x14ac:dyDescent="0.3">
      <c r="A8960" t="s">
        <v>7072</v>
      </c>
      <c r="B8960">
        <v>7</v>
      </c>
      <c r="C8960">
        <v>7</v>
      </c>
    </row>
    <row r="8961" spans="1:3" x14ac:dyDescent="0.3">
      <c r="A8961" t="s">
        <v>7073</v>
      </c>
      <c r="B8961">
        <v>14</v>
      </c>
      <c r="C8961">
        <v>14</v>
      </c>
    </row>
    <row r="8962" spans="1:3" x14ac:dyDescent="0.3">
      <c r="A8962" t="s">
        <v>11473</v>
      </c>
      <c r="B8962">
        <v>2020</v>
      </c>
      <c r="C8962">
        <v>2020</v>
      </c>
    </row>
    <row r="8963" spans="1:3" x14ac:dyDescent="0.3">
      <c r="A8963" t="s">
        <v>11474</v>
      </c>
      <c r="B8963">
        <v>2019</v>
      </c>
      <c r="C8963">
        <v>2019</v>
      </c>
    </row>
    <row r="8964" spans="1:3" x14ac:dyDescent="0.3">
      <c r="A8964" t="s">
        <v>7074</v>
      </c>
      <c r="B8964">
        <v>5</v>
      </c>
      <c r="C8964">
        <v>5</v>
      </c>
    </row>
    <row r="8965" spans="1:3" x14ac:dyDescent="0.3">
      <c r="A8965" t="s">
        <v>7075</v>
      </c>
      <c r="B8965">
        <v>10</v>
      </c>
      <c r="C8965">
        <v>10</v>
      </c>
    </row>
    <row r="8966" spans="1:3" x14ac:dyDescent="0.3">
      <c r="A8966" t="s">
        <v>7076</v>
      </c>
    </row>
    <row r="8967" spans="1:3" x14ac:dyDescent="0.3">
      <c r="A8967" t="s">
        <v>11475</v>
      </c>
    </row>
    <row r="8968" spans="1:3" x14ac:dyDescent="0.3">
      <c r="A8968" t="s">
        <v>7077</v>
      </c>
    </row>
    <row r="8969" spans="1:3" x14ac:dyDescent="0.3">
      <c r="A8969" t="s">
        <v>11476</v>
      </c>
    </row>
    <row r="8970" spans="1:3" x14ac:dyDescent="0.3">
      <c r="A8970" t="s">
        <v>7078</v>
      </c>
    </row>
    <row r="8971" spans="1:3" x14ac:dyDescent="0.3">
      <c r="A8971" t="s">
        <v>7079</v>
      </c>
    </row>
    <row r="8972" spans="1:3" x14ac:dyDescent="0.3">
      <c r="A8972" t="s">
        <v>7080</v>
      </c>
      <c r="B8972">
        <v>10</v>
      </c>
      <c r="C8972">
        <v>10</v>
      </c>
    </row>
    <row r="8973" spans="1:3" x14ac:dyDescent="0.3">
      <c r="A8973" t="s">
        <v>7081</v>
      </c>
    </row>
    <row r="8974" spans="1:3" x14ac:dyDescent="0.3">
      <c r="A8974" t="s">
        <v>11477</v>
      </c>
      <c r="B8974">
        <v>16</v>
      </c>
      <c r="C8974">
        <v>16</v>
      </c>
    </row>
    <row r="8975" spans="1:3" x14ac:dyDescent="0.3">
      <c r="A8975" t="s">
        <v>11478</v>
      </c>
    </row>
    <row r="8976" spans="1:3" x14ac:dyDescent="0.3">
      <c r="A8976" t="s">
        <v>7082</v>
      </c>
    </row>
    <row r="8977" spans="1:3" x14ac:dyDescent="0.3">
      <c r="A8977" t="s">
        <v>11479</v>
      </c>
    </row>
    <row r="8978" spans="1:3" x14ac:dyDescent="0.3">
      <c r="A8978" t="s">
        <v>11480</v>
      </c>
      <c r="B8978">
        <v>30</v>
      </c>
      <c r="C8978">
        <v>30</v>
      </c>
    </row>
    <row r="8979" spans="1:3" x14ac:dyDescent="0.3">
      <c r="A8979" t="s">
        <v>11481</v>
      </c>
    </row>
    <row r="8980" spans="1:3" x14ac:dyDescent="0.3">
      <c r="A8980" t="s">
        <v>11482</v>
      </c>
      <c r="B8980">
        <v>6</v>
      </c>
      <c r="C8980">
        <v>6</v>
      </c>
    </row>
    <row r="8981" spans="1:3" x14ac:dyDescent="0.3">
      <c r="A8981" t="s">
        <v>7084</v>
      </c>
    </row>
    <row r="8982" spans="1:3" x14ac:dyDescent="0.3">
      <c r="A8982" t="s">
        <v>11483</v>
      </c>
    </row>
    <row r="8983" spans="1:3" x14ac:dyDescent="0.3">
      <c r="A8983" t="s">
        <v>7085</v>
      </c>
      <c r="B8983">
        <v>2</v>
      </c>
      <c r="C8983">
        <v>2</v>
      </c>
    </row>
    <row r="8984" spans="1:3" x14ac:dyDescent="0.3">
      <c r="A8984" t="s">
        <v>7086</v>
      </c>
      <c r="B8984">
        <v>17</v>
      </c>
      <c r="C8984">
        <v>17</v>
      </c>
    </row>
    <row r="8985" spans="1:3" x14ac:dyDescent="0.3">
      <c r="A8985" t="s">
        <v>11484</v>
      </c>
    </row>
    <row r="8986" spans="1:3" x14ac:dyDescent="0.3">
      <c r="A8986" t="s">
        <v>11485</v>
      </c>
    </row>
    <row r="8987" spans="1:3" x14ac:dyDescent="0.3">
      <c r="A8987" t="s">
        <v>7087</v>
      </c>
      <c r="B8987">
        <v>12</v>
      </c>
      <c r="C8987">
        <v>12</v>
      </c>
    </row>
    <row r="8988" spans="1:3" x14ac:dyDescent="0.3">
      <c r="A8988" t="s">
        <v>2684</v>
      </c>
    </row>
    <row r="8989" spans="1:3" x14ac:dyDescent="0.3">
      <c r="A8989" t="s">
        <v>7088</v>
      </c>
    </row>
    <row r="8990" spans="1:3" x14ac:dyDescent="0.3">
      <c r="A8990" t="s">
        <v>7089</v>
      </c>
      <c r="B8990">
        <v>2</v>
      </c>
      <c r="C8990">
        <v>2</v>
      </c>
    </row>
    <row r="8991" spans="1:3" x14ac:dyDescent="0.3">
      <c r="A8991" t="s">
        <v>11486</v>
      </c>
    </row>
    <row r="8992" spans="1:3" x14ac:dyDescent="0.3">
      <c r="A8992" t="s">
        <v>11487</v>
      </c>
    </row>
    <row r="8993" spans="1:3" x14ac:dyDescent="0.3">
      <c r="A8993" t="s">
        <v>7091</v>
      </c>
    </row>
    <row r="8994" spans="1:3" x14ac:dyDescent="0.3">
      <c r="A8994" t="s">
        <v>7092</v>
      </c>
    </row>
    <row r="8995" spans="1:3" x14ac:dyDescent="0.3">
      <c r="A8995" t="s">
        <v>11488</v>
      </c>
    </row>
    <row r="8996" spans="1:3" x14ac:dyDescent="0.3">
      <c r="A8996" t="s">
        <v>11489</v>
      </c>
    </row>
    <row r="8997" spans="1:3" x14ac:dyDescent="0.3">
      <c r="A8997" t="s">
        <v>7093</v>
      </c>
    </row>
    <row r="8998" spans="1:3" x14ac:dyDescent="0.3">
      <c r="A8998" t="s">
        <v>7094</v>
      </c>
      <c r="B8998">
        <v>27</v>
      </c>
      <c r="C8998">
        <v>27</v>
      </c>
    </row>
    <row r="8999" spans="1:3" x14ac:dyDescent="0.3">
      <c r="A8999" t="s">
        <v>11490</v>
      </c>
    </row>
    <row r="9000" spans="1:3" x14ac:dyDescent="0.3">
      <c r="A9000" t="s">
        <v>11491</v>
      </c>
    </row>
    <row r="9001" spans="1:3" x14ac:dyDescent="0.3">
      <c r="A9001" t="s">
        <v>858</v>
      </c>
    </row>
    <row r="9002" spans="1:3" x14ac:dyDescent="0.3">
      <c r="A9002" t="s">
        <v>11492</v>
      </c>
    </row>
    <row r="9003" spans="1:3" x14ac:dyDescent="0.3">
      <c r="A9003" t="s">
        <v>7095</v>
      </c>
      <c r="B9003">
        <v>2020</v>
      </c>
      <c r="C9003">
        <v>2020</v>
      </c>
    </row>
    <row r="9004" spans="1:3" x14ac:dyDescent="0.3">
      <c r="A9004" t="s">
        <v>3572</v>
      </c>
    </row>
    <row r="9005" spans="1:3" x14ac:dyDescent="0.3">
      <c r="A9005" t="s">
        <v>7096</v>
      </c>
      <c r="B9005">
        <v>14</v>
      </c>
      <c r="C9005">
        <v>14</v>
      </c>
    </row>
    <row r="9006" spans="1:3" x14ac:dyDescent="0.3">
      <c r="A9006" t="s">
        <v>7097</v>
      </c>
    </row>
    <row r="9007" spans="1:3" x14ac:dyDescent="0.3">
      <c r="A9007" t="s">
        <v>3150</v>
      </c>
    </row>
    <row r="9008" spans="1:3" x14ac:dyDescent="0.3">
      <c r="A9008" t="s">
        <v>11493</v>
      </c>
    </row>
    <row r="9009" spans="1:3" x14ac:dyDescent="0.3">
      <c r="A9009" t="s">
        <v>7098</v>
      </c>
    </row>
    <row r="9010" spans="1:3" x14ac:dyDescent="0.3">
      <c r="A9010" t="s">
        <v>11494</v>
      </c>
      <c r="B9010">
        <v>6</v>
      </c>
      <c r="C9010">
        <v>6</v>
      </c>
    </row>
    <row r="9011" spans="1:3" x14ac:dyDescent="0.3">
      <c r="A9011" t="s">
        <v>7099</v>
      </c>
      <c r="B9011">
        <v>11</v>
      </c>
      <c r="C9011">
        <v>11</v>
      </c>
    </row>
    <row r="9012" spans="1:3" x14ac:dyDescent="0.3">
      <c r="A9012" t="s">
        <v>11495</v>
      </c>
    </row>
    <row r="9013" spans="1:3" x14ac:dyDescent="0.3">
      <c r="A9013" t="s">
        <v>7100</v>
      </c>
      <c r="B9013">
        <v>12</v>
      </c>
      <c r="C9013">
        <v>12</v>
      </c>
    </row>
    <row r="9014" spans="1:3" x14ac:dyDescent="0.3">
      <c r="A9014" t="s">
        <v>7101</v>
      </c>
    </row>
    <row r="9015" spans="1:3" x14ac:dyDescent="0.3">
      <c r="A9015" t="s">
        <v>5379</v>
      </c>
    </row>
    <row r="9016" spans="1:3" x14ac:dyDescent="0.3">
      <c r="A9016" t="s">
        <v>3101</v>
      </c>
    </row>
    <row r="9017" spans="1:3" x14ac:dyDescent="0.3">
      <c r="A9017" t="s">
        <v>7102</v>
      </c>
    </row>
    <row r="9018" spans="1:3" x14ac:dyDescent="0.3">
      <c r="A9018" t="s">
        <v>11496</v>
      </c>
    </row>
    <row r="9019" spans="1:3" x14ac:dyDescent="0.3">
      <c r="A9019" t="s">
        <v>7103</v>
      </c>
    </row>
    <row r="9020" spans="1:3" x14ac:dyDescent="0.3">
      <c r="A9020" t="s">
        <v>11497</v>
      </c>
    </row>
    <row r="9021" spans="1:3" x14ac:dyDescent="0.3">
      <c r="A9021" t="s">
        <v>7105</v>
      </c>
      <c r="B9021">
        <v>1</v>
      </c>
      <c r="C9021">
        <v>1</v>
      </c>
    </row>
    <row r="9022" spans="1:3" x14ac:dyDescent="0.3">
      <c r="A9022" t="s">
        <v>11498</v>
      </c>
      <c r="B9022">
        <v>6</v>
      </c>
      <c r="C9022">
        <v>6</v>
      </c>
    </row>
    <row r="9023" spans="1:3" x14ac:dyDescent="0.3">
      <c r="A9023" t="s">
        <v>7106</v>
      </c>
      <c r="B9023">
        <v>5</v>
      </c>
      <c r="C9023">
        <v>5</v>
      </c>
    </row>
    <row r="9024" spans="1:3" x14ac:dyDescent="0.3">
      <c r="A9024" t="s">
        <v>11499</v>
      </c>
      <c r="B9024">
        <v>2022</v>
      </c>
      <c r="C9024">
        <v>2022</v>
      </c>
    </row>
    <row r="9025" spans="1:3" x14ac:dyDescent="0.3">
      <c r="A9025" t="s">
        <v>7107</v>
      </c>
    </row>
    <row r="9026" spans="1:3" x14ac:dyDescent="0.3">
      <c r="A9026" t="s">
        <v>7108</v>
      </c>
    </row>
    <row r="9027" spans="1:3" x14ac:dyDescent="0.3">
      <c r="A9027" t="s">
        <v>11500</v>
      </c>
    </row>
    <row r="9028" spans="1:3" x14ac:dyDescent="0.3">
      <c r="A9028" t="s">
        <v>11501</v>
      </c>
      <c r="B9028">
        <v>2021</v>
      </c>
      <c r="C9028">
        <v>2021</v>
      </c>
    </row>
    <row r="9029" spans="1:3" x14ac:dyDescent="0.3">
      <c r="A9029" t="s">
        <v>11502</v>
      </c>
    </row>
    <row r="9030" spans="1:3" x14ac:dyDescent="0.3">
      <c r="A9030" t="s">
        <v>7109</v>
      </c>
      <c r="B9030">
        <v>18</v>
      </c>
      <c r="C9030">
        <v>18</v>
      </c>
    </row>
    <row r="9031" spans="1:3" x14ac:dyDescent="0.3">
      <c r="A9031" t="s">
        <v>11503</v>
      </c>
    </row>
    <row r="9032" spans="1:3" x14ac:dyDescent="0.3">
      <c r="A9032" t="s">
        <v>7110</v>
      </c>
    </row>
    <row r="9033" spans="1:3" x14ac:dyDescent="0.3">
      <c r="A9033" t="s">
        <v>11504</v>
      </c>
    </row>
    <row r="9034" spans="1:3" x14ac:dyDescent="0.3">
      <c r="A9034" t="s">
        <v>11505</v>
      </c>
    </row>
    <row r="9035" spans="1:3" x14ac:dyDescent="0.3">
      <c r="A9035" t="s">
        <v>11506</v>
      </c>
      <c r="B9035">
        <v>1</v>
      </c>
      <c r="C9035">
        <v>1</v>
      </c>
    </row>
    <row r="9036" spans="1:3" x14ac:dyDescent="0.3">
      <c r="A9036" t="s">
        <v>7111</v>
      </c>
      <c r="C9036">
        <v>6</v>
      </c>
    </row>
    <row r="9037" spans="1:3" x14ac:dyDescent="0.3">
      <c r="A9037" t="s">
        <v>7112</v>
      </c>
      <c r="B9037">
        <v>1</v>
      </c>
      <c r="C9037">
        <v>1</v>
      </c>
    </row>
    <row r="9038" spans="1:3" x14ac:dyDescent="0.3">
      <c r="A9038" t="s">
        <v>7113</v>
      </c>
    </row>
    <row r="9039" spans="1:3" x14ac:dyDescent="0.3">
      <c r="A9039" t="s">
        <v>7114</v>
      </c>
    </row>
    <row r="9040" spans="1:3" x14ac:dyDescent="0.3">
      <c r="A9040" t="s">
        <v>11507</v>
      </c>
    </row>
    <row r="9041" spans="1:3" x14ac:dyDescent="0.3">
      <c r="A9041" t="s">
        <v>11508</v>
      </c>
    </row>
    <row r="9042" spans="1:3" x14ac:dyDescent="0.3">
      <c r="A9042" t="s">
        <v>7115</v>
      </c>
    </row>
    <row r="9043" spans="1:3" x14ac:dyDescent="0.3">
      <c r="A9043" t="s">
        <v>11509</v>
      </c>
    </row>
    <row r="9044" spans="1:3" x14ac:dyDescent="0.3">
      <c r="A9044" t="s">
        <v>7116</v>
      </c>
      <c r="B9044">
        <v>2</v>
      </c>
      <c r="C9044">
        <v>2</v>
      </c>
    </row>
    <row r="9045" spans="1:3" x14ac:dyDescent="0.3">
      <c r="A9045" t="s">
        <v>7118</v>
      </c>
    </row>
    <row r="9046" spans="1:3" x14ac:dyDescent="0.3">
      <c r="A9046" t="s">
        <v>7119</v>
      </c>
    </row>
    <row r="9047" spans="1:3" x14ac:dyDescent="0.3">
      <c r="A9047" t="s">
        <v>7120</v>
      </c>
      <c r="B9047">
        <v>1</v>
      </c>
      <c r="C9047">
        <v>1</v>
      </c>
    </row>
    <row r="9048" spans="1:3" x14ac:dyDescent="0.3">
      <c r="A9048" t="s">
        <v>11510</v>
      </c>
    </row>
    <row r="9049" spans="1:3" x14ac:dyDescent="0.3">
      <c r="A9049" t="s">
        <v>7121</v>
      </c>
      <c r="B9049">
        <v>11</v>
      </c>
      <c r="C9049">
        <v>11</v>
      </c>
    </row>
    <row r="9050" spans="1:3" x14ac:dyDescent="0.3">
      <c r="A9050" t="s">
        <v>11511</v>
      </c>
      <c r="B9050">
        <v>2020</v>
      </c>
      <c r="C9050">
        <v>2020</v>
      </c>
    </row>
    <row r="9051" spans="1:3" x14ac:dyDescent="0.3">
      <c r="A9051" t="s">
        <v>7122</v>
      </c>
      <c r="B9051">
        <v>1</v>
      </c>
      <c r="C9051">
        <v>1</v>
      </c>
    </row>
    <row r="9052" spans="1:3" x14ac:dyDescent="0.3">
      <c r="A9052" t="s">
        <v>11512</v>
      </c>
    </row>
    <row r="9053" spans="1:3" x14ac:dyDescent="0.3">
      <c r="A9053" t="s">
        <v>7123</v>
      </c>
    </row>
    <row r="9054" spans="1:3" x14ac:dyDescent="0.3">
      <c r="A9054" t="s">
        <v>7124</v>
      </c>
    </row>
    <row r="9055" spans="1:3" x14ac:dyDescent="0.3">
      <c r="A9055" t="s">
        <v>7125</v>
      </c>
    </row>
    <row r="9056" spans="1:3" x14ac:dyDescent="0.3">
      <c r="A9056" t="s">
        <v>7093</v>
      </c>
    </row>
    <row r="9057" spans="1:3" x14ac:dyDescent="0.3">
      <c r="A9057" t="s">
        <v>11513</v>
      </c>
    </row>
    <row r="9058" spans="1:3" x14ac:dyDescent="0.3">
      <c r="A9058" t="s">
        <v>11514</v>
      </c>
      <c r="B9058">
        <v>21</v>
      </c>
      <c r="C9058">
        <v>21</v>
      </c>
    </row>
    <row r="9059" spans="1:3" x14ac:dyDescent="0.3">
      <c r="A9059" t="s">
        <v>7126</v>
      </c>
      <c r="B9059">
        <v>2020</v>
      </c>
      <c r="C9059">
        <v>2020</v>
      </c>
    </row>
    <row r="9060" spans="1:3" x14ac:dyDescent="0.3">
      <c r="A9060" t="s">
        <v>11515</v>
      </c>
    </row>
    <row r="9061" spans="1:3" x14ac:dyDescent="0.3">
      <c r="A9061" t="s">
        <v>7127</v>
      </c>
    </row>
    <row r="9062" spans="1:3" x14ac:dyDescent="0.3">
      <c r="A9062" t="s">
        <v>7128</v>
      </c>
      <c r="B9062">
        <v>4</v>
      </c>
      <c r="C9062">
        <v>4</v>
      </c>
    </row>
    <row r="9063" spans="1:3" x14ac:dyDescent="0.3">
      <c r="A9063" t="s">
        <v>7129</v>
      </c>
      <c r="B9063">
        <v>11</v>
      </c>
      <c r="C9063">
        <v>11</v>
      </c>
    </row>
    <row r="9064" spans="1:3" x14ac:dyDescent="0.3">
      <c r="A9064" t="s">
        <v>11516</v>
      </c>
    </row>
    <row r="9065" spans="1:3" x14ac:dyDescent="0.3">
      <c r="A9065" t="s">
        <v>11517</v>
      </c>
    </row>
    <row r="9066" spans="1:3" x14ac:dyDescent="0.3">
      <c r="A9066" t="s">
        <v>7130</v>
      </c>
    </row>
    <row r="9067" spans="1:3" x14ac:dyDescent="0.3">
      <c r="A9067" t="s">
        <v>11518</v>
      </c>
      <c r="B9067">
        <v>5</v>
      </c>
      <c r="C9067">
        <v>5</v>
      </c>
    </row>
    <row r="9068" spans="1:3" x14ac:dyDescent="0.3">
      <c r="A9068" t="s">
        <v>11519</v>
      </c>
    </row>
    <row r="9069" spans="1:3" x14ac:dyDescent="0.3">
      <c r="A9069" t="s">
        <v>11520</v>
      </c>
      <c r="B9069">
        <v>23</v>
      </c>
      <c r="C9069">
        <v>23</v>
      </c>
    </row>
    <row r="9070" spans="1:3" x14ac:dyDescent="0.3">
      <c r="A9070" t="s">
        <v>7131</v>
      </c>
      <c r="B9070">
        <v>2</v>
      </c>
      <c r="C9070">
        <v>2</v>
      </c>
    </row>
    <row r="9071" spans="1:3" x14ac:dyDescent="0.3">
      <c r="A9071" t="s">
        <v>7132</v>
      </c>
      <c r="B9071">
        <v>1</v>
      </c>
      <c r="C9071">
        <v>1</v>
      </c>
    </row>
    <row r="9072" spans="1:3" x14ac:dyDescent="0.3">
      <c r="A9072" t="s">
        <v>7133</v>
      </c>
      <c r="B9072">
        <v>6</v>
      </c>
      <c r="C9072">
        <v>6</v>
      </c>
    </row>
    <row r="9073" spans="1:3" x14ac:dyDescent="0.3">
      <c r="A9073" t="s">
        <v>7134</v>
      </c>
      <c r="B9073">
        <v>7</v>
      </c>
      <c r="C9073">
        <v>7</v>
      </c>
    </row>
    <row r="9074" spans="1:3" x14ac:dyDescent="0.3">
      <c r="A9074" t="s">
        <v>7135</v>
      </c>
    </row>
    <row r="9075" spans="1:3" x14ac:dyDescent="0.3">
      <c r="A9075" t="s">
        <v>11521</v>
      </c>
    </row>
    <row r="9076" spans="1:3" x14ac:dyDescent="0.3">
      <c r="A9076" t="s">
        <v>7136</v>
      </c>
      <c r="B9076">
        <v>19</v>
      </c>
      <c r="C9076">
        <v>19</v>
      </c>
    </row>
    <row r="9077" spans="1:3" x14ac:dyDescent="0.3">
      <c r="A9077" t="s">
        <v>7137</v>
      </c>
      <c r="B9077">
        <v>13</v>
      </c>
      <c r="C9077">
        <v>13</v>
      </c>
    </row>
    <row r="9078" spans="1:3" x14ac:dyDescent="0.3">
      <c r="A9078" t="s">
        <v>7138</v>
      </c>
      <c r="B9078">
        <v>2</v>
      </c>
      <c r="C9078">
        <v>2</v>
      </c>
    </row>
    <row r="9079" spans="1:3" x14ac:dyDescent="0.3">
      <c r="A9079" t="s">
        <v>7139</v>
      </c>
      <c r="B9079">
        <v>41</v>
      </c>
      <c r="C9079">
        <v>41</v>
      </c>
    </row>
    <row r="9080" spans="1:3" x14ac:dyDescent="0.3">
      <c r="A9080" t="s">
        <v>7140</v>
      </c>
    </row>
    <row r="9081" spans="1:3" x14ac:dyDescent="0.3">
      <c r="A9081" t="s">
        <v>7141</v>
      </c>
    </row>
    <row r="9082" spans="1:3" x14ac:dyDescent="0.3">
      <c r="A9082" t="s">
        <v>11522</v>
      </c>
    </row>
    <row r="9083" spans="1:3" x14ac:dyDescent="0.3">
      <c r="A9083" t="s">
        <v>7142</v>
      </c>
      <c r="B9083">
        <v>2</v>
      </c>
      <c r="C9083">
        <v>2</v>
      </c>
    </row>
    <row r="9084" spans="1:3" x14ac:dyDescent="0.3">
      <c r="A9084" t="s">
        <v>7144</v>
      </c>
    </row>
    <row r="9085" spans="1:3" x14ac:dyDescent="0.3">
      <c r="A9085" t="s">
        <v>7145</v>
      </c>
    </row>
    <row r="9086" spans="1:3" x14ac:dyDescent="0.3">
      <c r="A9086" t="s">
        <v>7146</v>
      </c>
      <c r="C9086">
        <v>1</v>
      </c>
    </row>
    <row r="9087" spans="1:3" x14ac:dyDescent="0.3">
      <c r="A9087" t="s">
        <v>1932</v>
      </c>
    </row>
    <row r="9088" spans="1:3" x14ac:dyDescent="0.3">
      <c r="A9088" t="s">
        <v>7147</v>
      </c>
    </row>
    <row r="9089" spans="1:3" x14ac:dyDescent="0.3">
      <c r="A9089" t="s">
        <v>7148</v>
      </c>
    </row>
    <row r="9090" spans="1:3" x14ac:dyDescent="0.3">
      <c r="A9090" t="s">
        <v>7149</v>
      </c>
    </row>
    <row r="9091" spans="1:3" x14ac:dyDescent="0.3">
      <c r="A9091" t="s">
        <v>7150</v>
      </c>
    </row>
    <row r="9092" spans="1:3" x14ac:dyDescent="0.3">
      <c r="A9092" t="s">
        <v>7151</v>
      </c>
      <c r="C9092">
        <v>5</v>
      </c>
    </row>
    <row r="9093" spans="1:3" x14ac:dyDescent="0.3">
      <c r="A9093" t="s">
        <v>7152</v>
      </c>
      <c r="C9093">
        <v>6</v>
      </c>
    </row>
    <row r="9094" spans="1:3" x14ac:dyDescent="0.3">
      <c r="A9094" t="s">
        <v>7153</v>
      </c>
    </row>
    <row r="9095" spans="1:3" x14ac:dyDescent="0.3">
      <c r="A9095" t="s">
        <v>7154</v>
      </c>
    </row>
    <row r="9096" spans="1:3" x14ac:dyDescent="0.3">
      <c r="A9096" t="s">
        <v>11523</v>
      </c>
      <c r="B9096">
        <v>4</v>
      </c>
      <c r="C9096">
        <v>4</v>
      </c>
    </row>
    <row r="9097" spans="1:3" x14ac:dyDescent="0.3">
      <c r="A9097" t="s">
        <v>7155</v>
      </c>
    </row>
    <row r="9098" spans="1:3" x14ac:dyDescent="0.3">
      <c r="A9098" t="s">
        <v>7156</v>
      </c>
      <c r="B9098">
        <v>2020</v>
      </c>
      <c r="C9098">
        <v>2020</v>
      </c>
    </row>
    <row r="9099" spans="1:3" x14ac:dyDescent="0.3">
      <c r="A9099" t="s">
        <v>7157</v>
      </c>
      <c r="B9099">
        <v>2020</v>
      </c>
      <c r="C9099">
        <v>2020</v>
      </c>
    </row>
    <row r="9100" spans="1:3" x14ac:dyDescent="0.3">
      <c r="A9100" t="s">
        <v>11524</v>
      </c>
      <c r="B9100">
        <v>2020</v>
      </c>
      <c r="C9100">
        <v>2020</v>
      </c>
    </row>
    <row r="9101" spans="1:3" x14ac:dyDescent="0.3">
      <c r="A9101" t="s">
        <v>11525</v>
      </c>
    </row>
    <row r="9102" spans="1:3" x14ac:dyDescent="0.3">
      <c r="A9102" t="s">
        <v>7158</v>
      </c>
    </row>
    <row r="9103" spans="1:3" x14ac:dyDescent="0.3">
      <c r="A9103" t="s">
        <v>7159</v>
      </c>
    </row>
    <row r="9104" spans="1:3" x14ac:dyDescent="0.3">
      <c r="A9104" t="s">
        <v>7160</v>
      </c>
    </row>
    <row r="9105" spans="1:3" x14ac:dyDescent="0.3">
      <c r="A9105" t="s">
        <v>7161</v>
      </c>
    </row>
    <row r="9106" spans="1:3" x14ac:dyDescent="0.3">
      <c r="A9106" t="s">
        <v>7162</v>
      </c>
    </row>
    <row r="9107" spans="1:3" x14ac:dyDescent="0.3">
      <c r="A9107" t="s">
        <v>11526</v>
      </c>
    </row>
    <row r="9108" spans="1:3" x14ac:dyDescent="0.3">
      <c r="A9108" t="s">
        <v>11527</v>
      </c>
    </row>
    <row r="9109" spans="1:3" x14ac:dyDescent="0.3">
      <c r="A9109" t="s">
        <v>11528</v>
      </c>
    </row>
    <row r="9110" spans="1:3" x14ac:dyDescent="0.3">
      <c r="A9110" t="s">
        <v>7163</v>
      </c>
      <c r="B9110">
        <v>9</v>
      </c>
      <c r="C9110">
        <v>9</v>
      </c>
    </row>
    <row r="9111" spans="1:3" x14ac:dyDescent="0.3">
      <c r="A9111" t="s">
        <v>11529</v>
      </c>
    </row>
    <row r="9112" spans="1:3" x14ac:dyDescent="0.3">
      <c r="A9112" t="s">
        <v>11530</v>
      </c>
      <c r="B9112">
        <v>5</v>
      </c>
      <c r="C9112">
        <v>5</v>
      </c>
    </row>
    <row r="9113" spans="1:3" x14ac:dyDescent="0.3">
      <c r="A9113" t="s">
        <v>7164</v>
      </c>
    </row>
    <row r="9114" spans="1:3" x14ac:dyDescent="0.3">
      <c r="A9114" t="s">
        <v>11531</v>
      </c>
      <c r="B9114">
        <v>19</v>
      </c>
      <c r="C9114">
        <v>19</v>
      </c>
    </row>
    <row r="9115" spans="1:3" x14ac:dyDescent="0.3">
      <c r="A9115" t="s">
        <v>7165</v>
      </c>
    </row>
    <row r="9116" spans="1:3" x14ac:dyDescent="0.3">
      <c r="A9116" t="s">
        <v>7166</v>
      </c>
    </row>
    <row r="9117" spans="1:3" x14ac:dyDescent="0.3">
      <c r="A9117" t="s">
        <v>11532</v>
      </c>
      <c r="B9117">
        <v>19</v>
      </c>
      <c r="C9117">
        <v>19</v>
      </c>
    </row>
    <row r="9118" spans="1:3" x14ac:dyDescent="0.3">
      <c r="A9118" t="s">
        <v>7167</v>
      </c>
      <c r="B9118">
        <v>180132</v>
      </c>
      <c r="C9118">
        <v>180132</v>
      </c>
    </row>
    <row r="9119" spans="1:3" x14ac:dyDescent="0.3">
      <c r="A9119" t="s">
        <v>7168</v>
      </c>
      <c r="B9119">
        <v>6</v>
      </c>
      <c r="C9119">
        <v>6</v>
      </c>
    </row>
    <row r="9120" spans="1:3" x14ac:dyDescent="0.3">
      <c r="A9120" t="s">
        <v>7169</v>
      </c>
      <c r="B9120">
        <v>17</v>
      </c>
      <c r="C9120">
        <v>17</v>
      </c>
    </row>
    <row r="9121" spans="1:3" x14ac:dyDescent="0.3">
      <c r="A9121" t="s">
        <v>7170</v>
      </c>
      <c r="B9121">
        <v>50</v>
      </c>
      <c r="C9121">
        <v>50</v>
      </c>
    </row>
    <row r="9122" spans="1:3" x14ac:dyDescent="0.3">
      <c r="A9122" t="s">
        <v>7172</v>
      </c>
      <c r="B9122">
        <v>2</v>
      </c>
      <c r="C9122">
        <v>2</v>
      </c>
    </row>
    <row r="9123" spans="1:3" x14ac:dyDescent="0.3">
      <c r="A9123" t="s">
        <v>7173</v>
      </c>
    </row>
    <row r="9124" spans="1:3" x14ac:dyDescent="0.3">
      <c r="A9124" t="s">
        <v>7174</v>
      </c>
      <c r="B9124">
        <v>10</v>
      </c>
      <c r="C9124">
        <v>10</v>
      </c>
    </row>
    <row r="9125" spans="1:3" x14ac:dyDescent="0.3">
      <c r="A9125" t="s">
        <v>7175</v>
      </c>
    </row>
    <row r="9126" spans="1:3" x14ac:dyDescent="0.3">
      <c r="A9126" t="s">
        <v>7176</v>
      </c>
    </row>
    <row r="9127" spans="1:3" x14ac:dyDescent="0.3">
      <c r="A9127" t="s">
        <v>7177</v>
      </c>
    </row>
    <row r="9128" spans="1:3" x14ac:dyDescent="0.3">
      <c r="A9128" t="s">
        <v>7178</v>
      </c>
    </row>
    <row r="9129" spans="1:3" x14ac:dyDescent="0.3">
      <c r="A9129" t="s">
        <v>11533</v>
      </c>
    </row>
    <row r="9130" spans="1:3" x14ac:dyDescent="0.3">
      <c r="A9130" t="s">
        <v>7179</v>
      </c>
      <c r="B9130">
        <v>14</v>
      </c>
      <c r="C9130">
        <v>14</v>
      </c>
    </row>
    <row r="9131" spans="1:3" x14ac:dyDescent="0.3">
      <c r="A9131" t="s">
        <v>7180</v>
      </c>
      <c r="B9131">
        <v>3</v>
      </c>
      <c r="C9131">
        <v>3</v>
      </c>
    </row>
    <row r="9132" spans="1:3" x14ac:dyDescent="0.3">
      <c r="A9132" t="s">
        <v>11534</v>
      </c>
    </row>
    <row r="9133" spans="1:3" x14ac:dyDescent="0.3">
      <c r="A9133" t="s">
        <v>7182</v>
      </c>
      <c r="B9133">
        <v>2</v>
      </c>
      <c r="C9133">
        <v>2</v>
      </c>
    </row>
    <row r="9134" spans="1:3" x14ac:dyDescent="0.3">
      <c r="A9134" t="s">
        <v>11535</v>
      </c>
    </row>
    <row r="9135" spans="1:3" x14ac:dyDescent="0.3">
      <c r="A9135" t="s">
        <v>7183</v>
      </c>
    </row>
    <row r="9136" spans="1:3" x14ac:dyDescent="0.3">
      <c r="A9136" t="s">
        <v>558</v>
      </c>
    </row>
    <row r="9137" spans="1:1" x14ac:dyDescent="0.3">
      <c r="A9137" t="s">
        <v>6833</v>
      </c>
    </row>
    <row r="9138" spans="1:1" x14ac:dyDescent="0.3">
      <c r="A9138" t="s">
        <v>7184</v>
      </c>
    </row>
    <row r="9139" spans="1:1" x14ac:dyDescent="0.3">
      <c r="A9139" t="s">
        <v>7185</v>
      </c>
    </row>
    <row r="9140" spans="1:1" x14ac:dyDescent="0.3">
      <c r="A9140" t="s">
        <v>1768</v>
      </c>
    </row>
    <row r="9141" spans="1:1" x14ac:dyDescent="0.3">
      <c r="A9141" t="s">
        <v>7187</v>
      </c>
    </row>
    <row r="9142" spans="1:1" x14ac:dyDescent="0.3">
      <c r="A9142" t="s">
        <v>4117</v>
      </c>
    </row>
    <row r="9143" spans="1:1" x14ac:dyDescent="0.3">
      <c r="A9143" t="s">
        <v>7188</v>
      </c>
    </row>
    <row r="9144" spans="1:1" x14ac:dyDescent="0.3">
      <c r="A9144" t="s">
        <v>6721</v>
      </c>
    </row>
    <row r="9145" spans="1:1" x14ac:dyDescent="0.3">
      <c r="A9145" t="s">
        <v>588</v>
      </c>
    </row>
    <row r="9146" spans="1:1" x14ac:dyDescent="0.3">
      <c r="A9146" t="s">
        <v>5826</v>
      </c>
    </row>
    <row r="9147" spans="1:1" x14ac:dyDescent="0.3">
      <c r="A9147" t="s">
        <v>2584</v>
      </c>
    </row>
    <row r="9148" spans="1:1" x14ac:dyDescent="0.3">
      <c r="A9148" t="s">
        <v>4793</v>
      </c>
    </row>
    <row r="9149" spans="1:1" x14ac:dyDescent="0.3">
      <c r="A9149" t="s">
        <v>11536</v>
      </c>
    </row>
    <row r="9150" spans="1:1" x14ac:dyDescent="0.3">
      <c r="A9150" t="s">
        <v>7189</v>
      </c>
    </row>
    <row r="9151" spans="1:1" x14ac:dyDescent="0.3">
      <c r="A9151" t="s">
        <v>11537</v>
      </c>
    </row>
    <row r="9152" spans="1:1" x14ac:dyDescent="0.3">
      <c r="A9152" t="s">
        <v>7190</v>
      </c>
    </row>
    <row r="9153" spans="1:3" x14ac:dyDescent="0.3">
      <c r="A9153" t="s">
        <v>7191</v>
      </c>
      <c r="B9153">
        <v>7</v>
      </c>
      <c r="C9153">
        <v>7</v>
      </c>
    </row>
    <row r="9154" spans="1:3" x14ac:dyDescent="0.3">
      <c r="A9154" t="s">
        <v>11538</v>
      </c>
    </row>
    <row r="9155" spans="1:3" x14ac:dyDescent="0.3">
      <c r="A9155" t="s">
        <v>11539</v>
      </c>
    </row>
    <row r="9156" spans="1:3" x14ac:dyDescent="0.3">
      <c r="A9156" t="s">
        <v>11540</v>
      </c>
    </row>
    <row r="9157" spans="1:3" x14ac:dyDescent="0.3">
      <c r="A9157" t="s">
        <v>11541</v>
      </c>
    </row>
    <row r="9158" spans="1:3" x14ac:dyDescent="0.3">
      <c r="A9158" t="s">
        <v>7192</v>
      </c>
      <c r="B9158">
        <v>80</v>
      </c>
      <c r="C9158">
        <v>80</v>
      </c>
    </row>
    <row r="9159" spans="1:3" x14ac:dyDescent="0.3">
      <c r="A9159" t="s">
        <v>7193</v>
      </c>
      <c r="B9159">
        <v>12</v>
      </c>
      <c r="C9159">
        <v>12</v>
      </c>
    </row>
    <row r="9160" spans="1:3" x14ac:dyDescent="0.3">
      <c r="A9160" t="s">
        <v>7194</v>
      </c>
      <c r="B9160">
        <v>11</v>
      </c>
      <c r="C9160">
        <v>11</v>
      </c>
    </row>
    <row r="9161" spans="1:3" x14ac:dyDescent="0.3">
      <c r="A9161" t="s">
        <v>7195</v>
      </c>
      <c r="B9161">
        <v>10</v>
      </c>
      <c r="C9161">
        <v>10</v>
      </c>
    </row>
    <row r="9162" spans="1:3" x14ac:dyDescent="0.3">
      <c r="A9162" t="s">
        <v>7196</v>
      </c>
      <c r="B9162">
        <v>8</v>
      </c>
      <c r="C9162">
        <v>8</v>
      </c>
    </row>
    <row r="9163" spans="1:3" x14ac:dyDescent="0.3">
      <c r="A9163" t="s">
        <v>7197</v>
      </c>
      <c r="B9163">
        <v>5</v>
      </c>
      <c r="C9163">
        <v>5</v>
      </c>
    </row>
    <row r="9164" spans="1:3" x14ac:dyDescent="0.3">
      <c r="A9164" t="s">
        <v>7198</v>
      </c>
    </row>
    <row r="9165" spans="1:3" x14ac:dyDescent="0.3">
      <c r="A9165" t="s">
        <v>11542</v>
      </c>
      <c r="B9165">
        <v>132</v>
      </c>
      <c r="C9165">
        <v>132</v>
      </c>
    </row>
    <row r="9166" spans="1:3" x14ac:dyDescent="0.3">
      <c r="A9166" t="s">
        <v>11543</v>
      </c>
    </row>
    <row r="9167" spans="1:3" x14ac:dyDescent="0.3">
      <c r="A9167" t="s">
        <v>4054</v>
      </c>
    </row>
    <row r="9168" spans="1:3" x14ac:dyDescent="0.3">
      <c r="A9168" t="s">
        <v>11544</v>
      </c>
    </row>
    <row r="9169" spans="1:3" x14ac:dyDescent="0.3">
      <c r="A9169" t="s">
        <v>11545</v>
      </c>
      <c r="C9169">
        <v>1</v>
      </c>
    </row>
    <row r="9170" spans="1:3" x14ac:dyDescent="0.3">
      <c r="A9170" t="s">
        <v>11546</v>
      </c>
      <c r="C9170">
        <v>3</v>
      </c>
    </row>
    <row r="9171" spans="1:3" x14ac:dyDescent="0.3">
      <c r="A9171" t="s">
        <v>588</v>
      </c>
    </row>
    <row r="9172" spans="1:3" x14ac:dyDescent="0.3">
      <c r="A9172" t="s">
        <v>11547</v>
      </c>
    </row>
    <row r="9173" spans="1:3" x14ac:dyDescent="0.3">
      <c r="A9173" t="s">
        <v>7199</v>
      </c>
    </row>
    <row r="9174" spans="1:3" x14ac:dyDescent="0.3">
      <c r="A9174" t="s">
        <v>11548</v>
      </c>
    </row>
    <row r="9175" spans="1:3" x14ac:dyDescent="0.3">
      <c r="A9175" t="s">
        <v>11549</v>
      </c>
    </row>
    <row r="9176" spans="1:3" x14ac:dyDescent="0.3">
      <c r="A9176" t="s">
        <v>7200</v>
      </c>
    </row>
    <row r="9177" spans="1:3" x14ac:dyDescent="0.3">
      <c r="A9177" t="s">
        <v>7201</v>
      </c>
    </row>
    <row r="9178" spans="1:3" x14ac:dyDescent="0.3">
      <c r="A9178" t="s">
        <v>11550</v>
      </c>
    </row>
    <row r="9179" spans="1:3" x14ac:dyDescent="0.3">
      <c r="A9179" t="s">
        <v>7202</v>
      </c>
    </row>
    <row r="9180" spans="1:3" x14ac:dyDescent="0.3">
      <c r="A9180" t="s">
        <v>11551</v>
      </c>
    </row>
    <row r="9181" spans="1:3" x14ac:dyDescent="0.3">
      <c r="A9181" t="s">
        <v>7203</v>
      </c>
    </row>
    <row r="9182" spans="1:3" x14ac:dyDescent="0.3">
      <c r="A9182" t="s">
        <v>7204</v>
      </c>
    </row>
    <row r="9183" spans="1:3" x14ac:dyDescent="0.3">
      <c r="A9183" t="s">
        <v>7205</v>
      </c>
    </row>
    <row r="9184" spans="1:3" x14ac:dyDescent="0.3">
      <c r="A9184" t="s">
        <v>7206</v>
      </c>
    </row>
    <row r="9185" spans="1:3" x14ac:dyDescent="0.3">
      <c r="A9185" t="s">
        <v>7207</v>
      </c>
    </row>
    <row r="9186" spans="1:3" x14ac:dyDescent="0.3">
      <c r="A9186" t="s">
        <v>7208</v>
      </c>
    </row>
    <row r="9187" spans="1:3" x14ac:dyDescent="0.3">
      <c r="A9187" t="s">
        <v>7209</v>
      </c>
    </row>
    <row r="9188" spans="1:3" x14ac:dyDescent="0.3">
      <c r="A9188" t="s">
        <v>11552</v>
      </c>
    </row>
    <row r="9189" spans="1:3" x14ac:dyDescent="0.3">
      <c r="A9189" t="s">
        <v>7210</v>
      </c>
    </row>
    <row r="9190" spans="1:3" x14ac:dyDescent="0.3">
      <c r="A9190" t="s">
        <v>7211</v>
      </c>
      <c r="B9190">
        <v>74</v>
      </c>
      <c r="C9190">
        <v>74</v>
      </c>
    </row>
    <row r="9191" spans="1:3" x14ac:dyDescent="0.3">
      <c r="A9191" t="s">
        <v>11553</v>
      </c>
      <c r="B9191">
        <v>36</v>
      </c>
      <c r="C9191">
        <v>36</v>
      </c>
    </row>
    <row r="9192" spans="1:3" x14ac:dyDescent="0.3">
      <c r="A9192" t="s">
        <v>7212</v>
      </c>
    </row>
    <row r="9193" spans="1:3" x14ac:dyDescent="0.3">
      <c r="A9193" t="s">
        <v>11554</v>
      </c>
    </row>
    <row r="9194" spans="1:3" x14ac:dyDescent="0.3">
      <c r="A9194" t="s">
        <v>11555</v>
      </c>
    </row>
    <row r="9195" spans="1:3" x14ac:dyDescent="0.3">
      <c r="A9195" t="s">
        <v>7213</v>
      </c>
    </row>
    <row r="9196" spans="1:3" x14ac:dyDescent="0.3">
      <c r="A9196" t="s">
        <v>11556</v>
      </c>
    </row>
    <row r="9197" spans="1:3" x14ac:dyDescent="0.3">
      <c r="A9197" t="s">
        <v>11557</v>
      </c>
    </row>
    <row r="9198" spans="1:3" x14ac:dyDescent="0.3">
      <c r="A9198" t="s">
        <v>11558</v>
      </c>
    </row>
    <row r="9199" spans="1:3" x14ac:dyDescent="0.3">
      <c r="A9199" t="s">
        <v>11559</v>
      </c>
    </row>
    <row r="9200" spans="1:3" x14ac:dyDescent="0.3">
      <c r="A9200" t="s">
        <v>11560</v>
      </c>
    </row>
    <row r="9201" spans="1:3" x14ac:dyDescent="0.3">
      <c r="A9201" t="s">
        <v>11561</v>
      </c>
      <c r="B9201">
        <v>3</v>
      </c>
      <c r="C9201">
        <v>3</v>
      </c>
    </row>
    <row r="9202" spans="1:3" x14ac:dyDescent="0.3">
      <c r="A9202" t="s">
        <v>11562</v>
      </c>
    </row>
    <row r="9203" spans="1:3" x14ac:dyDescent="0.3">
      <c r="A9203" t="s">
        <v>11563</v>
      </c>
    </row>
    <row r="9204" spans="1:3" x14ac:dyDescent="0.3">
      <c r="A9204" t="s">
        <v>5390</v>
      </c>
    </row>
    <row r="9205" spans="1:3" x14ac:dyDescent="0.3">
      <c r="A9205" t="s">
        <v>7214</v>
      </c>
      <c r="B9205">
        <v>2</v>
      </c>
      <c r="C9205">
        <v>2</v>
      </c>
    </row>
    <row r="9206" spans="1:3" x14ac:dyDescent="0.3">
      <c r="A9206" t="s">
        <v>7215</v>
      </c>
      <c r="B9206">
        <v>22</v>
      </c>
      <c r="C9206">
        <v>22</v>
      </c>
    </row>
    <row r="9207" spans="1:3" x14ac:dyDescent="0.3">
      <c r="A9207" t="s">
        <v>7216</v>
      </c>
      <c r="B9207">
        <v>1</v>
      </c>
      <c r="C9207">
        <v>1</v>
      </c>
    </row>
    <row r="9208" spans="1:3" x14ac:dyDescent="0.3">
      <c r="A9208" t="s">
        <v>7217</v>
      </c>
      <c r="C9208">
        <v>3</v>
      </c>
    </row>
    <row r="9209" spans="1:3" x14ac:dyDescent="0.3">
      <c r="A9209" t="s">
        <v>7218</v>
      </c>
    </row>
    <row r="9210" spans="1:3" x14ac:dyDescent="0.3">
      <c r="A9210" t="s">
        <v>11564</v>
      </c>
    </row>
    <row r="9211" spans="1:3" x14ac:dyDescent="0.3">
      <c r="A9211" t="s">
        <v>6187</v>
      </c>
    </row>
    <row r="9212" spans="1:3" x14ac:dyDescent="0.3">
      <c r="A9212" t="s">
        <v>11565</v>
      </c>
      <c r="B9212">
        <v>4</v>
      </c>
      <c r="C9212">
        <v>4</v>
      </c>
    </row>
    <row r="9213" spans="1:3" x14ac:dyDescent="0.3">
      <c r="A9213" t="s">
        <v>11566</v>
      </c>
      <c r="B9213">
        <v>3</v>
      </c>
      <c r="C9213">
        <v>3</v>
      </c>
    </row>
    <row r="9214" spans="1:3" x14ac:dyDescent="0.3">
      <c r="A9214" t="s">
        <v>7219</v>
      </c>
      <c r="B9214">
        <v>16</v>
      </c>
      <c r="C9214">
        <v>16</v>
      </c>
    </row>
    <row r="9215" spans="1:3" x14ac:dyDescent="0.3">
      <c r="A9215" t="s">
        <v>7220</v>
      </c>
      <c r="B9215">
        <v>7</v>
      </c>
      <c r="C9215">
        <v>7</v>
      </c>
    </row>
    <row r="9216" spans="1:3" x14ac:dyDescent="0.3">
      <c r="A9216" t="s">
        <v>11567</v>
      </c>
      <c r="B9216">
        <v>2</v>
      </c>
      <c r="C9216">
        <v>2</v>
      </c>
    </row>
    <row r="9217" spans="1:3" x14ac:dyDescent="0.3">
      <c r="A9217" t="s">
        <v>7221</v>
      </c>
    </row>
    <row r="9218" spans="1:3" x14ac:dyDescent="0.3">
      <c r="A9218" t="s">
        <v>11568</v>
      </c>
    </row>
    <row r="9219" spans="1:3" x14ac:dyDescent="0.3">
      <c r="A9219" t="s">
        <v>11569</v>
      </c>
    </row>
    <row r="9220" spans="1:3" x14ac:dyDescent="0.3">
      <c r="A9220" t="s">
        <v>7222</v>
      </c>
    </row>
    <row r="9221" spans="1:3" x14ac:dyDescent="0.3">
      <c r="A9221" t="s">
        <v>11570</v>
      </c>
    </row>
    <row r="9222" spans="1:3" x14ac:dyDescent="0.3">
      <c r="A9222" t="s">
        <v>7223</v>
      </c>
    </row>
    <row r="9223" spans="1:3" x14ac:dyDescent="0.3">
      <c r="A9223" t="s">
        <v>7224</v>
      </c>
      <c r="B9223">
        <v>3</v>
      </c>
      <c r="C9223">
        <v>3</v>
      </c>
    </row>
    <row r="9224" spans="1:3" x14ac:dyDescent="0.3">
      <c r="A9224" t="s">
        <v>11571</v>
      </c>
    </row>
    <row r="9225" spans="1:3" x14ac:dyDescent="0.3">
      <c r="A9225" t="s">
        <v>6833</v>
      </c>
    </row>
    <row r="9226" spans="1:3" x14ac:dyDescent="0.3">
      <c r="A9226" t="s">
        <v>11572</v>
      </c>
      <c r="B9226">
        <v>4</v>
      </c>
      <c r="C9226">
        <v>4</v>
      </c>
    </row>
    <row r="9227" spans="1:3" x14ac:dyDescent="0.3">
      <c r="A9227" t="s">
        <v>7226</v>
      </c>
    </row>
    <row r="9228" spans="1:3" x14ac:dyDescent="0.3">
      <c r="A9228" t="s">
        <v>7227</v>
      </c>
    </row>
    <row r="9229" spans="1:3" x14ac:dyDescent="0.3">
      <c r="A9229" t="s">
        <v>7228</v>
      </c>
      <c r="B9229">
        <v>7</v>
      </c>
      <c r="C9229">
        <v>7</v>
      </c>
    </row>
    <row r="9230" spans="1:3" x14ac:dyDescent="0.3">
      <c r="A9230" t="s">
        <v>7229</v>
      </c>
    </row>
    <row r="9231" spans="1:3" x14ac:dyDescent="0.3">
      <c r="A9231" t="s">
        <v>7230</v>
      </c>
      <c r="B9231">
        <v>3</v>
      </c>
      <c r="C9231">
        <v>3</v>
      </c>
    </row>
    <row r="9232" spans="1:3" x14ac:dyDescent="0.3">
      <c r="A9232" t="s">
        <v>11573</v>
      </c>
    </row>
    <row r="9233" spans="1:3" x14ac:dyDescent="0.3">
      <c r="A9233" t="s">
        <v>11574</v>
      </c>
      <c r="B9233">
        <v>53</v>
      </c>
      <c r="C9233">
        <v>53</v>
      </c>
    </row>
    <row r="9234" spans="1:3" x14ac:dyDescent="0.3">
      <c r="A9234" t="s">
        <v>11575</v>
      </c>
      <c r="B9234">
        <v>55</v>
      </c>
      <c r="C9234">
        <v>55</v>
      </c>
    </row>
    <row r="9235" spans="1:3" x14ac:dyDescent="0.3">
      <c r="A9235" t="s">
        <v>7231</v>
      </c>
    </row>
    <row r="9236" spans="1:3" x14ac:dyDescent="0.3">
      <c r="A9236" t="s">
        <v>7232</v>
      </c>
      <c r="C9236">
        <v>10</v>
      </c>
    </row>
    <row r="9237" spans="1:3" x14ac:dyDescent="0.3">
      <c r="A9237" t="s">
        <v>7233</v>
      </c>
    </row>
    <row r="9238" spans="1:3" x14ac:dyDescent="0.3">
      <c r="A9238" t="s">
        <v>11576</v>
      </c>
      <c r="C9238">
        <v>3</v>
      </c>
    </row>
    <row r="9239" spans="1:3" x14ac:dyDescent="0.3">
      <c r="A9239" t="s">
        <v>7234</v>
      </c>
      <c r="B9239">
        <v>132</v>
      </c>
      <c r="C9239">
        <v>132</v>
      </c>
    </row>
    <row r="9240" spans="1:3" x14ac:dyDescent="0.3">
      <c r="A9240" t="s">
        <v>11577</v>
      </c>
      <c r="B9240">
        <v>49</v>
      </c>
      <c r="C9240">
        <v>49</v>
      </c>
    </row>
    <row r="9241" spans="1:3" x14ac:dyDescent="0.3">
      <c r="A9241" t="s">
        <v>11578</v>
      </c>
    </row>
    <row r="9242" spans="1:3" x14ac:dyDescent="0.3">
      <c r="A9242" t="s">
        <v>7235</v>
      </c>
      <c r="C9242">
        <v>3</v>
      </c>
    </row>
    <row r="9243" spans="1:3" x14ac:dyDescent="0.3">
      <c r="A9243" t="s">
        <v>7236</v>
      </c>
    </row>
    <row r="9244" spans="1:3" x14ac:dyDescent="0.3">
      <c r="A9244" t="s">
        <v>11579</v>
      </c>
    </row>
    <row r="9245" spans="1:3" x14ac:dyDescent="0.3">
      <c r="A9245" t="s">
        <v>7237</v>
      </c>
    </row>
    <row r="9246" spans="1:3" x14ac:dyDescent="0.3">
      <c r="A9246" t="s">
        <v>7238</v>
      </c>
      <c r="B9246">
        <v>84</v>
      </c>
      <c r="C9246">
        <v>84</v>
      </c>
    </row>
    <row r="9247" spans="1:3" x14ac:dyDescent="0.3">
      <c r="A9247" t="s">
        <v>7239</v>
      </c>
      <c r="B9247">
        <v>73</v>
      </c>
      <c r="C9247">
        <v>73</v>
      </c>
    </row>
    <row r="9248" spans="1:3" x14ac:dyDescent="0.3">
      <c r="A9248" t="s">
        <v>11580</v>
      </c>
    </row>
    <row r="9249" spans="1:3" x14ac:dyDescent="0.3">
      <c r="A9249" t="s">
        <v>7240</v>
      </c>
      <c r="B9249">
        <v>23</v>
      </c>
      <c r="C9249">
        <v>23</v>
      </c>
    </row>
    <row r="9250" spans="1:3" x14ac:dyDescent="0.3">
      <c r="A9250" t="s">
        <v>7241</v>
      </c>
      <c r="B9250">
        <v>5</v>
      </c>
      <c r="C9250">
        <v>5</v>
      </c>
    </row>
    <row r="9251" spans="1:3" x14ac:dyDescent="0.3">
      <c r="A9251" t="s">
        <v>11581</v>
      </c>
    </row>
    <row r="9252" spans="1:3" x14ac:dyDescent="0.3">
      <c r="A9252" t="s">
        <v>11582</v>
      </c>
    </row>
    <row r="9253" spans="1:3" x14ac:dyDescent="0.3">
      <c r="A9253" t="s">
        <v>11583</v>
      </c>
    </row>
    <row r="9254" spans="1:3" x14ac:dyDescent="0.3">
      <c r="A9254" t="s">
        <v>7242</v>
      </c>
    </row>
    <row r="9255" spans="1:3" x14ac:dyDescent="0.3">
      <c r="A9255" t="s">
        <v>7243</v>
      </c>
      <c r="B9255">
        <v>3</v>
      </c>
      <c r="C9255">
        <v>3</v>
      </c>
    </row>
    <row r="9256" spans="1:3" x14ac:dyDescent="0.3">
      <c r="A9256" t="s">
        <v>11584</v>
      </c>
    </row>
    <row r="9257" spans="1:3" x14ac:dyDescent="0.3">
      <c r="A9257" t="s">
        <v>7244</v>
      </c>
      <c r="C9257">
        <v>2</v>
      </c>
    </row>
    <row r="9258" spans="1:3" x14ac:dyDescent="0.3">
      <c r="A9258" t="s">
        <v>7245</v>
      </c>
      <c r="C9258">
        <v>32</v>
      </c>
    </row>
    <row r="9259" spans="1:3" x14ac:dyDescent="0.3">
      <c r="A9259" t="s">
        <v>7246</v>
      </c>
    </row>
    <row r="9260" spans="1:3" x14ac:dyDescent="0.3">
      <c r="A9260" t="s">
        <v>7247</v>
      </c>
    </row>
    <row r="9261" spans="1:3" x14ac:dyDescent="0.3">
      <c r="A9261" t="s">
        <v>7248</v>
      </c>
    </row>
    <row r="9262" spans="1:3" x14ac:dyDescent="0.3">
      <c r="A9262" t="s">
        <v>7249</v>
      </c>
    </row>
    <row r="9263" spans="1:3" x14ac:dyDescent="0.3">
      <c r="A9263" t="s">
        <v>7250</v>
      </c>
    </row>
    <row r="9264" spans="1:3" x14ac:dyDescent="0.3">
      <c r="A9264" t="s">
        <v>7251</v>
      </c>
    </row>
    <row r="9265" spans="1:3" x14ac:dyDescent="0.3">
      <c r="A9265" t="s">
        <v>5957</v>
      </c>
    </row>
    <row r="9266" spans="1:3" x14ac:dyDescent="0.3">
      <c r="A9266" t="s">
        <v>7252</v>
      </c>
    </row>
    <row r="9267" spans="1:3" x14ac:dyDescent="0.3">
      <c r="A9267" t="s">
        <v>7253</v>
      </c>
    </row>
    <row r="9268" spans="1:3" x14ac:dyDescent="0.3">
      <c r="A9268" t="s">
        <v>11585</v>
      </c>
    </row>
    <row r="9269" spans="1:3" x14ac:dyDescent="0.3">
      <c r="A9269" t="s">
        <v>11586</v>
      </c>
    </row>
    <row r="9270" spans="1:3" x14ac:dyDescent="0.3">
      <c r="A9270" t="s">
        <v>11587</v>
      </c>
    </row>
    <row r="9271" spans="1:3" x14ac:dyDescent="0.3">
      <c r="A9271" t="s">
        <v>11588</v>
      </c>
    </row>
    <row r="9272" spans="1:3" x14ac:dyDescent="0.3">
      <c r="A9272" t="s">
        <v>11589</v>
      </c>
    </row>
    <row r="9273" spans="1:3" x14ac:dyDescent="0.3">
      <c r="A9273" t="s">
        <v>7254</v>
      </c>
      <c r="B9273">
        <v>19</v>
      </c>
      <c r="C9273">
        <v>19</v>
      </c>
    </row>
    <row r="9274" spans="1:3" x14ac:dyDescent="0.3">
      <c r="A9274" t="s">
        <v>7255</v>
      </c>
      <c r="B9274">
        <v>32</v>
      </c>
      <c r="C9274">
        <v>32</v>
      </c>
    </row>
    <row r="9275" spans="1:3" x14ac:dyDescent="0.3">
      <c r="A9275" t="s">
        <v>7256</v>
      </c>
    </row>
    <row r="9276" spans="1:3" x14ac:dyDescent="0.3">
      <c r="A9276" t="s">
        <v>7257</v>
      </c>
      <c r="B9276">
        <v>77</v>
      </c>
      <c r="C9276">
        <v>77</v>
      </c>
    </row>
    <row r="9277" spans="1:3" x14ac:dyDescent="0.3">
      <c r="A9277" t="s">
        <v>7258</v>
      </c>
      <c r="C9277">
        <v>1</v>
      </c>
    </row>
    <row r="9278" spans="1:3" x14ac:dyDescent="0.3">
      <c r="A9278" t="s">
        <v>7259</v>
      </c>
      <c r="B9278">
        <v>12</v>
      </c>
      <c r="C9278">
        <v>12</v>
      </c>
    </row>
    <row r="9279" spans="1:3" x14ac:dyDescent="0.3">
      <c r="A9279" t="s">
        <v>11590</v>
      </c>
    </row>
    <row r="9280" spans="1:3" x14ac:dyDescent="0.3">
      <c r="A9280" t="s">
        <v>11591</v>
      </c>
    </row>
    <row r="9281" spans="1:3" x14ac:dyDescent="0.3">
      <c r="A9281" t="s">
        <v>11592</v>
      </c>
    </row>
    <row r="9282" spans="1:3" x14ac:dyDescent="0.3">
      <c r="A9282" t="s">
        <v>11593</v>
      </c>
    </row>
    <row r="9283" spans="1:3" x14ac:dyDescent="0.3">
      <c r="A9283" t="s">
        <v>7260</v>
      </c>
    </row>
    <row r="9284" spans="1:3" x14ac:dyDescent="0.3">
      <c r="A9284" t="s">
        <v>7261</v>
      </c>
    </row>
    <row r="9285" spans="1:3" x14ac:dyDescent="0.3">
      <c r="A9285" t="s">
        <v>11594</v>
      </c>
    </row>
    <row r="9286" spans="1:3" x14ac:dyDescent="0.3">
      <c r="A9286" t="s">
        <v>7262</v>
      </c>
      <c r="B9286">
        <v>2</v>
      </c>
      <c r="C9286">
        <v>2</v>
      </c>
    </row>
    <row r="9287" spans="1:3" x14ac:dyDescent="0.3">
      <c r="A9287" t="s">
        <v>7263</v>
      </c>
      <c r="B9287">
        <v>13</v>
      </c>
      <c r="C9287">
        <v>13</v>
      </c>
    </row>
    <row r="9288" spans="1:3" x14ac:dyDescent="0.3">
      <c r="A9288" t="s">
        <v>11595</v>
      </c>
    </row>
    <row r="9289" spans="1:3" x14ac:dyDescent="0.3">
      <c r="A9289" t="s">
        <v>11596</v>
      </c>
    </row>
    <row r="9290" spans="1:3" x14ac:dyDescent="0.3">
      <c r="A9290" t="s">
        <v>856</v>
      </c>
    </row>
    <row r="9291" spans="1:3" x14ac:dyDescent="0.3">
      <c r="A9291" t="s">
        <v>11597</v>
      </c>
    </row>
    <row r="9292" spans="1:3" x14ac:dyDescent="0.3">
      <c r="A9292" t="s">
        <v>11598</v>
      </c>
    </row>
    <row r="9293" spans="1:3" x14ac:dyDescent="0.3">
      <c r="A9293" t="s">
        <v>11599</v>
      </c>
    </row>
    <row r="9294" spans="1:3" x14ac:dyDescent="0.3">
      <c r="A9294" t="s">
        <v>7264</v>
      </c>
      <c r="B9294">
        <v>9</v>
      </c>
      <c r="C9294">
        <v>9</v>
      </c>
    </row>
    <row r="9295" spans="1:3" x14ac:dyDescent="0.3">
      <c r="A9295" t="s">
        <v>11600</v>
      </c>
    </row>
    <row r="9296" spans="1:3" x14ac:dyDescent="0.3">
      <c r="A9296" t="s">
        <v>7265</v>
      </c>
      <c r="B9296">
        <v>7</v>
      </c>
      <c r="C9296">
        <v>7</v>
      </c>
    </row>
    <row r="9297" spans="1:3" x14ac:dyDescent="0.3">
      <c r="A9297" t="s">
        <v>7266</v>
      </c>
      <c r="B9297">
        <v>3</v>
      </c>
      <c r="C9297">
        <v>3</v>
      </c>
    </row>
    <row r="9298" spans="1:3" x14ac:dyDescent="0.3">
      <c r="A9298" t="s">
        <v>11601</v>
      </c>
    </row>
    <row r="9299" spans="1:3" x14ac:dyDescent="0.3">
      <c r="A9299" t="s">
        <v>11602</v>
      </c>
      <c r="B9299">
        <v>21</v>
      </c>
      <c r="C9299">
        <v>21</v>
      </c>
    </row>
    <row r="9300" spans="1:3" x14ac:dyDescent="0.3">
      <c r="A9300" t="s">
        <v>11603</v>
      </c>
      <c r="B9300">
        <v>29</v>
      </c>
      <c r="C9300">
        <v>29</v>
      </c>
    </row>
    <row r="9301" spans="1:3" x14ac:dyDescent="0.3">
      <c r="A9301" t="s">
        <v>11604</v>
      </c>
      <c r="B9301">
        <v>15</v>
      </c>
      <c r="C9301">
        <v>15</v>
      </c>
    </row>
    <row r="9302" spans="1:3" x14ac:dyDescent="0.3">
      <c r="A9302" t="s">
        <v>7267</v>
      </c>
    </row>
    <row r="9303" spans="1:3" x14ac:dyDescent="0.3">
      <c r="A9303" t="s">
        <v>7268</v>
      </c>
      <c r="B9303">
        <v>3</v>
      </c>
      <c r="C9303">
        <v>3</v>
      </c>
    </row>
    <row r="9304" spans="1:3" x14ac:dyDescent="0.3">
      <c r="A9304" t="s">
        <v>7269</v>
      </c>
      <c r="B9304">
        <v>2</v>
      </c>
      <c r="C9304">
        <v>2</v>
      </c>
    </row>
    <row r="9305" spans="1:3" x14ac:dyDescent="0.3">
      <c r="A9305" t="s">
        <v>8360</v>
      </c>
    </row>
    <row r="9306" spans="1:3" x14ac:dyDescent="0.3">
      <c r="A9306" t="s">
        <v>11605</v>
      </c>
      <c r="B9306">
        <v>10</v>
      </c>
      <c r="C9306">
        <v>10</v>
      </c>
    </row>
    <row r="9307" spans="1:3" x14ac:dyDescent="0.3">
      <c r="A9307" t="s">
        <v>11606</v>
      </c>
    </row>
    <row r="9308" spans="1:3" x14ac:dyDescent="0.3">
      <c r="A9308" t="s">
        <v>7270</v>
      </c>
      <c r="B9308">
        <v>13</v>
      </c>
      <c r="C9308">
        <v>13</v>
      </c>
    </row>
    <row r="9309" spans="1:3" x14ac:dyDescent="0.3">
      <c r="A9309" t="s">
        <v>7271</v>
      </c>
      <c r="B9309">
        <v>26</v>
      </c>
      <c r="C9309">
        <v>26</v>
      </c>
    </row>
    <row r="9310" spans="1:3" x14ac:dyDescent="0.3">
      <c r="A9310" t="s">
        <v>7272</v>
      </c>
    </row>
    <row r="9311" spans="1:3" x14ac:dyDescent="0.3">
      <c r="A9311" t="s">
        <v>11607</v>
      </c>
    </row>
    <row r="9312" spans="1:3" x14ac:dyDescent="0.3">
      <c r="A9312" t="s">
        <v>11608</v>
      </c>
    </row>
    <row r="9313" spans="1:3" x14ac:dyDescent="0.3">
      <c r="A9313" t="s">
        <v>7273</v>
      </c>
      <c r="B9313">
        <v>14</v>
      </c>
      <c r="C9313">
        <v>14</v>
      </c>
    </row>
    <row r="9314" spans="1:3" x14ac:dyDescent="0.3">
      <c r="A9314" t="s">
        <v>11609</v>
      </c>
      <c r="B9314">
        <v>10</v>
      </c>
      <c r="C9314">
        <v>10</v>
      </c>
    </row>
    <row r="9315" spans="1:3" x14ac:dyDescent="0.3">
      <c r="A9315" t="s">
        <v>7274</v>
      </c>
      <c r="B9315">
        <v>1</v>
      </c>
      <c r="C9315">
        <v>1</v>
      </c>
    </row>
    <row r="9316" spans="1:3" x14ac:dyDescent="0.3">
      <c r="A9316" t="s">
        <v>11610</v>
      </c>
    </row>
    <row r="9317" spans="1:3" x14ac:dyDescent="0.3">
      <c r="A9317" t="s">
        <v>7275</v>
      </c>
      <c r="B9317">
        <v>7</v>
      </c>
      <c r="C9317">
        <v>7</v>
      </c>
    </row>
    <row r="9318" spans="1:3" x14ac:dyDescent="0.3">
      <c r="A9318" t="s">
        <v>7276</v>
      </c>
      <c r="B9318">
        <v>5</v>
      </c>
      <c r="C9318">
        <v>5</v>
      </c>
    </row>
    <row r="9319" spans="1:3" x14ac:dyDescent="0.3">
      <c r="A9319" t="s">
        <v>11611</v>
      </c>
    </row>
    <row r="9320" spans="1:3" x14ac:dyDescent="0.3">
      <c r="A9320" t="s">
        <v>7277</v>
      </c>
      <c r="B9320">
        <v>15</v>
      </c>
      <c r="C9320">
        <v>15</v>
      </c>
    </row>
    <row r="9321" spans="1:3" x14ac:dyDescent="0.3">
      <c r="A9321" t="s">
        <v>11612</v>
      </c>
    </row>
    <row r="9322" spans="1:3" x14ac:dyDescent="0.3">
      <c r="A9322" t="s">
        <v>7278</v>
      </c>
    </row>
    <row r="9323" spans="1:3" x14ac:dyDescent="0.3">
      <c r="A9323" t="s">
        <v>7279</v>
      </c>
    </row>
    <row r="9324" spans="1:3" x14ac:dyDescent="0.3">
      <c r="A9324" t="s">
        <v>7280</v>
      </c>
    </row>
    <row r="9325" spans="1:3" x14ac:dyDescent="0.3">
      <c r="A9325" t="s">
        <v>7281</v>
      </c>
    </row>
    <row r="9326" spans="1:3" x14ac:dyDescent="0.3">
      <c r="A9326" t="s">
        <v>7282</v>
      </c>
      <c r="B9326">
        <v>8</v>
      </c>
      <c r="C9326">
        <v>8</v>
      </c>
    </row>
    <row r="9327" spans="1:3" x14ac:dyDescent="0.3">
      <c r="A9327" t="s">
        <v>7283</v>
      </c>
      <c r="B9327">
        <v>10</v>
      </c>
      <c r="C9327">
        <v>10</v>
      </c>
    </row>
    <row r="9328" spans="1:3" x14ac:dyDescent="0.3">
      <c r="A9328" t="s">
        <v>7284</v>
      </c>
      <c r="B9328">
        <v>8</v>
      </c>
      <c r="C9328">
        <v>8</v>
      </c>
    </row>
    <row r="9329" spans="1:3" x14ac:dyDescent="0.3">
      <c r="A9329" t="s">
        <v>7285</v>
      </c>
    </row>
    <row r="9330" spans="1:3" x14ac:dyDescent="0.3">
      <c r="A9330" t="s">
        <v>7286</v>
      </c>
      <c r="B9330">
        <v>2</v>
      </c>
      <c r="C9330">
        <v>2</v>
      </c>
    </row>
    <row r="9331" spans="1:3" x14ac:dyDescent="0.3">
      <c r="A9331" t="s">
        <v>7287</v>
      </c>
      <c r="B9331">
        <v>4</v>
      </c>
      <c r="C9331">
        <v>4</v>
      </c>
    </row>
    <row r="9332" spans="1:3" x14ac:dyDescent="0.3">
      <c r="A9332" t="s">
        <v>11613</v>
      </c>
    </row>
    <row r="9333" spans="1:3" x14ac:dyDescent="0.3">
      <c r="A9333" t="s">
        <v>7288</v>
      </c>
      <c r="B9333">
        <v>2</v>
      </c>
      <c r="C9333">
        <v>2</v>
      </c>
    </row>
    <row r="9334" spans="1:3" x14ac:dyDescent="0.3">
      <c r="A9334" t="s">
        <v>11614</v>
      </c>
    </row>
    <row r="9335" spans="1:3" x14ac:dyDescent="0.3">
      <c r="A9335" t="s">
        <v>7289</v>
      </c>
      <c r="B9335">
        <v>29</v>
      </c>
      <c r="C9335">
        <v>29</v>
      </c>
    </row>
    <row r="9336" spans="1:3" x14ac:dyDescent="0.3">
      <c r="A9336" t="s">
        <v>7290</v>
      </c>
    </row>
    <row r="9337" spans="1:3" x14ac:dyDescent="0.3">
      <c r="A9337" t="s">
        <v>7291</v>
      </c>
      <c r="B9337">
        <v>43</v>
      </c>
      <c r="C9337">
        <v>43</v>
      </c>
    </row>
    <row r="9338" spans="1:3" x14ac:dyDescent="0.3">
      <c r="A9338" t="s">
        <v>7292</v>
      </c>
      <c r="B9338">
        <v>3</v>
      </c>
      <c r="C9338">
        <v>3</v>
      </c>
    </row>
    <row r="9339" spans="1:3" x14ac:dyDescent="0.3">
      <c r="A9339" t="s">
        <v>7293</v>
      </c>
    </row>
    <row r="9340" spans="1:3" x14ac:dyDescent="0.3">
      <c r="A9340" t="s">
        <v>7294</v>
      </c>
    </row>
    <row r="9341" spans="1:3" x14ac:dyDescent="0.3">
      <c r="A9341" t="s">
        <v>7295</v>
      </c>
      <c r="B9341">
        <v>2</v>
      </c>
      <c r="C9341">
        <v>2</v>
      </c>
    </row>
    <row r="9342" spans="1:3" x14ac:dyDescent="0.3">
      <c r="A9342" t="s">
        <v>11615</v>
      </c>
    </row>
    <row r="9343" spans="1:3" x14ac:dyDescent="0.3">
      <c r="A9343" t="s">
        <v>7296</v>
      </c>
    </row>
    <row r="9344" spans="1:3" x14ac:dyDescent="0.3">
      <c r="A9344" t="s">
        <v>7297</v>
      </c>
    </row>
    <row r="9345" spans="1:3" x14ac:dyDescent="0.3">
      <c r="A9345" t="s">
        <v>7298</v>
      </c>
    </row>
    <row r="9346" spans="1:3" x14ac:dyDescent="0.3">
      <c r="A9346" t="s">
        <v>7299</v>
      </c>
    </row>
    <row r="9347" spans="1:3" x14ac:dyDescent="0.3">
      <c r="A9347" t="s">
        <v>7300</v>
      </c>
      <c r="B9347">
        <v>38</v>
      </c>
      <c r="C9347">
        <v>38</v>
      </c>
    </row>
    <row r="9348" spans="1:3" x14ac:dyDescent="0.3">
      <c r="A9348" t="s">
        <v>11616</v>
      </c>
    </row>
    <row r="9349" spans="1:3" x14ac:dyDescent="0.3">
      <c r="A9349" t="s">
        <v>11617</v>
      </c>
    </row>
    <row r="9350" spans="1:3" x14ac:dyDescent="0.3">
      <c r="A9350" t="s">
        <v>7301</v>
      </c>
      <c r="B9350">
        <v>99</v>
      </c>
      <c r="C9350">
        <v>99</v>
      </c>
    </row>
    <row r="9351" spans="1:3" x14ac:dyDescent="0.3">
      <c r="A9351" t="s">
        <v>11618</v>
      </c>
      <c r="B9351">
        <v>3</v>
      </c>
      <c r="C9351">
        <v>3</v>
      </c>
    </row>
    <row r="9352" spans="1:3" x14ac:dyDescent="0.3">
      <c r="A9352" t="s">
        <v>7302</v>
      </c>
      <c r="B9352">
        <v>6</v>
      </c>
      <c r="C9352">
        <v>6</v>
      </c>
    </row>
    <row r="9353" spans="1:3" x14ac:dyDescent="0.3">
      <c r="A9353" t="s">
        <v>11619</v>
      </c>
      <c r="C9353">
        <v>1</v>
      </c>
    </row>
    <row r="9354" spans="1:3" x14ac:dyDescent="0.3">
      <c r="A9354" t="s">
        <v>11620</v>
      </c>
      <c r="B9354">
        <v>5</v>
      </c>
      <c r="C9354">
        <v>5</v>
      </c>
    </row>
    <row r="9355" spans="1:3" x14ac:dyDescent="0.3">
      <c r="A9355" t="s">
        <v>7303</v>
      </c>
      <c r="B9355">
        <v>5</v>
      </c>
      <c r="C9355">
        <v>5</v>
      </c>
    </row>
    <row r="9356" spans="1:3" x14ac:dyDescent="0.3">
      <c r="A9356" t="s">
        <v>11621</v>
      </c>
    </row>
    <row r="9357" spans="1:3" x14ac:dyDescent="0.3">
      <c r="A9357" t="s">
        <v>7304</v>
      </c>
    </row>
    <row r="9358" spans="1:3" x14ac:dyDescent="0.3">
      <c r="A9358" t="s">
        <v>7305</v>
      </c>
    </row>
    <row r="9359" spans="1:3" x14ac:dyDescent="0.3">
      <c r="A9359" t="s">
        <v>7306</v>
      </c>
      <c r="B9359">
        <v>29</v>
      </c>
      <c r="C9359">
        <v>29</v>
      </c>
    </row>
    <row r="9360" spans="1:3" x14ac:dyDescent="0.3">
      <c r="A9360" t="s">
        <v>7307</v>
      </c>
      <c r="B9360">
        <v>18</v>
      </c>
      <c r="C9360">
        <v>18</v>
      </c>
    </row>
    <row r="9361" spans="1:3" x14ac:dyDescent="0.3">
      <c r="A9361" t="s">
        <v>7308</v>
      </c>
      <c r="B9361">
        <v>16</v>
      </c>
      <c r="C9361">
        <v>16</v>
      </c>
    </row>
    <row r="9362" spans="1:3" x14ac:dyDescent="0.3">
      <c r="A9362" t="s">
        <v>7309</v>
      </c>
      <c r="B9362">
        <v>8</v>
      </c>
      <c r="C9362">
        <v>8</v>
      </c>
    </row>
    <row r="9363" spans="1:3" x14ac:dyDescent="0.3">
      <c r="A9363" t="s">
        <v>7310</v>
      </c>
      <c r="B9363">
        <v>18</v>
      </c>
      <c r="C9363">
        <v>18</v>
      </c>
    </row>
    <row r="9364" spans="1:3" x14ac:dyDescent="0.3">
      <c r="A9364" t="s">
        <v>11622</v>
      </c>
    </row>
    <row r="9365" spans="1:3" x14ac:dyDescent="0.3">
      <c r="A9365" t="s">
        <v>11623</v>
      </c>
    </row>
    <row r="9366" spans="1:3" x14ac:dyDescent="0.3">
      <c r="A9366" t="s">
        <v>7311</v>
      </c>
      <c r="B9366">
        <v>40</v>
      </c>
      <c r="C9366">
        <v>40</v>
      </c>
    </row>
    <row r="9367" spans="1:3" x14ac:dyDescent="0.3">
      <c r="A9367" t="s">
        <v>7312</v>
      </c>
      <c r="B9367">
        <v>17</v>
      </c>
      <c r="C9367">
        <v>17</v>
      </c>
    </row>
    <row r="9368" spans="1:3" x14ac:dyDescent="0.3">
      <c r="A9368" t="s">
        <v>7313</v>
      </c>
      <c r="B9368">
        <v>18</v>
      </c>
      <c r="C9368">
        <v>18</v>
      </c>
    </row>
    <row r="9369" spans="1:3" x14ac:dyDescent="0.3">
      <c r="A9369" t="s">
        <v>11624</v>
      </c>
      <c r="B9369">
        <v>13</v>
      </c>
      <c r="C9369">
        <v>13</v>
      </c>
    </row>
    <row r="9370" spans="1:3" x14ac:dyDescent="0.3">
      <c r="A9370" t="s">
        <v>7314</v>
      </c>
      <c r="B9370">
        <v>6</v>
      </c>
      <c r="C9370">
        <v>6</v>
      </c>
    </row>
    <row r="9371" spans="1:3" x14ac:dyDescent="0.3">
      <c r="A9371" t="s">
        <v>7315</v>
      </c>
    </row>
    <row r="9372" spans="1:3" x14ac:dyDescent="0.3">
      <c r="A9372" t="s">
        <v>5284</v>
      </c>
    </row>
    <row r="9373" spans="1:3" x14ac:dyDescent="0.3">
      <c r="A9373" t="s">
        <v>7316</v>
      </c>
    </row>
    <row r="9374" spans="1:3" x14ac:dyDescent="0.3">
      <c r="A9374" t="s">
        <v>7317</v>
      </c>
      <c r="B9374">
        <v>22</v>
      </c>
      <c r="C9374">
        <v>22</v>
      </c>
    </row>
    <row r="9375" spans="1:3" x14ac:dyDescent="0.3">
      <c r="A9375" t="s">
        <v>7318</v>
      </c>
    </row>
    <row r="9376" spans="1:3" x14ac:dyDescent="0.3">
      <c r="A9376" t="s">
        <v>11625</v>
      </c>
    </row>
    <row r="9377" spans="1:3" x14ac:dyDescent="0.3">
      <c r="A9377" t="s">
        <v>7319</v>
      </c>
      <c r="B9377">
        <v>6</v>
      </c>
      <c r="C9377">
        <v>6</v>
      </c>
    </row>
    <row r="9378" spans="1:3" x14ac:dyDescent="0.3">
      <c r="A9378" t="s">
        <v>11626</v>
      </c>
      <c r="B9378">
        <v>7</v>
      </c>
      <c r="C9378">
        <v>7</v>
      </c>
    </row>
    <row r="9379" spans="1:3" x14ac:dyDescent="0.3">
      <c r="A9379" t="s">
        <v>11627</v>
      </c>
      <c r="B9379">
        <v>19</v>
      </c>
      <c r="C9379">
        <v>19</v>
      </c>
    </row>
    <row r="9380" spans="1:3" x14ac:dyDescent="0.3">
      <c r="A9380" t="s">
        <v>11628</v>
      </c>
    </row>
    <row r="9381" spans="1:3" x14ac:dyDescent="0.3">
      <c r="A9381" t="s">
        <v>11629</v>
      </c>
    </row>
    <row r="9382" spans="1:3" x14ac:dyDescent="0.3">
      <c r="A9382" t="s">
        <v>7320</v>
      </c>
      <c r="B9382">
        <v>7</v>
      </c>
      <c r="C9382">
        <v>7</v>
      </c>
    </row>
    <row r="9383" spans="1:3" x14ac:dyDescent="0.3">
      <c r="A9383" t="s">
        <v>11630</v>
      </c>
    </row>
    <row r="9384" spans="1:3" x14ac:dyDescent="0.3">
      <c r="A9384" t="s">
        <v>7321</v>
      </c>
      <c r="B9384">
        <v>17</v>
      </c>
      <c r="C9384">
        <v>17</v>
      </c>
    </row>
    <row r="9385" spans="1:3" x14ac:dyDescent="0.3">
      <c r="A9385" t="s">
        <v>7322</v>
      </c>
      <c r="B9385">
        <v>6</v>
      </c>
      <c r="C9385">
        <v>6</v>
      </c>
    </row>
    <row r="9386" spans="1:3" x14ac:dyDescent="0.3">
      <c r="A9386" t="s">
        <v>11631</v>
      </c>
    </row>
    <row r="9387" spans="1:3" x14ac:dyDescent="0.3">
      <c r="A9387" t="s">
        <v>7323</v>
      </c>
    </row>
    <row r="9388" spans="1:3" x14ac:dyDescent="0.3">
      <c r="A9388" t="s">
        <v>7324</v>
      </c>
    </row>
    <row r="9389" spans="1:3" x14ac:dyDescent="0.3">
      <c r="A9389" t="s">
        <v>7325</v>
      </c>
    </row>
    <row r="9390" spans="1:3" x14ac:dyDescent="0.3">
      <c r="A9390" t="s">
        <v>7326</v>
      </c>
    </row>
    <row r="9391" spans="1:3" x14ac:dyDescent="0.3">
      <c r="A9391" t="s">
        <v>7327</v>
      </c>
      <c r="B9391">
        <v>22</v>
      </c>
      <c r="C9391">
        <v>22</v>
      </c>
    </row>
    <row r="9392" spans="1:3" x14ac:dyDescent="0.3">
      <c r="A9392" t="s">
        <v>7328</v>
      </c>
      <c r="B9392">
        <v>13</v>
      </c>
      <c r="C9392">
        <v>13</v>
      </c>
    </row>
    <row r="9393" spans="1:3" x14ac:dyDescent="0.3">
      <c r="A9393" t="s">
        <v>7329</v>
      </c>
      <c r="B9393">
        <v>1</v>
      </c>
      <c r="C9393">
        <v>1</v>
      </c>
    </row>
    <row r="9394" spans="1:3" x14ac:dyDescent="0.3">
      <c r="A9394" t="s">
        <v>7330</v>
      </c>
    </row>
    <row r="9395" spans="1:3" x14ac:dyDescent="0.3">
      <c r="A9395" t="s">
        <v>11632</v>
      </c>
      <c r="B9395">
        <v>19</v>
      </c>
      <c r="C9395">
        <v>19</v>
      </c>
    </row>
    <row r="9396" spans="1:3" x14ac:dyDescent="0.3">
      <c r="A9396" t="s">
        <v>2561</v>
      </c>
    </row>
    <row r="9397" spans="1:3" x14ac:dyDescent="0.3">
      <c r="A9397" t="s">
        <v>11633</v>
      </c>
      <c r="B9397">
        <v>19</v>
      </c>
      <c r="C9397">
        <v>19</v>
      </c>
    </row>
    <row r="9398" spans="1:3" x14ac:dyDescent="0.3">
      <c r="A9398" t="s">
        <v>7331</v>
      </c>
      <c r="B9398">
        <v>1</v>
      </c>
      <c r="C9398">
        <v>1</v>
      </c>
    </row>
    <row r="9399" spans="1:3" x14ac:dyDescent="0.3">
      <c r="A9399" t="s">
        <v>7332</v>
      </c>
      <c r="B9399">
        <v>1</v>
      </c>
      <c r="C9399">
        <v>1</v>
      </c>
    </row>
    <row r="9400" spans="1:3" x14ac:dyDescent="0.3">
      <c r="A9400" t="s">
        <v>11634</v>
      </c>
    </row>
    <row r="9401" spans="1:3" x14ac:dyDescent="0.3">
      <c r="A9401" t="s">
        <v>7333</v>
      </c>
      <c r="B9401">
        <v>11</v>
      </c>
      <c r="C9401">
        <v>11</v>
      </c>
    </row>
    <row r="9402" spans="1:3" x14ac:dyDescent="0.3">
      <c r="A9402" t="s">
        <v>7334</v>
      </c>
      <c r="B9402">
        <v>2</v>
      </c>
      <c r="C9402">
        <v>2</v>
      </c>
    </row>
    <row r="9403" spans="1:3" x14ac:dyDescent="0.3">
      <c r="A9403" t="s">
        <v>11635</v>
      </c>
    </row>
    <row r="9404" spans="1:3" x14ac:dyDescent="0.3">
      <c r="A9404" t="s">
        <v>7335</v>
      </c>
      <c r="B9404">
        <v>14</v>
      </c>
      <c r="C9404">
        <v>14</v>
      </c>
    </row>
    <row r="9405" spans="1:3" x14ac:dyDescent="0.3">
      <c r="A9405" t="s">
        <v>7337</v>
      </c>
    </row>
    <row r="9406" spans="1:3" x14ac:dyDescent="0.3">
      <c r="A9406" t="s">
        <v>11636</v>
      </c>
    </row>
    <row r="9407" spans="1:3" x14ac:dyDescent="0.3">
      <c r="A9407" t="s">
        <v>11637</v>
      </c>
    </row>
    <row r="9408" spans="1:3" x14ac:dyDescent="0.3">
      <c r="A9408" t="s">
        <v>7338</v>
      </c>
      <c r="B9408">
        <v>8</v>
      </c>
      <c r="C9408">
        <v>8</v>
      </c>
    </row>
    <row r="9409" spans="1:3" x14ac:dyDescent="0.3">
      <c r="A9409" t="s">
        <v>11638</v>
      </c>
      <c r="B9409">
        <v>19</v>
      </c>
      <c r="C9409">
        <v>19</v>
      </c>
    </row>
    <row r="9410" spans="1:3" x14ac:dyDescent="0.3">
      <c r="A9410" t="s">
        <v>11639</v>
      </c>
    </row>
    <row r="9411" spans="1:3" x14ac:dyDescent="0.3">
      <c r="A9411" t="s">
        <v>11640</v>
      </c>
    </row>
    <row r="9412" spans="1:3" x14ac:dyDescent="0.3">
      <c r="A9412" t="s">
        <v>7339</v>
      </c>
    </row>
    <row r="9413" spans="1:3" x14ac:dyDescent="0.3">
      <c r="A9413" t="s">
        <v>7340</v>
      </c>
    </row>
    <row r="9414" spans="1:3" x14ac:dyDescent="0.3">
      <c r="A9414" t="s">
        <v>7341</v>
      </c>
      <c r="B9414">
        <v>5</v>
      </c>
      <c r="C9414">
        <v>5</v>
      </c>
    </row>
    <row r="9415" spans="1:3" x14ac:dyDescent="0.3">
      <c r="A9415" t="s">
        <v>7342</v>
      </c>
      <c r="B9415">
        <v>4</v>
      </c>
      <c r="C9415">
        <v>4</v>
      </c>
    </row>
    <row r="9416" spans="1:3" x14ac:dyDescent="0.3">
      <c r="A9416" t="s">
        <v>7343</v>
      </c>
      <c r="B9416">
        <v>13</v>
      </c>
      <c r="C9416">
        <v>13</v>
      </c>
    </row>
    <row r="9417" spans="1:3" x14ac:dyDescent="0.3">
      <c r="A9417" t="s">
        <v>11641</v>
      </c>
    </row>
    <row r="9418" spans="1:3" x14ac:dyDescent="0.3">
      <c r="A9418" t="s">
        <v>11642</v>
      </c>
    </row>
    <row r="9419" spans="1:3" x14ac:dyDescent="0.3">
      <c r="A9419" t="s">
        <v>11643</v>
      </c>
      <c r="B9419">
        <v>19</v>
      </c>
      <c r="C9419">
        <v>19</v>
      </c>
    </row>
    <row r="9420" spans="1:3" x14ac:dyDescent="0.3">
      <c r="A9420" t="s">
        <v>11644</v>
      </c>
      <c r="B9420">
        <v>2019</v>
      </c>
      <c r="C9420">
        <v>2019</v>
      </c>
    </row>
    <row r="9421" spans="1:3" x14ac:dyDescent="0.3">
      <c r="A9421" t="s">
        <v>7344</v>
      </c>
      <c r="B9421">
        <v>12</v>
      </c>
      <c r="C9421">
        <v>12</v>
      </c>
    </row>
    <row r="9422" spans="1:3" x14ac:dyDescent="0.3">
      <c r="A9422" t="s">
        <v>11645</v>
      </c>
      <c r="B9422">
        <v>19</v>
      </c>
      <c r="C9422">
        <v>19</v>
      </c>
    </row>
    <row r="9423" spans="1:3" x14ac:dyDescent="0.3">
      <c r="A9423" t="s">
        <v>7345</v>
      </c>
    </row>
    <row r="9424" spans="1:3" x14ac:dyDescent="0.3">
      <c r="A9424" t="s">
        <v>7346</v>
      </c>
    </row>
    <row r="9425" spans="1:3" x14ac:dyDescent="0.3">
      <c r="A9425" t="s">
        <v>7347</v>
      </c>
    </row>
    <row r="9426" spans="1:3" x14ac:dyDescent="0.3">
      <c r="A9426" t="s">
        <v>11646</v>
      </c>
    </row>
    <row r="9427" spans="1:3" x14ac:dyDescent="0.3">
      <c r="A9427" t="s">
        <v>11647</v>
      </c>
    </row>
    <row r="9428" spans="1:3" x14ac:dyDescent="0.3">
      <c r="A9428" t="s">
        <v>7348</v>
      </c>
      <c r="B9428">
        <v>2</v>
      </c>
      <c r="C9428">
        <v>2</v>
      </c>
    </row>
    <row r="9429" spans="1:3" x14ac:dyDescent="0.3">
      <c r="A9429" t="s">
        <v>1303</v>
      </c>
      <c r="C9429">
        <v>4</v>
      </c>
    </row>
    <row r="9430" spans="1:3" x14ac:dyDescent="0.3">
      <c r="A9430" t="s">
        <v>7349</v>
      </c>
    </row>
    <row r="9431" spans="1:3" x14ac:dyDescent="0.3">
      <c r="A9431" t="s">
        <v>7350</v>
      </c>
    </row>
    <row r="9432" spans="1:3" x14ac:dyDescent="0.3">
      <c r="A9432" t="s">
        <v>11648</v>
      </c>
    </row>
    <row r="9433" spans="1:3" x14ac:dyDescent="0.3">
      <c r="A9433" t="s">
        <v>11649</v>
      </c>
    </row>
    <row r="9434" spans="1:3" x14ac:dyDescent="0.3">
      <c r="A9434" t="s">
        <v>7351</v>
      </c>
    </row>
    <row r="9435" spans="1:3" x14ac:dyDescent="0.3">
      <c r="A9435" t="s">
        <v>7352</v>
      </c>
    </row>
    <row r="9436" spans="1:3" x14ac:dyDescent="0.3">
      <c r="A9436" t="s">
        <v>7353</v>
      </c>
    </row>
    <row r="9437" spans="1:3" x14ac:dyDescent="0.3">
      <c r="A9437" t="s">
        <v>11650</v>
      </c>
    </row>
    <row r="9438" spans="1:3" x14ac:dyDescent="0.3">
      <c r="A9438" t="s">
        <v>11651</v>
      </c>
    </row>
    <row r="9439" spans="1:3" x14ac:dyDescent="0.3">
      <c r="A9439" t="s">
        <v>11652</v>
      </c>
    </row>
    <row r="9440" spans="1:3" x14ac:dyDescent="0.3">
      <c r="A9440" t="s">
        <v>11653</v>
      </c>
    </row>
    <row r="9441" spans="1:3" x14ac:dyDescent="0.3">
      <c r="A9441" t="s">
        <v>11654</v>
      </c>
      <c r="B9441">
        <v>19</v>
      </c>
      <c r="C9441">
        <v>19</v>
      </c>
    </row>
    <row r="9442" spans="1:3" x14ac:dyDescent="0.3">
      <c r="A9442" t="s">
        <v>7354</v>
      </c>
      <c r="B9442">
        <v>22</v>
      </c>
      <c r="C9442">
        <v>22</v>
      </c>
    </row>
    <row r="9443" spans="1:3" x14ac:dyDescent="0.3">
      <c r="A9443" t="s">
        <v>7355</v>
      </c>
      <c r="B9443">
        <v>1</v>
      </c>
      <c r="C9443">
        <v>1</v>
      </c>
    </row>
    <row r="9444" spans="1:3" x14ac:dyDescent="0.3">
      <c r="A9444" t="s">
        <v>11655</v>
      </c>
      <c r="B9444">
        <v>2020</v>
      </c>
      <c r="C9444">
        <v>2020</v>
      </c>
    </row>
    <row r="9445" spans="1:3" x14ac:dyDescent="0.3">
      <c r="A9445" t="s">
        <v>7356</v>
      </c>
      <c r="B9445">
        <v>1</v>
      </c>
      <c r="C9445">
        <v>1</v>
      </c>
    </row>
    <row r="9446" spans="1:3" x14ac:dyDescent="0.3">
      <c r="A9446" t="s">
        <v>7357</v>
      </c>
    </row>
    <row r="9447" spans="1:3" x14ac:dyDescent="0.3">
      <c r="A9447" t="s">
        <v>7358</v>
      </c>
      <c r="B9447">
        <v>2</v>
      </c>
      <c r="C9447">
        <v>2</v>
      </c>
    </row>
    <row r="9448" spans="1:3" x14ac:dyDescent="0.3">
      <c r="A9448" t="s">
        <v>7359</v>
      </c>
    </row>
    <row r="9449" spans="1:3" x14ac:dyDescent="0.3">
      <c r="A9449" t="s">
        <v>11656</v>
      </c>
      <c r="B9449">
        <v>38</v>
      </c>
      <c r="C9449">
        <v>38</v>
      </c>
    </row>
    <row r="9450" spans="1:3" x14ac:dyDescent="0.3">
      <c r="A9450" t="s">
        <v>1061</v>
      </c>
    </row>
    <row r="9451" spans="1:3" x14ac:dyDescent="0.3">
      <c r="A9451" t="s">
        <v>7360</v>
      </c>
      <c r="B9451">
        <v>13</v>
      </c>
      <c r="C9451">
        <v>13</v>
      </c>
    </row>
    <row r="9452" spans="1:3" x14ac:dyDescent="0.3">
      <c r="A9452" t="s">
        <v>7361</v>
      </c>
      <c r="B9452">
        <v>10</v>
      </c>
      <c r="C9452">
        <v>10</v>
      </c>
    </row>
    <row r="9453" spans="1:3" x14ac:dyDescent="0.3">
      <c r="A9453" t="s">
        <v>11657</v>
      </c>
    </row>
    <row r="9454" spans="1:3" x14ac:dyDescent="0.3">
      <c r="A9454" t="s">
        <v>11658</v>
      </c>
    </row>
    <row r="9455" spans="1:3" x14ac:dyDescent="0.3">
      <c r="A9455" t="s">
        <v>11659</v>
      </c>
      <c r="B9455">
        <v>20</v>
      </c>
      <c r="C9455">
        <v>20</v>
      </c>
    </row>
    <row r="9456" spans="1:3" x14ac:dyDescent="0.3">
      <c r="A9456" t="s">
        <v>7362</v>
      </c>
      <c r="B9456">
        <v>24</v>
      </c>
      <c r="C9456">
        <v>24</v>
      </c>
    </row>
    <row r="9457" spans="1:3" x14ac:dyDescent="0.3">
      <c r="A9457" t="s">
        <v>11660</v>
      </c>
      <c r="B9457">
        <v>2</v>
      </c>
      <c r="C9457">
        <v>2</v>
      </c>
    </row>
    <row r="9458" spans="1:3" x14ac:dyDescent="0.3">
      <c r="A9458" t="s">
        <v>7363</v>
      </c>
    </row>
    <row r="9459" spans="1:3" x14ac:dyDescent="0.3">
      <c r="A9459" t="s">
        <v>11661</v>
      </c>
      <c r="B9459">
        <v>1</v>
      </c>
      <c r="C9459">
        <v>1</v>
      </c>
    </row>
    <row r="9460" spans="1:3" x14ac:dyDescent="0.3">
      <c r="A9460" t="s">
        <v>7364</v>
      </c>
      <c r="B9460">
        <v>24</v>
      </c>
      <c r="C9460">
        <v>24</v>
      </c>
    </row>
    <row r="9461" spans="1:3" x14ac:dyDescent="0.3">
      <c r="A9461" t="s">
        <v>11662</v>
      </c>
    </row>
    <row r="9462" spans="1:3" x14ac:dyDescent="0.3">
      <c r="A9462" t="s">
        <v>7365</v>
      </c>
    </row>
    <row r="9463" spans="1:3" x14ac:dyDescent="0.3">
      <c r="A9463" t="s">
        <v>7366</v>
      </c>
    </row>
    <row r="9464" spans="1:3" x14ac:dyDescent="0.3">
      <c r="A9464" t="s">
        <v>7368</v>
      </c>
    </row>
    <row r="9465" spans="1:3" x14ac:dyDescent="0.3">
      <c r="A9465" t="s">
        <v>7369</v>
      </c>
    </row>
    <row r="9466" spans="1:3" x14ac:dyDescent="0.3">
      <c r="A9466" t="s">
        <v>7370</v>
      </c>
    </row>
    <row r="9467" spans="1:3" x14ac:dyDescent="0.3">
      <c r="A9467" t="s">
        <v>7371</v>
      </c>
    </row>
    <row r="9468" spans="1:3" x14ac:dyDescent="0.3">
      <c r="A9468" t="s">
        <v>7372</v>
      </c>
    </row>
    <row r="9469" spans="1:3" x14ac:dyDescent="0.3">
      <c r="A9469" t="s">
        <v>7373</v>
      </c>
    </row>
    <row r="9470" spans="1:3" x14ac:dyDescent="0.3">
      <c r="A9470" t="s">
        <v>7374</v>
      </c>
    </row>
    <row r="9471" spans="1:3" x14ac:dyDescent="0.3">
      <c r="A9471" t="s">
        <v>7375</v>
      </c>
    </row>
    <row r="9472" spans="1:3" x14ac:dyDescent="0.3">
      <c r="A9472" t="s">
        <v>1083</v>
      </c>
      <c r="C9472">
        <v>1</v>
      </c>
    </row>
    <row r="9473" spans="1:3" x14ac:dyDescent="0.3">
      <c r="A9473" t="s">
        <v>7376</v>
      </c>
    </row>
    <row r="9474" spans="1:3" x14ac:dyDescent="0.3">
      <c r="A9474" t="s">
        <v>7377</v>
      </c>
      <c r="B9474">
        <v>1</v>
      </c>
      <c r="C9474">
        <v>1</v>
      </c>
    </row>
    <row r="9475" spans="1:3" x14ac:dyDescent="0.3">
      <c r="A9475" t="s">
        <v>6650</v>
      </c>
    </row>
    <row r="9476" spans="1:3" x14ac:dyDescent="0.3">
      <c r="A9476" t="s">
        <v>7378</v>
      </c>
      <c r="B9476">
        <v>27</v>
      </c>
      <c r="C9476">
        <v>27</v>
      </c>
    </row>
    <row r="9477" spans="1:3" x14ac:dyDescent="0.3">
      <c r="A9477" t="s">
        <v>7379</v>
      </c>
      <c r="B9477">
        <v>2</v>
      </c>
      <c r="C9477">
        <v>2</v>
      </c>
    </row>
    <row r="9478" spans="1:3" x14ac:dyDescent="0.3">
      <c r="A9478" t="s">
        <v>11663</v>
      </c>
      <c r="B9478">
        <v>2020</v>
      </c>
      <c r="C9478">
        <v>2020</v>
      </c>
    </row>
    <row r="9479" spans="1:3" x14ac:dyDescent="0.3">
      <c r="A9479" t="s">
        <v>7380</v>
      </c>
      <c r="B9479">
        <v>5</v>
      </c>
      <c r="C9479">
        <v>5</v>
      </c>
    </row>
    <row r="9480" spans="1:3" x14ac:dyDescent="0.3">
      <c r="A9480" t="s">
        <v>11664</v>
      </c>
    </row>
    <row r="9481" spans="1:3" x14ac:dyDescent="0.3">
      <c r="A9481" t="s">
        <v>7381</v>
      </c>
    </row>
    <row r="9482" spans="1:3" x14ac:dyDescent="0.3">
      <c r="A9482" t="s">
        <v>11665</v>
      </c>
      <c r="B9482">
        <v>2020</v>
      </c>
      <c r="C9482">
        <v>2020</v>
      </c>
    </row>
    <row r="9483" spans="1:3" x14ac:dyDescent="0.3">
      <c r="A9483" t="s">
        <v>7382</v>
      </c>
    </row>
    <row r="9484" spans="1:3" x14ac:dyDescent="0.3">
      <c r="A9484" t="s">
        <v>7383</v>
      </c>
      <c r="B9484">
        <v>1</v>
      </c>
      <c r="C9484">
        <v>1</v>
      </c>
    </row>
    <row r="9485" spans="1:3" x14ac:dyDescent="0.3">
      <c r="A9485" t="s">
        <v>11666</v>
      </c>
    </row>
    <row r="9486" spans="1:3" x14ac:dyDescent="0.3">
      <c r="A9486" t="s">
        <v>11667</v>
      </c>
    </row>
    <row r="9487" spans="1:3" x14ac:dyDescent="0.3">
      <c r="A9487" t="s">
        <v>11668</v>
      </c>
      <c r="B9487">
        <v>2020</v>
      </c>
      <c r="C9487">
        <v>2020</v>
      </c>
    </row>
    <row r="9488" spans="1:3" x14ac:dyDescent="0.3">
      <c r="A9488" t="s">
        <v>7384</v>
      </c>
    </row>
    <row r="9489" spans="1:3" x14ac:dyDescent="0.3">
      <c r="A9489" t="s">
        <v>7385</v>
      </c>
    </row>
    <row r="9490" spans="1:3" x14ac:dyDescent="0.3">
      <c r="A9490" t="s">
        <v>7386</v>
      </c>
      <c r="B9490">
        <v>1</v>
      </c>
      <c r="C9490">
        <v>1</v>
      </c>
    </row>
    <row r="9491" spans="1:3" x14ac:dyDescent="0.3">
      <c r="A9491" t="s">
        <v>11669</v>
      </c>
    </row>
    <row r="9492" spans="1:3" x14ac:dyDescent="0.3">
      <c r="A9492" t="s">
        <v>11670</v>
      </c>
    </row>
    <row r="9493" spans="1:3" x14ac:dyDescent="0.3">
      <c r="A9493" t="s">
        <v>7387</v>
      </c>
      <c r="B9493">
        <v>1</v>
      </c>
      <c r="C9493">
        <v>1</v>
      </c>
    </row>
    <row r="9494" spans="1:3" x14ac:dyDescent="0.3">
      <c r="A9494" t="s">
        <v>11671</v>
      </c>
      <c r="B9494">
        <v>2020</v>
      </c>
      <c r="C9494">
        <v>2020</v>
      </c>
    </row>
    <row r="9495" spans="1:3" x14ac:dyDescent="0.3">
      <c r="A9495" t="s">
        <v>11672</v>
      </c>
      <c r="B9495">
        <v>2020</v>
      </c>
      <c r="C9495">
        <v>2020</v>
      </c>
    </row>
    <row r="9496" spans="1:3" x14ac:dyDescent="0.3">
      <c r="A9496" t="s">
        <v>7388</v>
      </c>
    </row>
    <row r="9497" spans="1:3" x14ac:dyDescent="0.3">
      <c r="A9497" t="s">
        <v>5716</v>
      </c>
    </row>
    <row r="9498" spans="1:3" x14ac:dyDescent="0.3">
      <c r="A9498" t="s">
        <v>3025</v>
      </c>
    </row>
    <row r="9499" spans="1:3" x14ac:dyDescent="0.3">
      <c r="A9499" t="s">
        <v>11673</v>
      </c>
    </row>
    <row r="9500" spans="1:3" x14ac:dyDescent="0.3">
      <c r="A9500" t="s">
        <v>7389</v>
      </c>
    </row>
    <row r="9501" spans="1:3" x14ac:dyDescent="0.3">
      <c r="A9501" t="s">
        <v>7390</v>
      </c>
    </row>
    <row r="9502" spans="1:3" x14ac:dyDescent="0.3">
      <c r="A9502" t="s">
        <v>11674</v>
      </c>
      <c r="B9502">
        <v>20</v>
      </c>
      <c r="C9502">
        <v>20</v>
      </c>
    </row>
    <row r="9503" spans="1:3" x14ac:dyDescent="0.3">
      <c r="A9503" t="s">
        <v>7391</v>
      </c>
      <c r="B9503">
        <v>49</v>
      </c>
      <c r="C9503">
        <v>49</v>
      </c>
    </row>
    <row r="9504" spans="1:3" x14ac:dyDescent="0.3">
      <c r="A9504" t="s">
        <v>11675</v>
      </c>
    </row>
    <row r="9505" spans="1:3" x14ac:dyDescent="0.3">
      <c r="A9505" t="s">
        <v>11676</v>
      </c>
    </row>
    <row r="9506" spans="1:3" x14ac:dyDescent="0.3">
      <c r="A9506" t="s">
        <v>7392</v>
      </c>
    </row>
    <row r="9507" spans="1:3" x14ac:dyDescent="0.3">
      <c r="A9507" t="s">
        <v>11677</v>
      </c>
    </row>
    <row r="9508" spans="1:3" x14ac:dyDescent="0.3">
      <c r="A9508" t="s">
        <v>7393</v>
      </c>
    </row>
    <row r="9509" spans="1:3" x14ac:dyDescent="0.3">
      <c r="A9509" t="s">
        <v>7394</v>
      </c>
    </row>
    <row r="9510" spans="1:3" x14ac:dyDescent="0.3">
      <c r="A9510" t="s">
        <v>6612</v>
      </c>
    </row>
    <row r="9511" spans="1:3" x14ac:dyDescent="0.3">
      <c r="A9511" t="s">
        <v>11678</v>
      </c>
      <c r="B9511">
        <v>919</v>
      </c>
      <c r="C9511">
        <v>919</v>
      </c>
    </row>
    <row r="9512" spans="1:3" x14ac:dyDescent="0.3">
      <c r="A9512" t="s">
        <v>7395</v>
      </c>
    </row>
    <row r="9513" spans="1:3" x14ac:dyDescent="0.3">
      <c r="A9513" t="s">
        <v>7396</v>
      </c>
    </row>
    <row r="9514" spans="1:3" x14ac:dyDescent="0.3">
      <c r="A9514" t="s">
        <v>7397</v>
      </c>
    </row>
    <row r="9515" spans="1:3" x14ac:dyDescent="0.3">
      <c r="A9515" t="s">
        <v>11679</v>
      </c>
      <c r="B9515">
        <v>14</v>
      </c>
      <c r="C9515">
        <v>14</v>
      </c>
    </row>
    <row r="9516" spans="1:3" x14ac:dyDescent="0.3">
      <c r="A9516" t="s">
        <v>7398</v>
      </c>
    </row>
    <row r="9517" spans="1:3" x14ac:dyDescent="0.3">
      <c r="A9517" t="s">
        <v>11680</v>
      </c>
      <c r="B9517">
        <v>2020</v>
      </c>
      <c r="C9517">
        <v>2020</v>
      </c>
    </row>
    <row r="9518" spans="1:3" x14ac:dyDescent="0.3">
      <c r="A9518" t="s">
        <v>11681</v>
      </c>
      <c r="B9518">
        <v>20</v>
      </c>
      <c r="C9518">
        <v>20</v>
      </c>
    </row>
    <row r="9519" spans="1:3" x14ac:dyDescent="0.3">
      <c r="A9519" t="s">
        <v>11682</v>
      </c>
      <c r="B9519">
        <v>20</v>
      </c>
      <c r="C9519">
        <v>20</v>
      </c>
    </row>
    <row r="9520" spans="1:3" x14ac:dyDescent="0.3">
      <c r="A9520" t="s">
        <v>11683</v>
      </c>
    </row>
    <row r="9521" spans="1:3" x14ac:dyDescent="0.3">
      <c r="A9521" t="s">
        <v>7399</v>
      </c>
    </row>
    <row r="9522" spans="1:3" x14ac:dyDescent="0.3">
      <c r="A9522" t="s">
        <v>7400</v>
      </c>
      <c r="B9522">
        <v>36</v>
      </c>
      <c r="C9522">
        <v>36</v>
      </c>
    </row>
    <row r="9523" spans="1:3" x14ac:dyDescent="0.3">
      <c r="A9523" t="s">
        <v>7401</v>
      </c>
    </row>
    <row r="9524" spans="1:3" x14ac:dyDescent="0.3">
      <c r="A9524" t="s">
        <v>7402</v>
      </c>
      <c r="B9524">
        <v>5</v>
      </c>
      <c r="C9524">
        <v>5</v>
      </c>
    </row>
    <row r="9525" spans="1:3" x14ac:dyDescent="0.3">
      <c r="A9525" t="s">
        <v>7403</v>
      </c>
      <c r="B9525">
        <v>6</v>
      </c>
      <c r="C9525">
        <v>6</v>
      </c>
    </row>
    <row r="9526" spans="1:3" x14ac:dyDescent="0.3">
      <c r="A9526" t="s">
        <v>7404</v>
      </c>
      <c r="B9526">
        <v>16</v>
      </c>
      <c r="C9526">
        <v>16</v>
      </c>
    </row>
    <row r="9527" spans="1:3" x14ac:dyDescent="0.3">
      <c r="A9527" t="s">
        <v>11684</v>
      </c>
      <c r="B9527">
        <v>20</v>
      </c>
      <c r="C9527">
        <v>20</v>
      </c>
    </row>
    <row r="9528" spans="1:3" x14ac:dyDescent="0.3">
      <c r="A9528" t="s">
        <v>11685</v>
      </c>
      <c r="B9528">
        <v>12</v>
      </c>
      <c r="C9528">
        <v>12</v>
      </c>
    </row>
    <row r="9529" spans="1:3" x14ac:dyDescent="0.3">
      <c r="A9529" t="s">
        <v>11686</v>
      </c>
    </row>
    <row r="9530" spans="1:3" x14ac:dyDescent="0.3">
      <c r="A9530" t="s">
        <v>7405</v>
      </c>
      <c r="B9530">
        <v>1</v>
      </c>
      <c r="C9530">
        <v>1</v>
      </c>
    </row>
    <row r="9531" spans="1:3" x14ac:dyDescent="0.3">
      <c r="A9531" t="s">
        <v>7406</v>
      </c>
      <c r="B9531">
        <v>3</v>
      </c>
      <c r="C9531">
        <v>3</v>
      </c>
    </row>
    <row r="9532" spans="1:3" x14ac:dyDescent="0.3">
      <c r="A9532" t="s">
        <v>7407</v>
      </c>
      <c r="B9532">
        <v>2</v>
      </c>
      <c r="C9532">
        <v>2</v>
      </c>
    </row>
    <row r="9533" spans="1:3" x14ac:dyDescent="0.3">
      <c r="A9533" t="s">
        <v>11687</v>
      </c>
      <c r="B9533">
        <v>2020</v>
      </c>
      <c r="C9533">
        <v>2020</v>
      </c>
    </row>
    <row r="9534" spans="1:3" x14ac:dyDescent="0.3">
      <c r="A9534" t="s">
        <v>7408</v>
      </c>
      <c r="B9534">
        <v>10</v>
      </c>
      <c r="C9534">
        <v>10</v>
      </c>
    </row>
    <row r="9535" spans="1:3" x14ac:dyDescent="0.3">
      <c r="A9535" t="s">
        <v>7409</v>
      </c>
      <c r="B9535">
        <v>24</v>
      </c>
      <c r="C9535">
        <v>24</v>
      </c>
    </row>
    <row r="9536" spans="1:3" x14ac:dyDescent="0.3">
      <c r="A9536" t="s">
        <v>7410</v>
      </c>
      <c r="B9536">
        <v>2</v>
      </c>
      <c r="C9536">
        <v>2</v>
      </c>
    </row>
    <row r="9537" spans="1:3" x14ac:dyDescent="0.3">
      <c r="A9537" t="s">
        <v>7411</v>
      </c>
      <c r="B9537">
        <v>5</v>
      </c>
      <c r="C9537">
        <v>5</v>
      </c>
    </row>
    <row r="9538" spans="1:3" x14ac:dyDescent="0.3">
      <c r="A9538" t="s">
        <v>11688</v>
      </c>
    </row>
    <row r="9539" spans="1:3" x14ac:dyDescent="0.3">
      <c r="A9539" t="s">
        <v>7412</v>
      </c>
    </row>
    <row r="9540" spans="1:3" x14ac:dyDescent="0.3">
      <c r="A9540" t="s">
        <v>11689</v>
      </c>
    </row>
    <row r="9541" spans="1:3" x14ac:dyDescent="0.3">
      <c r="A9541" t="s">
        <v>11690</v>
      </c>
    </row>
    <row r="9542" spans="1:3" x14ac:dyDescent="0.3">
      <c r="A9542" t="s">
        <v>11691</v>
      </c>
      <c r="B9542">
        <v>2020</v>
      </c>
      <c r="C9542">
        <v>2020</v>
      </c>
    </row>
    <row r="9543" spans="1:3" x14ac:dyDescent="0.3">
      <c r="A9543" t="s">
        <v>7413</v>
      </c>
    </row>
    <row r="9544" spans="1:3" x14ac:dyDescent="0.3">
      <c r="A9544" t="s">
        <v>7414</v>
      </c>
      <c r="B9544">
        <v>13</v>
      </c>
      <c r="C9544">
        <v>13</v>
      </c>
    </row>
    <row r="9545" spans="1:3" x14ac:dyDescent="0.3">
      <c r="A9545" t="s">
        <v>7415</v>
      </c>
      <c r="B9545">
        <v>2</v>
      </c>
      <c r="C9545">
        <v>2</v>
      </c>
    </row>
    <row r="9546" spans="1:3" x14ac:dyDescent="0.3">
      <c r="A9546" t="s">
        <v>7416</v>
      </c>
      <c r="B9546">
        <v>1</v>
      </c>
      <c r="C9546">
        <v>1</v>
      </c>
    </row>
    <row r="9547" spans="1:3" x14ac:dyDescent="0.3">
      <c r="A9547" t="s">
        <v>11692</v>
      </c>
    </row>
    <row r="9548" spans="1:3" x14ac:dyDescent="0.3">
      <c r="A9548" t="s">
        <v>11693</v>
      </c>
    </row>
    <row r="9549" spans="1:3" x14ac:dyDescent="0.3">
      <c r="A9549" t="s">
        <v>7417</v>
      </c>
    </row>
    <row r="9550" spans="1:3" x14ac:dyDescent="0.3">
      <c r="A9550" t="s">
        <v>7418</v>
      </c>
      <c r="B9550">
        <v>15</v>
      </c>
      <c r="C9550">
        <v>15</v>
      </c>
    </row>
    <row r="9551" spans="1:3" x14ac:dyDescent="0.3">
      <c r="A9551" t="s">
        <v>11694</v>
      </c>
    </row>
    <row r="9552" spans="1:3" x14ac:dyDescent="0.3">
      <c r="A9552" t="s">
        <v>11695</v>
      </c>
    </row>
    <row r="9553" spans="1:3" x14ac:dyDescent="0.3">
      <c r="A9553" t="s">
        <v>11696</v>
      </c>
      <c r="B9553">
        <v>2</v>
      </c>
      <c r="C9553">
        <v>2</v>
      </c>
    </row>
    <row r="9554" spans="1:3" x14ac:dyDescent="0.3">
      <c r="A9554" t="s">
        <v>7419</v>
      </c>
      <c r="B9554">
        <v>6</v>
      </c>
      <c r="C9554">
        <v>6</v>
      </c>
    </row>
    <row r="9555" spans="1:3" x14ac:dyDescent="0.3">
      <c r="A9555" t="s">
        <v>7420</v>
      </c>
      <c r="B9555">
        <v>3</v>
      </c>
      <c r="C9555">
        <v>3</v>
      </c>
    </row>
    <row r="9556" spans="1:3" x14ac:dyDescent="0.3">
      <c r="A9556" t="s">
        <v>11697</v>
      </c>
    </row>
    <row r="9557" spans="1:3" x14ac:dyDescent="0.3">
      <c r="A9557" t="s">
        <v>11698</v>
      </c>
    </row>
    <row r="9558" spans="1:3" x14ac:dyDescent="0.3">
      <c r="A9558" t="s">
        <v>7421</v>
      </c>
      <c r="B9558">
        <v>1</v>
      </c>
      <c r="C9558">
        <v>1</v>
      </c>
    </row>
    <row r="9559" spans="1:3" x14ac:dyDescent="0.3">
      <c r="A9559" t="s">
        <v>7422</v>
      </c>
    </row>
    <row r="9560" spans="1:3" x14ac:dyDescent="0.3">
      <c r="A9560" t="s">
        <v>7423</v>
      </c>
    </row>
    <row r="9561" spans="1:3" x14ac:dyDescent="0.3">
      <c r="A9561" t="s">
        <v>11699</v>
      </c>
      <c r="B9561">
        <v>2021</v>
      </c>
      <c r="C9561">
        <v>2021</v>
      </c>
    </row>
    <row r="9562" spans="1:3" x14ac:dyDescent="0.3">
      <c r="A9562" t="s">
        <v>7424</v>
      </c>
      <c r="B9562">
        <v>3</v>
      </c>
      <c r="C9562">
        <v>3</v>
      </c>
    </row>
    <row r="9563" spans="1:3" x14ac:dyDescent="0.3">
      <c r="A9563" t="s">
        <v>7425</v>
      </c>
      <c r="B9563">
        <v>1</v>
      </c>
      <c r="C9563">
        <v>1</v>
      </c>
    </row>
    <row r="9564" spans="1:3" x14ac:dyDescent="0.3">
      <c r="A9564" t="s">
        <v>7426</v>
      </c>
    </row>
    <row r="9565" spans="1:3" x14ac:dyDescent="0.3">
      <c r="A9565" t="s">
        <v>7427</v>
      </c>
      <c r="C9565">
        <v>1</v>
      </c>
    </row>
    <row r="9566" spans="1:3" x14ac:dyDescent="0.3">
      <c r="A9566" t="s">
        <v>11700</v>
      </c>
      <c r="B9566">
        <v>2020</v>
      </c>
      <c r="C9566">
        <v>2020</v>
      </c>
    </row>
    <row r="9567" spans="1:3" x14ac:dyDescent="0.3">
      <c r="A9567" t="s">
        <v>11701</v>
      </c>
      <c r="B9567">
        <v>3</v>
      </c>
      <c r="C9567">
        <v>3</v>
      </c>
    </row>
    <row r="9568" spans="1:3" x14ac:dyDescent="0.3">
      <c r="A9568" t="s">
        <v>7428</v>
      </c>
      <c r="B9568">
        <v>1</v>
      </c>
      <c r="C9568">
        <v>1</v>
      </c>
    </row>
    <row r="9569" spans="1:3" x14ac:dyDescent="0.3">
      <c r="A9569" t="s">
        <v>7429</v>
      </c>
      <c r="B9569">
        <v>12</v>
      </c>
      <c r="C9569">
        <v>12</v>
      </c>
    </row>
    <row r="9570" spans="1:3" x14ac:dyDescent="0.3">
      <c r="A9570" t="s">
        <v>7430</v>
      </c>
      <c r="B9570">
        <v>10</v>
      </c>
      <c r="C9570">
        <v>10</v>
      </c>
    </row>
    <row r="9571" spans="1:3" x14ac:dyDescent="0.3">
      <c r="A9571" t="s">
        <v>11702</v>
      </c>
    </row>
    <row r="9572" spans="1:3" x14ac:dyDescent="0.3">
      <c r="A9572" t="s">
        <v>11703</v>
      </c>
    </row>
    <row r="9573" spans="1:3" x14ac:dyDescent="0.3">
      <c r="A9573" t="s">
        <v>11704</v>
      </c>
    </row>
    <row r="9574" spans="1:3" x14ac:dyDescent="0.3">
      <c r="A9574" t="s">
        <v>11705</v>
      </c>
    </row>
    <row r="9575" spans="1:3" x14ac:dyDescent="0.3">
      <c r="A9575" t="s">
        <v>11706</v>
      </c>
    </row>
    <row r="9576" spans="1:3" x14ac:dyDescent="0.3">
      <c r="A9576" t="s">
        <v>7431</v>
      </c>
      <c r="B9576">
        <v>7</v>
      </c>
      <c r="C9576">
        <v>7</v>
      </c>
    </row>
    <row r="9577" spans="1:3" x14ac:dyDescent="0.3">
      <c r="A9577" t="s">
        <v>11707</v>
      </c>
      <c r="B9577">
        <v>5</v>
      </c>
      <c r="C9577">
        <v>5</v>
      </c>
    </row>
    <row r="9578" spans="1:3" x14ac:dyDescent="0.3">
      <c r="A9578" t="s">
        <v>11708</v>
      </c>
      <c r="B9578">
        <v>2021</v>
      </c>
      <c r="C9578">
        <v>2021</v>
      </c>
    </row>
    <row r="9579" spans="1:3" x14ac:dyDescent="0.3">
      <c r="A9579" t="s">
        <v>11709</v>
      </c>
    </row>
    <row r="9580" spans="1:3" x14ac:dyDescent="0.3">
      <c r="A9580" t="s">
        <v>7432</v>
      </c>
    </row>
    <row r="9581" spans="1:3" x14ac:dyDescent="0.3">
      <c r="A9581" t="s">
        <v>7433</v>
      </c>
      <c r="B9581">
        <v>6</v>
      </c>
      <c r="C9581">
        <v>6</v>
      </c>
    </row>
    <row r="9582" spans="1:3" x14ac:dyDescent="0.3">
      <c r="A9582" t="s">
        <v>11710</v>
      </c>
    </row>
    <row r="9583" spans="1:3" x14ac:dyDescent="0.3">
      <c r="A9583" t="s">
        <v>7434</v>
      </c>
    </row>
    <row r="9584" spans="1:3" x14ac:dyDescent="0.3">
      <c r="A9584" t="s">
        <v>11711</v>
      </c>
      <c r="B9584">
        <v>4</v>
      </c>
      <c r="C9584">
        <v>4</v>
      </c>
    </row>
    <row r="9585" spans="1:3" x14ac:dyDescent="0.3">
      <c r="A9585" t="s">
        <v>7435</v>
      </c>
    </row>
    <row r="9586" spans="1:3" x14ac:dyDescent="0.3">
      <c r="A9586" t="s">
        <v>7436</v>
      </c>
      <c r="B9586">
        <v>27</v>
      </c>
      <c r="C9586">
        <v>27</v>
      </c>
    </row>
    <row r="9587" spans="1:3" x14ac:dyDescent="0.3">
      <c r="A9587" t="s">
        <v>7437</v>
      </c>
      <c r="B9587">
        <v>14</v>
      </c>
      <c r="C9587">
        <v>14</v>
      </c>
    </row>
    <row r="9588" spans="1:3" x14ac:dyDescent="0.3">
      <c r="A9588" t="s">
        <v>7438</v>
      </c>
      <c r="B9588">
        <v>13</v>
      </c>
      <c r="C9588">
        <v>13</v>
      </c>
    </row>
    <row r="9589" spans="1:3" x14ac:dyDescent="0.3">
      <c r="A9589" t="s">
        <v>7439</v>
      </c>
    </row>
    <row r="9590" spans="1:3" x14ac:dyDescent="0.3">
      <c r="A9590" t="s">
        <v>7440</v>
      </c>
    </row>
    <row r="9591" spans="1:3" x14ac:dyDescent="0.3">
      <c r="A9591" t="s">
        <v>7441</v>
      </c>
      <c r="B9591">
        <v>1</v>
      </c>
      <c r="C9591">
        <v>1</v>
      </c>
    </row>
    <row r="9592" spans="1:3" x14ac:dyDescent="0.3">
      <c r="A9592" t="s">
        <v>7442</v>
      </c>
      <c r="B9592">
        <v>6</v>
      </c>
      <c r="C9592">
        <v>6</v>
      </c>
    </row>
    <row r="9593" spans="1:3" x14ac:dyDescent="0.3">
      <c r="A9593" t="s">
        <v>7443</v>
      </c>
      <c r="B9593">
        <v>1</v>
      </c>
      <c r="C9593">
        <v>1</v>
      </c>
    </row>
    <row r="9594" spans="1:3" x14ac:dyDescent="0.3">
      <c r="A9594" t="s">
        <v>11712</v>
      </c>
    </row>
    <row r="9595" spans="1:3" x14ac:dyDescent="0.3">
      <c r="A9595" t="s">
        <v>11713</v>
      </c>
    </row>
    <row r="9596" spans="1:3" x14ac:dyDescent="0.3">
      <c r="A9596" t="s">
        <v>11714</v>
      </c>
    </row>
    <row r="9597" spans="1:3" x14ac:dyDescent="0.3">
      <c r="A9597" t="s">
        <v>11715</v>
      </c>
    </row>
    <row r="9598" spans="1:3" x14ac:dyDescent="0.3">
      <c r="A9598" t="s">
        <v>11716</v>
      </c>
    </row>
    <row r="9599" spans="1:3" x14ac:dyDescent="0.3">
      <c r="A9599" t="s">
        <v>11717</v>
      </c>
    </row>
    <row r="9600" spans="1:3" x14ac:dyDescent="0.3">
      <c r="A9600" t="s">
        <v>7444</v>
      </c>
    </row>
    <row r="9601" spans="1:3" x14ac:dyDescent="0.3">
      <c r="A9601" t="s">
        <v>7445</v>
      </c>
      <c r="B9601">
        <v>2</v>
      </c>
      <c r="C9601">
        <v>2</v>
      </c>
    </row>
    <row r="9602" spans="1:3" x14ac:dyDescent="0.3">
      <c r="A9602" t="s">
        <v>7446</v>
      </c>
    </row>
    <row r="9603" spans="1:3" x14ac:dyDescent="0.3">
      <c r="A9603" t="s">
        <v>2882</v>
      </c>
    </row>
    <row r="9604" spans="1:3" x14ac:dyDescent="0.3">
      <c r="A9604" t="s">
        <v>11718</v>
      </c>
    </row>
    <row r="9605" spans="1:3" x14ac:dyDescent="0.3">
      <c r="A9605" t="s">
        <v>7447</v>
      </c>
    </row>
    <row r="9606" spans="1:3" x14ac:dyDescent="0.3">
      <c r="A9606" t="s">
        <v>11719</v>
      </c>
    </row>
    <row r="9607" spans="1:3" x14ac:dyDescent="0.3">
      <c r="A9607" t="s">
        <v>11720</v>
      </c>
    </row>
    <row r="9608" spans="1:3" x14ac:dyDescent="0.3">
      <c r="A9608" t="s">
        <v>7448</v>
      </c>
    </row>
    <row r="9609" spans="1:3" x14ac:dyDescent="0.3">
      <c r="A9609" t="s">
        <v>7449</v>
      </c>
      <c r="B9609">
        <v>1</v>
      </c>
      <c r="C9609">
        <v>1</v>
      </c>
    </row>
    <row r="9610" spans="1:3" x14ac:dyDescent="0.3">
      <c r="A9610" t="s">
        <v>7450</v>
      </c>
    </row>
    <row r="9611" spans="1:3" x14ac:dyDescent="0.3">
      <c r="A9611" t="s">
        <v>5909</v>
      </c>
    </row>
    <row r="9612" spans="1:3" x14ac:dyDescent="0.3">
      <c r="A9612" t="s">
        <v>7451</v>
      </c>
    </row>
    <row r="9613" spans="1:3" x14ac:dyDescent="0.3">
      <c r="A9613" t="s">
        <v>11721</v>
      </c>
    </row>
    <row r="9614" spans="1:3" x14ac:dyDescent="0.3">
      <c r="A9614" t="s">
        <v>11722</v>
      </c>
    </row>
    <row r="9615" spans="1:3" x14ac:dyDescent="0.3">
      <c r="A9615" t="s">
        <v>7452</v>
      </c>
      <c r="B9615">
        <v>8</v>
      </c>
      <c r="C9615">
        <v>8</v>
      </c>
    </row>
    <row r="9616" spans="1:3" x14ac:dyDescent="0.3">
      <c r="A9616" t="s">
        <v>11723</v>
      </c>
    </row>
    <row r="9617" spans="1:3" x14ac:dyDescent="0.3">
      <c r="A9617" t="s">
        <v>7453</v>
      </c>
    </row>
    <row r="9618" spans="1:3" x14ac:dyDescent="0.3">
      <c r="A9618" t="s">
        <v>7454</v>
      </c>
    </row>
    <row r="9619" spans="1:3" x14ac:dyDescent="0.3">
      <c r="A9619" t="s">
        <v>7456</v>
      </c>
      <c r="B9619">
        <v>1</v>
      </c>
      <c r="C9619">
        <v>1</v>
      </c>
    </row>
    <row r="9620" spans="1:3" x14ac:dyDescent="0.3">
      <c r="A9620" t="s">
        <v>11724</v>
      </c>
    </row>
    <row r="9621" spans="1:3" x14ac:dyDescent="0.3">
      <c r="A9621" t="s">
        <v>11725</v>
      </c>
    </row>
    <row r="9622" spans="1:3" x14ac:dyDescent="0.3">
      <c r="A9622" t="s">
        <v>11726</v>
      </c>
    </row>
    <row r="9623" spans="1:3" x14ac:dyDescent="0.3">
      <c r="A9623" t="s">
        <v>11727</v>
      </c>
    </row>
    <row r="9624" spans="1:3" x14ac:dyDescent="0.3">
      <c r="A9624" t="s">
        <v>11728</v>
      </c>
    </row>
    <row r="9625" spans="1:3" x14ac:dyDescent="0.3">
      <c r="A9625" t="s">
        <v>7457</v>
      </c>
    </row>
    <row r="9626" spans="1:3" x14ac:dyDescent="0.3">
      <c r="A9626" t="s">
        <v>7458</v>
      </c>
      <c r="B9626">
        <v>4</v>
      </c>
      <c r="C9626">
        <v>4</v>
      </c>
    </row>
    <row r="9627" spans="1:3" x14ac:dyDescent="0.3">
      <c r="A9627" t="s">
        <v>7459</v>
      </c>
      <c r="B9627">
        <v>5</v>
      </c>
      <c r="C9627">
        <v>5</v>
      </c>
    </row>
    <row r="9628" spans="1:3" x14ac:dyDescent="0.3">
      <c r="A9628" t="s">
        <v>11729</v>
      </c>
    </row>
    <row r="9629" spans="1:3" x14ac:dyDescent="0.3">
      <c r="A9629" t="s">
        <v>11730</v>
      </c>
    </row>
    <row r="9630" spans="1:3" x14ac:dyDescent="0.3">
      <c r="A9630" t="s">
        <v>7460</v>
      </c>
    </row>
    <row r="9631" spans="1:3" x14ac:dyDescent="0.3">
      <c r="A9631" t="s">
        <v>7461</v>
      </c>
      <c r="B9631">
        <v>4</v>
      </c>
      <c r="C9631">
        <v>4</v>
      </c>
    </row>
    <row r="9632" spans="1:3" x14ac:dyDescent="0.3">
      <c r="A9632" t="s">
        <v>11731</v>
      </c>
    </row>
    <row r="9633" spans="1:3" x14ac:dyDescent="0.3">
      <c r="A9633" t="s">
        <v>1827</v>
      </c>
    </row>
    <row r="9634" spans="1:3" x14ac:dyDescent="0.3">
      <c r="A9634" t="s">
        <v>7462</v>
      </c>
      <c r="B9634">
        <v>15</v>
      </c>
      <c r="C9634">
        <v>15</v>
      </c>
    </row>
    <row r="9635" spans="1:3" x14ac:dyDescent="0.3">
      <c r="A9635" t="s">
        <v>11732</v>
      </c>
    </row>
    <row r="9636" spans="1:3" x14ac:dyDescent="0.3">
      <c r="A9636" t="s">
        <v>7463</v>
      </c>
    </row>
    <row r="9637" spans="1:3" x14ac:dyDescent="0.3">
      <c r="A9637" t="s">
        <v>7464</v>
      </c>
      <c r="B9637">
        <v>7</v>
      </c>
      <c r="C9637">
        <v>7</v>
      </c>
    </row>
    <row r="9638" spans="1:3" x14ac:dyDescent="0.3">
      <c r="A9638" t="s">
        <v>7465</v>
      </c>
    </row>
    <row r="9639" spans="1:3" x14ac:dyDescent="0.3">
      <c r="A9639" t="s">
        <v>7466</v>
      </c>
      <c r="B9639">
        <v>14</v>
      </c>
      <c r="C9639">
        <v>14</v>
      </c>
    </row>
    <row r="9640" spans="1:3" x14ac:dyDescent="0.3">
      <c r="A9640" t="s">
        <v>7467</v>
      </c>
      <c r="B9640">
        <v>9</v>
      </c>
      <c r="C9640">
        <v>9</v>
      </c>
    </row>
    <row r="9641" spans="1:3" x14ac:dyDescent="0.3">
      <c r="A9641" t="s">
        <v>7468</v>
      </c>
      <c r="B9641">
        <v>16</v>
      </c>
      <c r="C9641">
        <v>16</v>
      </c>
    </row>
    <row r="9642" spans="1:3" x14ac:dyDescent="0.3">
      <c r="A9642" t="s">
        <v>11733</v>
      </c>
    </row>
    <row r="9643" spans="1:3" x14ac:dyDescent="0.3">
      <c r="A9643" t="s">
        <v>7469</v>
      </c>
    </row>
    <row r="9644" spans="1:3" x14ac:dyDescent="0.3">
      <c r="A9644" t="s">
        <v>7470</v>
      </c>
      <c r="B9644">
        <v>1</v>
      </c>
      <c r="C9644">
        <v>1</v>
      </c>
    </row>
    <row r="9645" spans="1:3" x14ac:dyDescent="0.3">
      <c r="A9645" t="s">
        <v>7471</v>
      </c>
      <c r="C9645">
        <v>5</v>
      </c>
    </row>
    <row r="9646" spans="1:3" x14ac:dyDescent="0.3">
      <c r="A9646" t="s">
        <v>7472</v>
      </c>
    </row>
    <row r="9647" spans="1:3" x14ac:dyDescent="0.3">
      <c r="A9647" t="s">
        <v>7473</v>
      </c>
    </row>
    <row r="9648" spans="1:3" x14ac:dyDescent="0.3">
      <c r="A9648" t="s">
        <v>7474</v>
      </c>
      <c r="B9648">
        <v>1</v>
      </c>
      <c r="C9648">
        <v>1</v>
      </c>
    </row>
    <row r="9649" spans="1:3" x14ac:dyDescent="0.3">
      <c r="A9649" t="s">
        <v>11734</v>
      </c>
    </row>
    <row r="9650" spans="1:3" x14ac:dyDescent="0.3">
      <c r="A9650" t="s">
        <v>7475</v>
      </c>
      <c r="B9650">
        <v>10</v>
      </c>
      <c r="C9650">
        <v>10</v>
      </c>
    </row>
    <row r="9651" spans="1:3" x14ac:dyDescent="0.3">
      <c r="A9651" t="s">
        <v>11735</v>
      </c>
    </row>
    <row r="9652" spans="1:3" x14ac:dyDescent="0.3">
      <c r="A9652" t="s">
        <v>7476</v>
      </c>
    </row>
    <row r="9653" spans="1:3" x14ac:dyDescent="0.3">
      <c r="A9653" t="s">
        <v>11736</v>
      </c>
      <c r="B9653">
        <v>3</v>
      </c>
      <c r="C9653">
        <v>3</v>
      </c>
    </row>
    <row r="9654" spans="1:3" x14ac:dyDescent="0.3">
      <c r="A9654" t="s">
        <v>11737</v>
      </c>
      <c r="B9654">
        <v>1</v>
      </c>
      <c r="C9654">
        <v>1</v>
      </c>
    </row>
    <row r="9655" spans="1:3" x14ac:dyDescent="0.3">
      <c r="A9655" t="s">
        <v>7477</v>
      </c>
    </row>
    <row r="9656" spans="1:3" x14ac:dyDescent="0.3">
      <c r="A9656" t="s">
        <v>7478</v>
      </c>
    </row>
    <row r="9657" spans="1:3" x14ac:dyDescent="0.3">
      <c r="A9657" t="s">
        <v>5283</v>
      </c>
    </row>
    <row r="9658" spans="1:3" x14ac:dyDescent="0.3">
      <c r="A9658" t="s">
        <v>7480</v>
      </c>
    </row>
    <row r="9659" spans="1:3" x14ac:dyDescent="0.3">
      <c r="A9659" t="s">
        <v>11738</v>
      </c>
    </row>
    <row r="9660" spans="1:3" x14ac:dyDescent="0.3">
      <c r="A9660" t="s">
        <v>11739</v>
      </c>
    </row>
    <row r="9661" spans="1:3" x14ac:dyDescent="0.3">
      <c r="A9661" t="s">
        <v>11740</v>
      </c>
    </row>
    <row r="9662" spans="1:3" x14ac:dyDescent="0.3">
      <c r="A9662" t="s">
        <v>11741</v>
      </c>
    </row>
    <row r="9663" spans="1:3" x14ac:dyDescent="0.3">
      <c r="A9663" t="s">
        <v>7482</v>
      </c>
    </row>
    <row r="9664" spans="1:3" x14ac:dyDescent="0.3">
      <c r="A9664" t="s">
        <v>7483</v>
      </c>
      <c r="B9664">
        <v>6</v>
      </c>
      <c r="C9664">
        <v>6</v>
      </c>
    </row>
    <row r="9665" spans="1:3" x14ac:dyDescent="0.3">
      <c r="A9665" t="s">
        <v>7484</v>
      </c>
      <c r="B9665">
        <v>3</v>
      </c>
      <c r="C9665">
        <v>3</v>
      </c>
    </row>
    <row r="9666" spans="1:3" x14ac:dyDescent="0.3">
      <c r="A9666" t="s">
        <v>7485</v>
      </c>
    </row>
    <row r="9667" spans="1:3" x14ac:dyDescent="0.3">
      <c r="A9667" t="s">
        <v>7486</v>
      </c>
      <c r="B9667">
        <v>12</v>
      </c>
      <c r="C9667">
        <v>12</v>
      </c>
    </row>
    <row r="9668" spans="1:3" x14ac:dyDescent="0.3">
      <c r="A9668" t="s">
        <v>7487</v>
      </c>
      <c r="C9668">
        <v>7</v>
      </c>
    </row>
    <row r="9669" spans="1:3" x14ac:dyDescent="0.3">
      <c r="A9669" t="s">
        <v>11742</v>
      </c>
    </row>
    <row r="9670" spans="1:3" x14ac:dyDescent="0.3">
      <c r="A9670" t="s">
        <v>11743</v>
      </c>
    </row>
    <row r="9671" spans="1:3" x14ac:dyDescent="0.3">
      <c r="A9671" t="s">
        <v>7488</v>
      </c>
    </row>
    <row r="9672" spans="1:3" x14ac:dyDescent="0.3">
      <c r="A9672" t="s">
        <v>11744</v>
      </c>
    </row>
    <row r="9673" spans="1:3" x14ac:dyDescent="0.3">
      <c r="A9673" t="s">
        <v>7489</v>
      </c>
      <c r="B9673">
        <v>11</v>
      </c>
      <c r="C9673">
        <v>11</v>
      </c>
    </row>
    <row r="9674" spans="1:3" x14ac:dyDescent="0.3">
      <c r="A9674" t="s">
        <v>7490</v>
      </c>
      <c r="B9674">
        <v>10</v>
      </c>
      <c r="C9674">
        <v>10</v>
      </c>
    </row>
    <row r="9675" spans="1:3" x14ac:dyDescent="0.3">
      <c r="A9675" t="s">
        <v>7491</v>
      </c>
    </row>
    <row r="9676" spans="1:3" x14ac:dyDescent="0.3">
      <c r="A9676" t="s">
        <v>4090</v>
      </c>
    </row>
    <row r="9677" spans="1:3" x14ac:dyDescent="0.3">
      <c r="A9677" t="s">
        <v>7493</v>
      </c>
      <c r="B9677">
        <v>13</v>
      </c>
      <c r="C9677">
        <v>13</v>
      </c>
    </row>
    <row r="9678" spans="1:3" x14ac:dyDescent="0.3">
      <c r="A9678" t="s">
        <v>7494</v>
      </c>
    </row>
    <row r="9679" spans="1:3" x14ac:dyDescent="0.3">
      <c r="A9679" t="s">
        <v>1906</v>
      </c>
    </row>
    <row r="9680" spans="1:3" x14ac:dyDescent="0.3">
      <c r="A9680" t="s">
        <v>11745</v>
      </c>
    </row>
    <row r="9681" spans="1:3" x14ac:dyDescent="0.3">
      <c r="A9681" t="s">
        <v>11746</v>
      </c>
    </row>
    <row r="9682" spans="1:3" x14ac:dyDescent="0.3">
      <c r="A9682" t="s">
        <v>7495</v>
      </c>
      <c r="B9682">
        <v>6</v>
      </c>
      <c r="C9682">
        <v>6</v>
      </c>
    </row>
    <row r="9683" spans="1:3" x14ac:dyDescent="0.3">
      <c r="A9683" t="s">
        <v>4162</v>
      </c>
    </row>
    <row r="9684" spans="1:3" x14ac:dyDescent="0.3">
      <c r="A9684" t="s">
        <v>7496</v>
      </c>
      <c r="B9684">
        <v>21</v>
      </c>
      <c r="C9684">
        <v>21</v>
      </c>
    </row>
    <row r="9685" spans="1:3" x14ac:dyDescent="0.3">
      <c r="A9685" t="s">
        <v>7497</v>
      </c>
      <c r="B9685">
        <v>4</v>
      </c>
      <c r="C9685">
        <v>4</v>
      </c>
    </row>
    <row r="9686" spans="1:3" x14ac:dyDescent="0.3">
      <c r="A9686" t="s">
        <v>2604</v>
      </c>
    </row>
    <row r="9687" spans="1:3" x14ac:dyDescent="0.3">
      <c r="A9687" t="s">
        <v>11747</v>
      </c>
    </row>
    <row r="9688" spans="1:3" x14ac:dyDescent="0.3">
      <c r="A9688" t="s">
        <v>7498</v>
      </c>
      <c r="B9688">
        <v>3</v>
      </c>
      <c r="C9688">
        <v>3</v>
      </c>
    </row>
    <row r="9689" spans="1:3" x14ac:dyDescent="0.3">
      <c r="A9689" t="s">
        <v>7499</v>
      </c>
      <c r="B9689">
        <v>3</v>
      </c>
      <c r="C9689">
        <v>3</v>
      </c>
    </row>
    <row r="9690" spans="1:3" x14ac:dyDescent="0.3">
      <c r="A9690" t="s">
        <v>7500</v>
      </c>
      <c r="B9690">
        <v>14</v>
      </c>
      <c r="C9690">
        <v>14</v>
      </c>
    </row>
    <row r="9691" spans="1:3" x14ac:dyDescent="0.3">
      <c r="A9691" t="s">
        <v>7501</v>
      </c>
    </row>
    <row r="9692" spans="1:3" x14ac:dyDescent="0.3">
      <c r="A9692" t="s">
        <v>7502</v>
      </c>
      <c r="B9692">
        <v>4</v>
      </c>
      <c r="C9692">
        <v>4</v>
      </c>
    </row>
    <row r="9693" spans="1:3" x14ac:dyDescent="0.3">
      <c r="A9693" t="s">
        <v>7503</v>
      </c>
    </row>
    <row r="9694" spans="1:3" x14ac:dyDescent="0.3">
      <c r="A9694" t="s">
        <v>11748</v>
      </c>
    </row>
    <row r="9695" spans="1:3" x14ac:dyDescent="0.3">
      <c r="A9695" t="s">
        <v>11749</v>
      </c>
      <c r="B9695">
        <v>2021</v>
      </c>
      <c r="C9695">
        <v>2021</v>
      </c>
    </row>
    <row r="9696" spans="1:3" x14ac:dyDescent="0.3">
      <c r="A9696" t="s">
        <v>11750</v>
      </c>
    </row>
    <row r="9697" spans="1:3" x14ac:dyDescent="0.3">
      <c r="A9697" t="s">
        <v>11751</v>
      </c>
    </row>
    <row r="9698" spans="1:3" x14ac:dyDescent="0.3">
      <c r="A9698" t="s">
        <v>7504</v>
      </c>
      <c r="B9698">
        <v>22</v>
      </c>
      <c r="C9698">
        <v>22</v>
      </c>
    </row>
    <row r="9699" spans="1:3" x14ac:dyDescent="0.3">
      <c r="A9699" t="s">
        <v>7505</v>
      </c>
    </row>
    <row r="9700" spans="1:3" x14ac:dyDescent="0.3">
      <c r="A9700" t="s">
        <v>7506</v>
      </c>
    </row>
    <row r="9701" spans="1:3" x14ac:dyDescent="0.3">
      <c r="A9701" t="s">
        <v>7507</v>
      </c>
      <c r="B9701">
        <v>18</v>
      </c>
      <c r="C9701">
        <v>18</v>
      </c>
    </row>
    <row r="9702" spans="1:3" x14ac:dyDescent="0.3">
      <c r="A9702" t="s">
        <v>11752</v>
      </c>
    </row>
    <row r="9703" spans="1:3" x14ac:dyDescent="0.3">
      <c r="A9703" t="s">
        <v>11753</v>
      </c>
    </row>
    <row r="9704" spans="1:3" x14ac:dyDescent="0.3">
      <c r="A9704" t="s">
        <v>7508</v>
      </c>
      <c r="B9704">
        <v>2</v>
      </c>
      <c r="C9704">
        <v>2</v>
      </c>
    </row>
    <row r="9705" spans="1:3" x14ac:dyDescent="0.3">
      <c r="A9705" t="s">
        <v>7509</v>
      </c>
    </row>
    <row r="9706" spans="1:3" x14ac:dyDescent="0.3">
      <c r="A9706" t="s">
        <v>7510</v>
      </c>
    </row>
    <row r="9707" spans="1:3" x14ac:dyDescent="0.3">
      <c r="A9707" t="s">
        <v>11754</v>
      </c>
      <c r="B9707">
        <v>1</v>
      </c>
      <c r="C9707">
        <v>1</v>
      </c>
    </row>
    <row r="9708" spans="1:3" x14ac:dyDescent="0.3">
      <c r="A9708" t="s">
        <v>7511</v>
      </c>
      <c r="B9708">
        <v>7</v>
      </c>
      <c r="C9708">
        <v>7</v>
      </c>
    </row>
    <row r="9709" spans="1:3" x14ac:dyDescent="0.3">
      <c r="A9709" t="s">
        <v>7512</v>
      </c>
    </row>
    <row r="9710" spans="1:3" x14ac:dyDescent="0.3">
      <c r="A9710" t="s">
        <v>11755</v>
      </c>
      <c r="B9710">
        <v>2022</v>
      </c>
      <c r="C9710">
        <v>2022</v>
      </c>
    </row>
    <row r="9711" spans="1:3" x14ac:dyDescent="0.3">
      <c r="A9711" t="s">
        <v>7513</v>
      </c>
      <c r="B9711">
        <v>3</v>
      </c>
      <c r="C9711">
        <v>3</v>
      </c>
    </row>
    <row r="9712" spans="1:3" x14ac:dyDescent="0.3">
      <c r="A9712" t="s">
        <v>6375</v>
      </c>
    </row>
    <row r="9713" spans="1:3" x14ac:dyDescent="0.3">
      <c r="A9713" t="s">
        <v>7515</v>
      </c>
      <c r="B9713">
        <v>18</v>
      </c>
      <c r="C9713">
        <v>18</v>
      </c>
    </row>
    <row r="9714" spans="1:3" x14ac:dyDescent="0.3">
      <c r="A9714" t="s">
        <v>7516</v>
      </c>
      <c r="B9714">
        <v>28</v>
      </c>
      <c r="C9714">
        <v>28</v>
      </c>
    </row>
    <row r="9715" spans="1:3" x14ac:dyDescent="0.3">
      <c r="A9715" t="s">
        <v>7517</v>
      </c>
      <c r="C9715">
        <v>19</v>
      </c>
    </row>
    <row r="9716" spans="1:3" x14ac:dyDescent="0.3">
      <c r="A9716" t="s">
        <v>7518</v>
      </c>
      <c r="B9716">
        <v>9</v>
      </c>
      <c r="C9716">
        <v>9</v>
      </c>
    </row>
    <row r="9717" spans="1:3" x14ac:dyDescent="0.3">
      <c r="A9717" t="s">
        <v>11756</v>
      </c>
    </row>
    <row r="9718" spans="1:3" x14ac:dyDescent="0.3">
      <c r="A9718" t="s">
        <v>7519</v>
      </c>
      <c r="B9718">
        <v>4</v>
      </c>
      <c r="C9718">
        <v>4</v>
      </c>
    </row>
    <row r="9719" spans="1:3" x14ac:dyDescent="0.3">
      <c r="A9719" t="s">
        <v>7520</v>
      </c>
      <c r="B9719">
        <v>5</v>
      </c>
      <c r="C9719">
        <v>5</v>
      </c>
    </row>
    <row r="9720" spans="1:3" x14ac:dyDescent="0.3">
      <c r="A9720" t="s">
        <v>7521</v>
      </c>
      <c r="B9720">
        <v>1</v>
      </c>
      <c r="C9720">
        <v>1</v>
      </c>
    </row>
    <row r="9721" spans="1:3" x14ac:dyDescent="0.3">
      <c r="A9721" t="s">
        <v>11757</v>
      </c>
    </row>
    <row r="9722" spans="1:3" x14ac:dyDescent="0.3">
      <c r="A9722" t="s">
        <v>7522</v>
      </c>
      <c r="B9722">
        <v>6</v>
      </c>
      <c r="C9722">
        <v>6</v>
      </c>
    </row>
    <row r="9723" spans="1:3" x14ac:dyDescent="0.3">
      <c r="A9723" t="s">
        <v>7523</v>
      </c>
      <c r="B9723">
        <v>24</v>
      </c>
      <c r="C9723">
        <v>24</v>
      </c>
    </row>
    <row r="9724" spans="1:3" x14ac:dyDescent="0.3">
      <c r="A9724" t="s">
        <v>7524</v>
      </c>
      <c r="B9724">
        <v>11</v>
      </c>
      <c r="C9724">
        <v>11</v>
      </c>
    </row>
    <row r="9725" spans="1:3" x14ac:dyDescent="0.3">
      <c r="A9725" t="s">
        <v>7525</v>
      </c>
      <c r="B9725">
        <v>12</v>
      </c>
      <c r="C9725">
        <v>12</v>
      </c>
    </row>
    <row r="9726" spans="1:3" x14ac:dyDescent="0.3">
      <c r="A9726" t="s">
        <v>7526</v>
      </c>
      <c r="B9726">
        <v>2</v>
      </c>
      <c r="C9726">
        <v>2</v>
      </c>
    </row>
    <row r="9727" spans="1:3" x14ac:dyDescent="0.3">
      <c r="A9727" t="s">
        <v>7527</v>
      </c>
      <c r="B9727">
        <v>4</v>
      </c>
      <c r="C9727">
        <v>4</v>
      </c>
    </row>
    <row r="9728" spans="1:3" x14ac:dyDescent="0.3">
      <c r="A9728" t="s">
        <v>7528</v>
      </c>
      <c r="B9728">
        <v>4</v>
      </c>
      <c r="C9728">
        <v>4</v>
      </c>
    </row>
    <row r="9729" spans="1:3" x14ac:dyDescent="0.3">
      <c r="A9729" t="s">
        <v>7529</v>
      </c>
      <c r="B9729">
        <v>5</v>
      </c>
      <c r="C9729">
        <v>5</v>
      </c>
    </row>
    <row r="9730" spans="1:3" x14ac:dyDescent="0.3">
      <c r="A9730" t="s">
        <v>7530</v>
      </c>
      <c r="B9730">
        <v>3</v>
      </c>
      <c r="C9730">
        <v>3</v>
      </c>
    </row>
    <row r="9731" spans="1:3" x14ac:dyDescent="0.3">
      <c r="A9731" t="s">
        <v>11758</v>
      </c>
    </row>
    <row r="9732" spans="1:3" x14ac:dyDescent="0.3">
      <c r="A9732" t="s">
        <v>588</v>
      </c>
    </row>
    <row r="9733" spans="1:3" x14ac:dyDescent="0.3">
      <c r="A9733" t="s">
        <v>11759</v>
      </c>
    </row>
    <row r="9734" spans="1:3" x14ac:dyDescent="0.3">
      <c r="A9734" t="s">
        <v>7531</v>
      </c>
    </row>
    <row r="9735" spans="1:3" x14ac:dyDescent="0.3">
      <c r="A9735" t="s">
        <v>7532</v>
      </c>
      <c r="B9735">
        <v>2</v>
      </c>
      <c r="C9735">
        <v>2</v>
      </c>
    </row>
    <row r="9736" spans="1:3" x14ac:dyDescent="0.3">
      <c r="A9736" t="s">
        <v>7533</v>
      </c>
      <c r="B9736">
        <v>2</v>
      </c>
      <c r="C9736">
        <v>2</v>
      </c>
    </row>
    <row r="9737" spans="1:3" x14ac:dyDescent="0.3">
      <c r="A9737" t="s">
        <v>7534</v>
      </c>
      <c r="B9737">
        <v>10</v>
      </c>
      <c r="C9737">
        <v>10</v>
      </c>
    </row>
    <row r="9738" spans="1:3" x14ac:dyDescent="0.3">
      <c r="A9738" t="s">
        <v>11760</v>
      </c>
    </row>
    <row r="9739" spans="1:3" x14ac:dyDescent="0.3">
      <c r="A9739" t="s">
        <v>7535</v>
      </c>
      <c r="B9739">
        <v>1</v>
      </c>
      <c r="C9739">
        <v>1</v>
      </c>
    </row>
    <row r="9740" spans="1:3" x14ac:dyDescent="0.3">
      <c r="A9740" t="s">
        <v>11761</v>
      </c>
    </row>
    <row r="9741" spans="1:3" x14ac:dyDescent="0.3">
      <c r="A9741" t="s">
        <v>7536</v>
      </c>
      <c r="C9741">
        <v>1</v>
      </c>
    </row>
    <row r="9742" spans="1:3" x14ac:dyDescent="0.3">
      <c r="A9742" t="s">
        <v>7537</v>
      </c>
      <c r="B9742">
        <v>1</v>
      </c>
      <c r="C9742">
        <v>1</v>
      </c>
    </row>
    <row r="9743" spans="1:3" x14ac:dyDescent="0.3">
      <c r="A9743" t="s">
        <v>7538</v>
      </c>
      <c r="B9743">
        <v>16</v>
      </c>
      <c r="C9743">
        <v>16</v>
      </c>
    </row>
    <row r="9744" spans="1:3" x14ac:dyDescent="0.3">
      <c r="A9744" t="s">
        <v>7539</v>
      </c>
      <c r="B9744">
        <v>11</v>
      </c>
      <c r="C9744">
        <v>11</v>
      </c>
    </row>
    <row r="9745" spans="1:3" x14ac:dyDescent="0.3">
      <c r="A9745" t="s">
        <v>7541</v>
      </c>
    </row>
    <row r="9746" spans="1:3" x14ac:dyDescent="0.3">
      <c r="A9746" t="s">
        <v>7542</v>
      </c>
      <c r="B9746">
        <v>20</v>
      </c>
      <c r="C9746">
        <v>20</v>
      </c>
    </row>
    <row r="9747" spans="1:3" x14ac:dyDescent="0.3">
      <c r="A9747" t="s">
        <v>7543</v>
      </c>
      <c r="B9747">
        <v>3</v>
      </c>
      <c r="C9747">
        <v>3</v>
      </c>
    </row>
    <row r="9748" spans="1:3" x14ac:dyDescent="0.3">
      <c r="A9748" t="s">
        <v>7544</v>
      </c>
      <c r="B9748">
        <v>13</v>
      </c>
      <c r="C9748">
        <v>13</v>
      </c>
    </row>
    <row r="9749" spans="1:3" x14ac:dyDescent="0.3">
      <c r="A9749" t="s">
        <v>7545</v>
      </c>
      <c r="B9749">
        <v>4</v>
      </c>
      <c r="C9749">
        <v>4</v>
      </c>
    </row>
    <row r="9750" spans="1:3" x14ac:dyDescent="0.3">
      <c r="A9750" t="s">
        <v>7546</v>
      </c>
      <c r="B9750">
        <v>14</v>
      </c>
      <c r="C9750">
        <v>14</v>
      </c>
    </row>
    <row r="9751" spans="1:3" x14ac:dyDescent="0.3">
      <c r="A9751" t="s">
        <v>7547</v>
      </c>
    </row>
    <row r="9752" spans="1:3" x14ac:dyDescent="0.3">
      <c r="A9752" t="s">
        <v>7548</v>
      </c>
      <c r="B9752">
        <v>34</v>
      </c>
      <c r="C9752">
        <v>34</v>
      </c>
    </row>
    <row r="9753" spans="1:3" x14ac:dyDescent="0.3">
      <c r="A9753" t="s">
        <v>7549</v>
      </c>
      <c r="B9753">
        <v>1</v>
      </c>
      <c r="C9753">
        <v>1</v>
      </c>
    </row>
    <row r="9754" spans="1:3" x14ac:dyDescent="0.3">
      <c r="A9754" t="s">
        <v>7550</v>
      </c>
      <c r="C9754">
        <v>29</v>
      </c>
    </row>
    <row r="9755" spans="1:3" x14ac:dyDescent="0.3">
      <c r="A9755" t="s">
        <v>11762</v>
      </c>
    </row>
    <row r="9756" spans="1:3" x14ac:dyDescent="0.3">
      <c r="A9756" t="s">
        <v>11763</v>
      </c>
    </row>
    <row r="9757" spans="1:3" x14ac:dyDescent="0.3">
      <c r="A9757" t="s">
        <v>7551</v>
      </c>
      <c r="B9757">
        <v>2</v>
      </c>
      <c r="C9757">
        <v>2</v>
      </c>
    </row>
    <row r="9758" spans="1:3" x14ac:dyDescent="0.3">
      <c r="A9758" t="s">
        <v>11764</v>
      </c>
    </row>
    <row r="9759" spans="1:3" x14ac:dyDescent="0.3">
      <c r="A9759" t="s">
        <v>7552</v>
      </c>
      <c r="B9759">
        <v>1</v>
      </c>
      <c r="C9759">
        <v>1</v>
      </c>
    </row>
    <row r="9760" spans="1:3" x14ac:dyDescent="0.3">
      <c r="A9760" t="s">
        <v>7553</v>
      </c>
      <c r="B9760">
        <v>2</v>
      </c>
      <c r="C9760">
        <v>2</v>
      </c>
    </row>
    <row r="9761" spans="1:3" x14ac:dyDescent="0.3">
      <c r="A9761" t="s">
        <v>7554</v>
      </c>
      <c r="B9761">
        <v>2</v>
      </c>
      <c r="C9761">
        <v>2</v>
      </c>
    </row>
    <row r="9762" spans="1:3" x14ac:dyDescent="0.3">
      <c r="A9762" t="s">
        <v>7555</v>
      </c>
      <c r="C9762">
        <v>18</v>
      </c>
    </row>
    <row r="9763" spans="1:3" x14ac:dyDescent="0.3">
      <c r="A9763" t="s">
        <v>7556</v>
      </c>
    </row>
    <row r="9764" spans="1:3" x14ac:dyDescent="0.3">
      <c r="A9764" t="s">
        <v>7557</v>
      </c>
      <c r="B9764">
        <v>40</v>
      </c>
      <c r="C9764">
        <v>40</v>
      </c>
    </row>
    <row r="9765" spans="1:3" x14ac:dyDescent="0.3">
      <c r="A9765" t="s">
        <v>7558</v>
      </c>
      <c r="B9765">
        <v>4</v>
      </c>
      <c r="C9765">
        <v>4</v>
      </c>
    </row>
    <row r="9766" spans="1:3" x14ac:dyDescent="0.3">
      <c r="A9766" t="s">
        <v>1303</v>
      </c>
      <c r="C9766">
        <v>4</v>
      </c>
    </row>
    <row r="9767" spans="1:3" x14ac:dyDescent="0.3">
      <c r="A9767" t="s">
        <v>1127</v>
      </c>
      <c r="C9767">
        <v>2</v>
      </c>
    </row>
    <row r="9768" spans="1:3" x14ac:dyDescent="0.3">
      <c r="A9768" t="s">
        <v>7559</v>
      </c>
    </row>
    <row r="9769" spans="1:3" x14ac:dyDescent="0.3">
      <c r="A9769" t="s">
        <v>7560</v>
      </c>
      <c r="B9769">
        <v>11</v>
      </c>
      <c r="C9769">
        <v>11</v>
      </c>
    </row>
    <row r="9770" spans="1:3" x14ac:dyDescent="0.3">
      <c r="A9770" t="s">
        <v>7561</v>
      </c>
      <c r="B9770">
        <v>7</v>
      </c>
      <c r="C9770">
        <v>7</v>
      </c>
    </row>
    <row r="9771" spans="1:3" x14ac:dyDescent="0.3">
      <c r="A9771" t="s">
        <v>7562</v>
      </c>
      <c r="B9771">
        <v>1</v>
      </c>
      <c r="C9771">
        <v>1</v>
      </c>
    </row>
    <row r="9772" spans="1:3" x14ac:dyDescent="0.3">
      <c r="A9772" t="s">
        <v>7563</v>
      </c>
      <c r="B9772">
        <v>19</v>
      </c>
      <c r="C9772">
        <v>19</v>
      </c>
    </row>
    <row r="9773" spans="1:3" x14ac:dyDescent="0.3">
      <c r="A9773" t="s">
        <v>7564</v>
      </c>
      <c r="B9773">
        <v>4</v>
      </c>
      <c r="C9773">
        <v>4</v>
      </c>
    </row>
    <row r="9774" spans="1:3" x14ac:dyDescent="0.3">
      <c r="A9774" t="s">
        <v>11765</v>
      </c>
      <c r="B9774">
        <v>2</v>
      </c>
      <c r="C9774">
        <v>2</v>
      </c>
    </row>
    <row r="9775" spans="1:3" x14ac:dyDescent="0.3">
      <c r="A9775" t="s">
        <v>11766</v>
      </c>
    </row>
    <row r="9776" spans="1:3" x14ac:dyDescent="0.3">
      <c r="A9776" t="s">
        <v>11767</v>
      </c>
      <c r="B9776">
        <v>2023</v>
      </c>
      <c r="C9776">
        <v>2023</v>
      </c>
    </row>
    <row r="9777" spans="1:3" x14ac:dyDescent="0.3">
      <c r="A9777" t="s">
        <v>7565</v>
      </c>
      <c r="B9777">
        <v>16</v>
      </c>
      <c r="C9777">
        <v>16</v>
      </c>
    </row>
    <row r="9778" spans="1:3" x14ac:dyDescent="0.3">
      <c r="A9778" t="s">
        <v>7566</v>
      </c>
      <c r="B9778">
        <v>3</v>
      </c>
      <c r="C9778">
        <v>3</v>
      </c>
    </row>
    <row r="9779" spans="1:3" x14ac:dyDescent="0.3">
      <c r="A9779" t="s">
        <v>11768</v>
      </c>
    </row>
    <row r="9780" spans="1:3" x14ac:dyDescent="0.3">
      <c r="A9780" t="s">
        <v>7567</v>
      </c>
      <c r="B9780">
        <v>5</v>
      </c>
      <c r="C9780">
        <v>5</v>
      </c>
    </row>
    <row r="9781" spans="1:3" x14ac:dyDescent="0.3">
      <c r="A9781" t="s">
        <v>7568</v>
      </c>
      <c r="B9781">
        <v>7</v>
      </c>
      <c r="C9781">
        <v>7</v>
      </c>
    </row>
    <row r="9782" spans="1:3" x14ac:dyDescent="0.3">
      <c r="A9782" t="s">
        <v>7569</v>
      </c>
      <c r="B9782">
        <v>9</v>
      </c>
      <c r="C9782">
        <v>9</v>
      </c>
    </row>
    <row r="9783" spans="1:3" x14ac:dyDescent="0.3">
      <c r="A9783" t="s">
        <v>7570</v>
      </c>
      <c r="B9783">
        <v>4</v>
      </c>
      <c r="C9783">
        <v>4</v>
      </c>
    </row>
    <row r="9784" spans="1:3" x14ac:dyDescent="0.3">
      <c r="A9784" t="s">
        <v>11769</v>
      </c>
    </row>
    <row r="9785" spans="1:3" x14ac:dyDescent="0.3">
      <c r="A9785" t="s">
        <v>11770</v>
      </c>
    </row>
    <row r="9786" spans="1:3" x14ac:dyDescent="0.3">
      <c r="A9786" t="s">
        <v>11771</v>
      </c>
    </row>
    <row r="9787" spans="1:3" x14ac:dyDescent="0.3">
      <c r="A9787" t="s">
        <v>7571</v>
      </c>
      <c r="B9787">
        <v>1</v>
      </c>
      <c r="C9787">
        <v>1</v>
      </c>
    </row>
    <row r="9788" spans="1:3" x14ac:dyDescent="0.3">
      <c r="A9788" t="s">
        <v>7572</v>
      </c>
      <c r="B9788">
        <v>5</v>
      </c>
      <c r="C9788">
        <v>5</v>
      </c>
    </row>
    <row r="9789" spans="1:3" x14ac:dyDescent="0.3">
      <c r="A9789" t="s">
        <v>11772</v>
      </c>
    </row>
    <row r="9790" spans="1:3" x14ac:dyDescent="0.3">
      <c r="A9790" t="s">
        <v>7573</v>
      </c>
      <c r="B9790">
        <v>19</v>
      </c>
      <c r="C9790">
        <v>19</v>
      </c>
    </row>
    <row r="9791" spans="1:3" x14ac:dyDescent="0.3">
      <c r="A9791" t="s">
        <v>7574</v>
      </c>
      <c r="B9791">
        <v>4</v>
      </c>
      <c r="C9791">
        <v>4</v>
      </c>
    </row>
    <row r="9792" spans="1:3" x14ac:dyDescent="0.3">
      <c r="A9792" t="s">
        <v>7575</v>
      </c>
      <c r="B9792">
        <v>1</v>
      </c>
      <c r="C9792">
        <v>1</v>
      </c>
    </row>
    <row r="9793" spans="1:3" x14ac:dyDescent="0.3">
      <c r="A9793" t="s">
        <v>7576</v>
      </c>
      <c r="B9793">
        <v>1</v>
      </c>
      <c r="C9793">
        <v>1</v>
      </c>
    </row>
    <row r="9794" spans="1:3" x14ac:dyDescent="0.3">
      <c r="A9794" t="s">
        <v>7578</v>
      </c>
      <c r="B9794">
        <v>1</v>
      </c>
      <c r="C9794">
        <v>1</v>
      </c>
    </row>
    <row r="9795" spans="1:3" x14ac:dyDescent="0.3">
      <c r="A9795" t="s">
        <v>7579</v>
      </c>
      <c r="B9795">
        <v>5</v>
      </c>
      <c r="C9795">
        <v>5</v>
      </c>
    </row>
    <row r="9796" spans="1:3" x14ac:dyDescent="0.3">
      <c r="A9796" t="s">
        <v>7580</v>
      </c>
      <c r="B9796">
        <v>17</v>
      </c>
      <c r="C9796">
        <v>17</v>
      </c>
    </row>
    <row r="9797" spans="1:3" x14ac:dyDescent="0.3">
      <c r="A9797" t="s">
        <v>11773</v>
      </c>
    </row>
    <row r="9798" spans="1:3" x14ac:dyDescent="0.3">
      <c r="A9798" t="s">
        <v>7581</v>
      </c>
      <c r="B9798">
        <v>5</v>
      </c>
      <c r="C9798">
        <v>5</v>
      </c>
    </row>
    <row r="9799" spans="1:3" x14ac:dyDescent="0.3">
      <c r="A9799" t="s">
        <v>11774</v>
      </c>
    </row>
    <row r="9800" spans="1:3" x14ac:dyDescent="0.3">
      <c r="A9800" t="s">
        <v>7582</v>
      </c>
      <c r="B9800">
        <v>7</v>
      </c>
      <c r="C9800">
        <v>7</v>
      </c>
    </row>
    <row r="9801" spans="1:3" x14ac:dyDescent="0.3">
      <c r="A9801" t="s">
        <v>7583</v>
      </c>
      <c r="B9801">
        <v>11</v>
      </c>
      <c r="C9801">
        <v>11</v>
      </c>
    </row>
    <row r="9802" spans="1:3" x14ac:dyDescent="0.3">
      <c r="A9802" t="s">
        <v>11775</v>
      </c>
    </row>
    <row r="9803" spans="1:3" x14ac:dyDescent="0.3">
      <c r="A9803" t="s">
        <v>7584</v>
      </c>
      <c r="B9803">
        <v>17</v>
      </c>
      <c r="C9803">
        <v>17</v>
      </c>
    </row>
    <row r="9804" spans="1:3" x14ac:dyDescent="0.3">
      <c r="A9804" t="s">
        <v>11776</v>
      </c>
      <c r="B9804">
        <v>2024</v>
      </c>
      <c r="C9804">
        <v>2024</v>
      </c>
    </row>
    <row r="9805" spans="1:3" x14ac:dyDescent="0.3">
      <c r="A9805" t="s">
        <v>7585</v>
      </c>
      <c r="B9805">
        <v>5</v>
      </c>
      <c r="C9805">
        <v>5</v>
      </c>
    </row>
    <row r="9806" spans="1:3" x14ac:dyDescent="0.3">
      <c r="A9806" t="s">
        <v>7586</v>
      </c>
      <c r="B9806">
        <v>11</v>
      </c>
      <c r="C9806">
        <v>11</v>
      </c>
    </row>
    <row r="9807" spans="1:3" x14ac:dyDescent="0.3">
      <c r="A9807" t="s">
        <v>7587</v>
      </c>
      <c r="B9807">
        <v>8</v>
      </c>
      <c r="C9807">
        <v>8</v>
      </c>
    </row>
    <row r="9808" spans="1:3" x14ac:dyDescent="0.3">
      <c r="A9808" t="s">
        <v>7588</v>
      </c>
      <c r="B9808">
        <v>15</v>
      </c>
      <c r="C9808">
        <v>15</v>
      </c>
    </row>
    <row r="9809" spans="1:3" x14ac:dyDescent="0.3">
      <c r="A9809" t="s">
        <v>11777</v>
      </c>
    </row>
    <row r="9810" spans="1:3" x14ac:dyDescent="0.3">
      <c r="A9810" t="s">
        <v>7589</v>
      </c>
      <c r="B9810">
        <v>26</v>
      </c>
      <c r="C9810">
        <v>26</v>
      </c>
    </row>
    <row r="9811" spans="1:3" x14ac:dyDescent="0.3">
      <c r="A9811" t="s">
        <v>7590</v>
      </c>
      <c r="B9811">
        <v>11</v>
      </c>
      <c r="C9811">
        <v>11</v>
      </c>
    </row>
    <row r="9812" spans="1:3" x14ac:dyDescent="0.3">
      <c r="A9812" t="s">
        <v>7591</v>
      </c>
      <c r="C9812">
        <v>18</v>
      </c>
    </row>
    <row r="9813" spans="1:3" x14ac:dyDescent="0.3">
      <c r="A9813" t="s">
        <v>7592</v>
      </c>
      <c r="B9813">
        <v>16</v>
      </c>
      <c r="C9813">
        <v>16</v>
      </c>
    </row>
    <row r="9814" spans="1:3" x14ac:dyDescent="0.3">
      <c r="A9814" t="s">
        <v>7593</v>
      </c>
      <c r="B9814">
        <v>18</v>
      </c>
      <c r="C9814">
        <v>18</v>
      </c>
    </row>
    <row r="9815" spans="1:3" x14ac:dyDescent="0.3">
      <c r="A9815" t="s">
        <v>7594</v>
      </c>
      <c r="B9815">
        <v>8</v>
      </c>
      <c r="C9815">
        <v>8</v>
      </c>
    </row>
    <row r="9816" spans="1:3" x14ac:dyDescent="0.3">
      <c r="A9816" t="s">
        <v>7596</v>
      </c>
      <c r="C9816">
        <v>1</v>
      </c>
    </row>
    <row r="9817" spans="1:3" x14ac:dyDescent="0.3">
      <c r="A9817" t="s">
        <v>7597</v>
      </c>
      <c r="B9817">
        <v>3</v>
      </c>
      <c r="C9817">
        <v>3</v>
      </c>
    </row>
    <row r="9818" spans="1:3" x14ac:dyDescent="0.3">
      <c r="A9818" t="s">
        <v>11778</v>
      </c>
    </row>
    <row r="9819" spans="1:3" x14ac:dyDescent="0.3">
      <c r="A9819" t="s">
        <v>7598</v>
      </c>
      <c r="B9819">
        <v>39</v>
      </c>
      <c r="C9819">
        <v>39</v>
      </c>
    </row>
    <row r="9820" spans="1:3" x14ac:dyDescent="0.3">
      <c r="A9820" t="s">
        <v>7599</v>
      </c>
      <c r="B9820">
        <v>1</v>
      </c>
      <c r="C9820">
        <v>1</v>
      </c>
    </row>
    <row r="9821" spans="1:3" x14ac:dyDescent="0.3">
      <c r="A9821" t="s">
        <v>11779</v>
      </c>
    </row>
    <row r="9822" spans="1:3" x14ac:dyDescent="0.3">
      <c r="A9822" t="s">
        <v>7600</v>
      </c>
      <c r="B9822">
        <v>15</v>
      </c>
      <c r="C9822">
        <v>15</v>
      </c>
    </row>
    <row r="9823" spans="1:3" x14ac:dyDescent="0.3">
      <c r="A9823" t="s">
        <v>7601</v>
      </c>
      <c r="B9823">
        <v>23</v>
      </c>
      <c r="C9823">
        <v>23</v>
      </c>
    </row>
    <row r="9824" spans="1:3" x14ac:dyDescent="0.3">
      <c r="A9824" t="s">
        <v>11780</v>
      </c>
    </row>
    <row r="9825" spans="1:3" x14ac:dyDescent="0.3">
      <c r="A9825" t="s">
        <v>11781</v>
      </c>
    </row>
    <row r="9826" spans="1:3" x14ac:dyDescent="0.3">
      <c r="A9826" t="s">
        <v>11782</v>
      </c>
    </row>
    <row r="9827" spans="1:3" x14ac:dyDescent="0.3">
      <c r="A9827" t="s">
        <v>11783</v>
      </c>
    </row>
    <row r="9828" spans="1:3" x14ac:dyDescent="0.3">
      <c r="A9828" t="s">
        <v>7602</v>
      </c>
      <c r="B9828">
        <v>8</v>
      </c>
      <c r="C9828">
        <v>8</v>
      </c>
    </row>
    <row r="9829" spans="1:3" x14ac:dyDescent="0.3">
      <c r="A9829" t="s">
        <v>7603</v>
      </c>
    </row>
    <row r="9830" spans="1:3" x14ac:dyDescent="0.3">
      <c r="A9830" t="s">
        <v>11784</v>
      </c>
    </row>
    <row r="9831" spans="1:3" x14ac:dyDescent="0.3">
      <c r="A9831" t="s">
        <v>11785</v>
      </c>
    </row>
    <row r="9832" spans="1:3" x14ac:dyDescent="0.3">
      <c r="A9832" t="s">
        <v>7604</v>
      </c>
      <c r="B9832">
        <v>22</v>
      </c>
      <c r="C9832">
        <v>22</v>
      </c>
    </row>
    <row r="9833" spans="1:3" x14ac:dyDescent="0.3">
      <c r="A9833" t="s">
        <v>7605</v>
      </c>
      <c r="B9833">
        <v>15</v>
      </c>
      <c r="C9833">
        <v>15</v>
      </c>
    </row>
    <row r="9834" spans="1:3" x14ac:dyDescent="0.3">
      <c r="A9834" t="s">
        <v>7606</v>
      </c>
      <c r="B9834">
        <v>41</v>
      </c>
      <c r="C9834">
        <v>41</v>
      </c>
    </row>
    <row r="9835" spans="1:3" x14ac:dyDescent="0.3">
      <c r="A9835" t="s">
        <v>7607</v>
      </c>
      <c r="C9835">
        <v>2</v>
      </c>
    </row>
    <row r="9836" spans="1:3" x14ac:dyDescent="0.3">
      <c r="A9836" t="s">
        <v>11786</v>
      </c>
    </row>
    <row r="9837" spans="1:3" x14ac:dyDescent="0.3">
      <c r="A9837" t="s">
        <v>7608</v>
      </c>
      <c r="B9837">
        <v>1</v>
      </c>
      <c r="C9837">
        <v>1</v>
      </c>
    </row>
    <row r="9838" spans="1:3" x14ac:dyDescent="0.3">
      <c r="A9838" t="s">
        <v>7609</v>
      </c>
      <c r="B9838">
        <v>13</v>
      </c>
      <c r="C9838">
        <v>13</v>
      </c>
    </row>
    <row r="9839" spans="1:3" x14ac:dyDescent="0.3">
      <c r="A9839" t="s">
        <v>7610</v>
      </c>
      <c r="B9839">
        <v>7</v>
      </c>
      <c r="C9839">
        <v>7</v>
      </c>
    </row>
    <row r="9840" spans="1:3" x14ac:dyDescent="0.3">
      <c r="A9840" t="s">
        <v>7611</v>
      </c>
      <c r="B9840">
        <v>8</v>
      </c>
      <c r="C9840">
        <v>8</v>
      </c>
    </row>
    <row r="9841" spans="1:3" x14ac:dyDescent="0.3">
      <c r="A9841" t="s">
        <v>11787</v>
      </c>
    </row>
    <row r="9842" spans="1:3" x14ac:dyDescent="0.3">
      <c r="A9842" t="s">
        <v>11788</v>
      </c>
    </row>
    <row r="9843" spans="1:3" x14ac:dyDescent="0.3">
      <c r="A9843" t="s">
        <v>11789</v>
      </c>
      <c r="B9843">
        <v>10</v>
      </c>
      <c r="C9843">
        <v>10</v>
      </c>
    </row>
    <row r="9844" spans="1:3" x14ac:dyDescent="0.3">
      <c r="A9844" t="s">
        <v>7612</v>
      </c>
    </row>
    <row r="9845" spans="1:3" x14ac:dyDescent="0.3">
      <c r="A9845" t="s">
        <v>7613</v>
      </c>
      <c r="B9845">
        <v>42</v>
      </c>
      <c r="C9845">
        <v>42</v>
      </c>
    </row>
    <row r="9846" spans="1:3" x14ac:dyDescent="0.3">
      <c r="A9846" t="s">
        <v>7614</v>
      </c>
      <c r="B9846">
        <v>3</v>
      </c>
      <c r="C9846">
        <v>3</v>
      </c>
    </row>
    <row r="9847" spans="1:3" x14ac:dyDescent="0.3">
      <c r="A9847" t="s">
        <v>7615</v>
      </c>
      <c r="B9847">
        <v>20</v>
      </c>
      <c r="C9847">
        <v>20</v>
      </c>
    </row>
    <row r="9848" spans="1:3" x14ac:dyDescent="0.3">
      <c r="A9848" t="s">
        <v>7616</v>
      </c>
      <c r="B9848">
        <v>21</v>
      </c>
      <c r="C9848">
        <v>21</v>
      </c>
    </row>
    <row r="9849" spans="1:3" x14ac:dyDescent="0.3">
      <c r="A9849" t="s">
        <v>7617</v>
      </c>
      <c r="B9849">
        <v>11</v>
      </c>
      <c r="C9849">
        <v>11</v>
      </c>
    </row>
    <row r="9850" spans="1:3" x14ac:dyDescent="0.3">
      <c r="A9850" t="s">
        <v>7618</v>
      </c>
      <c r="B9850">
        <v>1</v>
      </c>
      <c r="C9850">
        <v>1</v>
      </c>
    </row>
    <row r="9851" spans="1:3" x14ac:dyDescent="0.3">
      <c r="A9851" t="s">
        <v>7619</v>
      </c>
      <c r="B9851">
        <v>2</v>
      </c>
      <c r="C9851">
        <v>2</v>
      </c>
    </row>
    <row r="9852" spans="1:3" x14ac:dyDescent="0.3">
      <c r="A9852" t="s">
        <v>7620</v>
      </c>
      <c r="B9852">
        <v>13</v>
      </c>
      <c r="C9852">
        <v>13</v>
      </c>
    </row>
    <row r="9853" spans="1:3" x14ac:dyDescent="0.3">
      <c r="A9853" t="s">
        <v>7621</v>
      </c>
      <c r="B9853">
        <v>3</v>
      </c>
      <c r="C9853">
        <v>3</v>
      </c>
    </row>
    <row r="9854" spans="1:3" x14ac:dyDescent="0.3">
      <c r="A9854" t="s">
        <v>11790</v>
      </c>
      <c r="B9854">
        <v>2024</v>
      </c>
      <c r="C9854">
        <v>2024</v>
      </c>
    </row>
    <row r="9855" spans="1:3" x14ac:dyDescent="0.3">
      <c r="A9855" t="s">
        <v>7622</v>
      </c>
      <c r="B9855">
        <v>26</v>
      </c>
      <c r="C9855">
        <v>26</v>
      </c>
    </row>
    <row r="9856" spans="1:3" x14ac:dyDescent="0.3">
      <c r="A9856" t="s">
        <v>7623</v>
      </c>
      <c r="B9856">
        <v>1</v>
      </c>
      <c r="C9856">
        <v>1</v>
      </c>
    </row>
    <row r="9857" spans="1:3" x14ac:dyDescent="0.3">
      <c r="A9857" t="s">
        <v>7624</v>
      </c>
      <c r="B9857">
        <v>40</v>
      </c>
      <c r="C9857">
        <v>40</v>
      </c>
    </row>
    <row r="9858" spans="1:3" x14ac:dyDescent="0.3">
      <c r="A9858" t="s">
        <v>7625</v>
      </c>
    </row>
    <row r="9859" spans="1:3" x14ac:dyDescent="0.3">
      <c r="A9859" t="s">
        <v>11791</v>
      </c>
    </row>
    <row r="9860" spans="1:3" x14ac:dyDescent="0.3">
      <c r="A9860" t="s">
        <v>7626</v>
      </c>
    </row>
    <row r="9861" spans="1:3" x14ac:dyDescent="0.3">
      <c r="A9861" t="s">
        <v>11792</v>
      </c>
      <c r="B9861">
        <v>9</v>
      </c>
      <c r="C9861">
        <v>9</v>
      </c>
    </row>
    <row r="9862" spans="1:3" x14ac:dyDescent="0.3">
      <c r="A9862" t="s">
        <v>11793</v>
      </c>
    </row>
    <row r="9863" spans="1:3" x14ac:dyDescent="0.3">
      <c r="A9863" t="s">
        <v>7627</v>
      </c>
    </row>
    <row r="9864" spans="1:3" x14ac:dyDescent="0.3">
      <c r="A9864" t="s">
        <v>7628</v>
      </c>
    </row>
    <row r="9865" spans="1:3" x14ac:dyDescent="0.3">
      <c r="A9865" t="s">
        <v>11794</v>
      </c>
    </row>
    <row r="9866" spans="1:3" x14ac:dyDescent="0.3">
      <c r="A9866" t="s">
        <v>7629</v>
      </c>
    </row>
    <row r="9867" spans="1:3" x14ac:dyDescent="0.3">
      <c r="A9867" t="s">
        <v>11795</v>
      </c>
    </row>
    <row r="9868" spans="1:3" x14ac:dyDescent="0.3">
      <c r="A9868" t="s">
        <v>11796</v>
      </c>
    </row>
    <row r="9869" spans="1:3" x14ac:dyDescent="0.3">
      <c r="A9869" t="s">
        <v>11797</v>
      </c>
      <c r="B9869">
        <v>12</v>
      </c>
      <c r="C9869">
        <v>12</v>
      </c>
    </row>
    <row r="9870" spans="1:3" x14ac:dyDescent="0.3">
      <c r="A9870" t="s">
        <v>7630</v>
      </c>
      <c r="B9870">
        <v>4</v>
      </c>
      <c r="C9870">
        <v>4</v>
      </c>
    </row>
    <row r="9871" spans="1:3" x14ac:dyDescent="0.3">
      <c r="A9871" t="s">
        <v>11798</v>
      </c>
    </row>
    <row r="9872" spans="1:3" x14ac:dyDescent="0.3">
      <c r="A9872" t="s">
        <v>11799</v>
      </c>
    </row>
    <row r="9873" spans="1:3" x14ac:dyDescent="0.3">
      <c r="A9873" t="s">
        <v>7631</v>
      </c>
    </row>
    <row r="9874" spans="1:3" x14ac:dyDescent="0.3">
      <c r="A9874" t="s">
        <v>7632</v>
      </c>
      <c r="B9874">
        <v>7</v>
      </c>
      <c r="C9874">
        <v>7</v>
      </c>
    </row>
    <row r="9875" spans="1:3" x14ac:dyDescent="0.3">
      <c r="A9875" t="s">
        <v>7633</v>
      </c>
    </row>
    <row r="9876" spans="1:3" x14ac:dyDescent="0.3">
      <c r="A9876" t="s">
        <v>11800</v>
      </c>
      <c r="B9876">
        <v>3</v>
      </c>
      <c r="C9876">
        <v>3</v>
      </c>
    </row>
    <row r="9877" spans="1:3" x14ac:dyDescent="0.3">
      <c r="A9877" t="s">
        <v>7634</v>
      </c>
      <c r="B9877">
        <v>2</v>
      </c>
      <c r="C9877">
        <v>2</v>
      </c>
    </row>
    <row r="9878" spans="1:3" x14ac:dyDescent="0.3">
      <c r="A9878" t="s">
        <v>11801</v>
      </c>
    </row>
    <row r="9879" spans="1:3" x14ac:dyDescent="0.3">
      <c r="A9879" t="s">
        <v>11802</v>
      </c>
    </row>
    <row r="9880" spans="1:3" x14ac:dyDescent="0.3">
      <c r="A9880" t="s">
        <v>7635</v>
      </c>
      <c r="B9880">
        <v>19</v>
      </c>
      <c r="C9880">
        <v>19</v>
      </c>
    </row>
    <row r="9881" spans="1:3" x14ac:dyDescent="0.3">
      <c r="A9881" t="s">
        <v>7636</v>
      </c>
    </row>
    <row r="9882" spans="1:3" x14ac:dyDescent="0.3">
      <c r="A9882" t="s">
        <v>11803</v>
      </c>
    </row>
    <row r="9883" spans="1:3" x14ac:dyDescent="0.3">
      <c r="A9883" t="s">
        <v>7637</v>
      </c>
      <c r="B9883">
        <v>6</v>
      </c>
      <c r="C9883">
        <v>6</v>
      </c>
    </row>
    <row r="9884" spans="1:3" x14ac:dyDescent="0.3">
      <c r="A9884" t="s">
        <v>11804</v>
      </c>
    </row>
    <row r="9885" spans="1:3" x14ac:dyDescent="0.3">
      <c r="A9885" t="s">
        <v>11805</v>
      </c>
    </row>
    <row r="9886" spans="1:3" x14ac:dyDescent="0.3">
      <c r="A9886" t="s">
        <v>11806</v>
      </c>
      <c r="B9886">
        <v>2023</v>
      </c>
      <c r="C9886">
        <v>2023</v>
      </c>
    </row>
    <row r="9887" spans="1:3" x14ac:dyDescent="0.3">
      <c r="A9887" t="s">
        <v>7638</v>
      </c>
    </row>
    <row r="9888" spans="1:3" x14ac:dyDescent="0.3">
      <c r="A9888" t="s">
        <v>11807</v>
      </c>
    </row>
    <row r="9889" spans="1:3" x14ac:dyDescent="0.3">
      <c r="A9889" t="s">
        <v>11808</v>
      </c>
    </row>
    <row r="9890" spans="1:3" x14ac:dyDescent="0.3">
      <c r="A9890" t="s">
        <v>11809</v>
      </c>
    </row>
    <row r="9891" spans="1:3" x14ac:dyDescent="0.3">
      <c r="A9891" t="s">
        <v>11810</v>
      </c>
    </row>
    <row r="9892" spans="1:3" x14ac:dyDescent="0.3">
      <c r="A9892" t="s">
        <v>7639</v>
      </c>
      <c r="B9892">
        <v>1</v>
      </c>
      <c r="C9892">
        <v>1</v>
      </c>
    </row>
    <row r="9893" spans="1:3" x14ac:dyDescent="0.3">
      <c r="A9893" t="s">
        <v>7640</v>
      </c>
    </row>
    <row r="9894" spans="1:3" x14ac:dyDescent="0.3">
      <c r="A9894" t="s">
        <v>7642</v>
      </c>
    </row>
    <row r="9895" spans="1:3" x14ac:dyDescent="0.3">
      <c r="A9895" t="s">
        <v>11811</v>
      </c>
    </row>
    <row r="9896" spans="1:3" x14ac:dyDescent="0.3">
      <c r="A9896" t="s">
        <v>11812</v>
      </c>
    </row>
    <row r="9897" spans="1:3" x14ac:dyDescent="0.3">
      <c r="A9897" t="s">
        <v>7643</v>
      </c>
      <c r="B9897">
        <v>1</v>
      </c>
      <c r="C9897">
        <v>1</v>
      </c>
    </row>
    <row r="9898" spans="1:3" x14ac:dyDescent="0.3">
      <c r="A9898" t="s">
        <v>7644</v>
      </c>
    </row>
    <row r="9899" spans="1:3" x14ac:dyDescent="0.3">
      <c r="A9899" t="s">
        <v>7645</v>
      </c>
    </row>
    <row r="9900" spans="1:3" x14ac:dyDescent="0.3">
      <c r="A9900" t="s">
        <v>11813</v>
      </c>
    </row>
    <row r="9901" spans="1:3" x14ac:dyDescent="0.3">
      <c r="A9901" t="s">
        <v>7646</v>
      </c>
      <c r="B9901">
        <v>68</v>
      </c>
      <c r="C9901">
        <v>68</v>
      </c>
    </row>
    <row r="9902" spans="1:3" x14ac:dyDescent="0.3">
      <c r="A9902" t="s">
        <v>7647</v>
      </c>
      <c r="B9902">
        <v>1</v>
      </c>
      <c r="C9902">
        <v>1</v>
      </c>
    </row>
    <row r="9903" spans="1:3" x14ac:dyDescent="0.3">
      <c r="A9903" t="s">
        <v>7648</v>
      </c>
    </row>
    <row r="9904" spans="1:3" x14ac:dyDescent="0.3">
      <c r="A9904" t="s">
        <v>11814</v>
      </c>
    </row>
    <row r="9905" spans="1:3" x14ac:dyDescent="0.3">
      <c r="A9905" t="s">
        <v>7649</v>
      </c>
    </row>
    <row r="9906" spans="1:3" x14ac:dyDescent="0.3">
      <c r="A9906" t="s">
        <v>11815</v>
      </c>
    </row>
    <row r="9907" spans="1:3" x14ac:dyDescent="0.3">
      <c r="A9907" t="s">
        <v>11816</v>
      </c>
    </row>
    <row r="9908" spans="1:3" x14ac:dyDescent="0.3">
      <c r="A9908" t="s">
        <v>4116</v>
      </c>
    </row>
    <row r="9909" spans="1:3" x14ac:dyDescent="0.3">
      <c r="A9909" t="s">
        <v>11817</v>
      </c>
    </row>
    <row r="9910" spans="1:3" x14ac:dyDescent="0.3">
      <c r="A9910" t="s">
        <v>1588</v>
      </c>
    </row>
    <row r="9911" spans="1:3" x14ac:dyDescent="0.3">
      <c r="A9911" t="s">
        <v>11818</v>
      </c>
      <c r="B9911">
        <v>2020</v>
      </c>
      <c r="C9911">
        <v>2020</v>
      </c>
    </row>
    <row r="9912" spans="1:3" x14ac:dyDescent="0.3">
      <c r="A9912" t="s">
        <v>11819</v>
      </c>
    </row>
    <row r="9913" spans="1:3" x14ac:dyDescent="0.3">
      <c r="A9913" t="s">
        <v>11820</v>
      </c>
    </row>
    <row r="9914" spans="1:3" x14ac:dyDescent="0.3">
      <c r="A9914" t="s">
        <v>7650</v>
      </c>
      <c r="B9914">
        <v>3</v>
      </c>
      <c r="C9914">
        <v>3</v>
      </c>
    </row>
    <row r="9915" spans="1:3" x14ac:dyDescent="0.3">
      <c r="A9915" t="s">
        <v>7651</v>
      </c>
      <c r="B9915">
        <v>15</v>
      </c>
      <c r="C9915">
        <v>15</v>
      </c>
    </row>
    <row r="9916" spans="1:3" x14ac:dyDescent="0.3">
      <c r="A9916" t="s">
        <v>11821</v>
      </c>
    </row>
    <row r="9917" spans="1:3" x14ac:dyDescent="0.3">
      <c r="A9917" t="s">
        <v>11822</v>
      </c>
    </row>
    <row r="9918" spans="1:3" x14ac:dyDescent="0.3">
      <c r="A9918" t="s">
        <v>11823</v>
      </c>
      <c r="B9918">
        <v>16</v>
      </c>
      <c r="C9918">
        <v>16</v>
      </c>
    </row>
    <row r="9919" spans="1:3" x14ac:dyDescent="0.3">
      <c r="A9919" t="s">
        <v>4683</v>
      </c>
    </row>
    <row r="9920" spans="1:3" x14ac:dyDescent="0.3">
      <c r="A9920" t="s">
        <v>7652</v>
      </c>
      <c r="B9920">
        <v>13</v>
      </c>
      <c r="C9920">
        <v>13</v>
      </c>
    </row>
    <row r="9921" spans="1:3" x14ac:dyDescent="0.3">
      <c r="A9921" t="s">
        <v>7653</v>
      </c>
      <c r="B9921">
        <v>1</v>
      </c>
      <c r="C9921">
        <v>1</v>
      </c>
    </row>
    <row r="9922" spans="1:3" x14ac:dyDescent="0.3">
      <c r="A9922" t="s">
        <v>11824</v>
      </c>
      <c r="B9922">
        <v>38</v>
      </c>
      <c r="C9922">
        <v>38</v>
      </c>
    </row>
    <row r="9923" spans="1:3" x14ac:dyDescent="0.3">
      <c r="A9923" t="s">
        <v>7654</v>
      </c>
    </row>
    <row r="9924" spans="1:3" x14ac:dyDescent="0.3">
      <c r="A9924" t="s">
        <v>7064</v>
      </c>
    </row>
    <row r="9925" spans="1:3" x14ac:dyDescent="0.3">
      <c r="A9925" t="s">
        <v>7655</v>
      </c>
    </row>
    <row r="9926" spans="1:3" x14ac:dyDescent="0.3">
      <c r="A9926" t="s">
        <v>11825</v>
      </c>
      <c r="B9926">
        <v>2022</v>
      </c>
      <c r="C9926">
        <v>2022</v>
      </c>
    </row>
    <row r="9927" spans="1:3" x14ac:dyDescent="0.3">
      <c r="A9927" t="s">
        <v>7656</v>
      </c>
      <c r="B9927">
        <v>1</v>
      </c>
      <c r="C9927">
        <v>1</v>
      </c>
    </row>
    <row r="9928" spans="1:3" x14ac:dyDescent="0.3">
      <c r="A9928" t="s">
        <v>7657</v>
      </c>
      <c r="B9928">
        <v>3</v>
      </c>
      <c r="C9928">
        <v>3</v>
      </c>
    </row>
    <row r="9929" spans="1:3" x14ac:dyDescent="0.3">
      <c r="A9929" t="s">
        <v>7658</v>
      </c>
      <c r="B9929">
        <v>18</v>
      </c>
      <c r="C9929">
        <v>18</v>
      </c>
    </row>
    <row r="9930" spans="1:3" x14ac:dyDescent="0.3">
      <c r="A9930" t="s">
        <v>11826</v>
      </c>
    </row>
    <row r="9931" spans="1:3" x14ac:dyDescent="0.3">
      <c r="A9931" t="s">
        <v>7659</v>
      </c>
      <c r="B9931">
        <v>4</v>
      </c>
      <c r="C9931">
        <v>4</v>
      </c>
    </row>
    <row r="9932" spans="1:3" x14ac:dyDescent="0.3">
      <c r="A9932" t="s">
        <v>7660</v>
      </c>
    </row>
    <row r="9933" spans="1:3" x14ac:dyDescent="0.3">
      <c r="A9933" t="s">
        <v>11827</v>
      </c>
    </row>
    <row r="9934" spans="1:3" x14ac:dyDescent="0.3">
      <c r="A9934" t="s">
        <v>11828</v>
      </c>
      <c r="B9934">
        <v>39</v>
      </c>
      <c r="C9934">
        <v>39</v>
      </c>
    </row>
    <row r="9935" spans="1:3" x14ac:dyDescent="0.3">
      <c r="A9935" t="s">
        <v>11829</v>
      </c>
    </row>
    <row r="9936" spans="1:3" x14ac:dyDescent="0.3">
      <c r="A9936" t="s">
        <v>7661</v>
      </c>
    </row>
    <row r="9937" spans="1:3" x14ac:dyDescent="0.3">
      <c r="A9937" t="s">
        <v>7662</v>
      </c>
    </row>
    <row r="9938" spans="1:3" x14ac:dyDescent="0.3">
      <c r="A9938" t="s">
        <v>1886</v>
      </c>
    </row>
    <row r="9939" spans="1:3" x14ac:dyDescent="0.3">
      <c r="A9939" t="s">
        <v>11830</v>
      </c>
    </row>
    <row r="9940" spans="1:3" x14ac:dyDescent="0.3">
      <c r="A9940" t="s">
        <v>7663</v>
      </c>
      <c r="B9940">
        <v>11</v>
      </c>
      <c r="C9940">
        <v>11</v>
      </c>
    </row>
    <row r="9941" spans="1:3" x14ac:dyDescent="0.3">
      <c r="A9941" t="s">
        <v>11831</v>
      </c>
      <c r="C9941">
        <v>2</v>
      </c>
    </row>
    <row r="9942" spans="1:3" x14ac:dyDescent="0.3">
      <c r="A9942" t="s">
        <v>11832</v>
      </c>
      <c r="B9942">
        <v>2020</v>
      </c>
      <c r="C9942">
        <v>2020</v>
      </c>
    </row>
    <row r="9943" spans="1:3" x14ac:dyDescent="0.3">
      <c r="A9943" t="s">
        <v>7664</v>
      </c>
    </row>
    <row r="9944" spans="1:3" x14ac:dyDescent="0.3">
      <c r="A9944" t="s">
        <v>7665</v>
      </c>
    </row>
    <row r="9945" spans="1:3" x14ac:dyDescent="0.3">
      <c r="A9945" t="s">
        <v>7666</v>
      </c>
      <c r="B9945">
        <v>7</v>
      </c>
      <c r="C9945">
        <v>7</v>
      </c>
    </row>
    <row r="9946" spans="1:3" x14ac:dyDescent="0.3">
      <c r="A9946" t="s">
        <v>7667</v>
      </c>
    </row>
    <row r="9947" spans="1:3" x14ac:dyDescent="0.3">
      <c r="A9947" t="s">
        <v>7668</v>
      </c>
    </row>
    <row r="9948" spans="1:3" x14ac:dyDescent="0.3">
      <c r="A9948" t="s">
        <v>7669</v>
      </c>
    </row>
    <row r="9949" spans="1:3" x14ac:dyDescent="0.3">
      <c r="A9949" t="s">
        <v>7670</v>
      </c>
    </row>
    <row r="9950" spans="1:3" x14ac:dyDescent="0.3">
      <c r="A9950" t="s">
        <v>7671</v>
      </c>
      <c r="B9950">
        <v>29</v>
      </c>
      <c r="C9950">
        <v>29</v>
      </c>
    </row>
    <row r="9951" spans="1:3" x14ac:dyDescent="0.3">
      <c r="A9951" t="s">
        <v>11833</v>
      </c>
    </row>
    <row r="9952" spans="1:3" x14ac:dyDescent="0.3">
      <c r="A9952" t="s">
        <v>11834</v>
      </c>
    </row>
    <row r="9953" spans="1:3" x14ac:dyDescent="0.3">
      <c r="A9953" t="s">
        <v>11835</v>
      </c>
    </row>
    <row r="9954" spans="1:3" x14ac:dyDescent="0.3">
      <c r="A9954" t="s">
        <v>11836</v>
      </c>
    </row>
    <row r="9955" spans="1:3" x14ac:dyDescent="0.3">
      <c r="A9955" t="s">
        <v>11837</v>
      </c>
      <c r="B9955">
        <v>132</v>
      </c>
      <c r="C9955">
        <v>132</v>
      </c>
    </row>
    <row r="9956" spans="1:3" x14ac:dyDescent="0.3">
      <c r="A9956" t="s">
        <v>11838</v>
      </c>
    </row>
    <row r="9957" spans="1:3" x14ac:dyDescent="0.3">
      <c r="A9957" t="s">
        <v>11839</v>
      </c>
    </row>
    <row r="9958" spans="1:3" x14ac:dyDescent="0.3">
      <c r="A9958" t="s">
        <v>7672</v>
      </c>
    </row>
    <row r="9959" spans="1:3" x14ac:dyDescent="0.3">
      <c r="A9959" t="s">
        <v>11840</v>
      </c>
    </row>
    <row r="9960" spans="1:3" x14ac:dyDescent="0.3">
      <c r="A9960" t="s">
        <v>1503</v>
      </c>
    </row>
    <row r="9961" spans="1:3" x14ac:dyDescent="0.3">
      <c r="A9961" t="s">
        <v>11841</v>
      </c>
      <c r="B9961">
        <v>27</v>
      </c>
      <c r="C9961">
        <v>27</v>
      </c>
    </row>
    <row r="9962" spans="1:3" x14ac:dyDescent="0.3">
      <c r="A9962" t="s">
        <v>11842</v>
      </c>
      <c r="B9962">
        <v>13</v>
      </c>
      <c r="C9962">
        <v>13</v>
      </c>
    </row>
    <row r="9963" spans="1:3" x14ac:dyDescent="0.3">
      <c r="A9963" t="s">
        <v>7673</v>
      </c>
      <c r="B9963">
        <v>2</v>
      </c>
      <c r="C9963">
        <v>2</v>
      </c>
    </row>
    <row r="9964" spans="1:3" x14ac:dyDescent="0.3">
      <c r="A9964" t="s">
        <v>7674</v>
      </c>
      <c r="B9964">
        <v>10</v>
      </c>
      <c r="C9964">
        <v>10</v>
      </c>
    </row>
    <row r="9965" spans="1:3" x14ac:dyDescent="0.3">
      <c r="A9965" t="s">
        <v>7675</v>
      </c>
    </row>
    <row r="9966" spans="1:3" x14ac:dyDescent="0.3">
      <c r="A9966" t="s">
        <v>11843</v>
      </c>
    </row>
    <row r="9967" spans="1:3" x14ac:dyDescent="0.3">
      <c r="A9967" t="s">
        <v>7676</v>
      </c>
    </row>
    <row r="9968" spans="1:3" x14ac:dyDescent="0.3">
      <c r="A9968" t="s">
        <v>7677</v>
      </c>
      <c r="B9968">
        <v>10</v>
      </c>
      <c r="C9968">
        <v>10</v>
      </c>
    </row>
    <row r="9969" spans="1:3" x14ac:dyDescent="0.3">
      <c r="A9969" t="s">
        <v>7678</v>
      </c>
      <c r="C9969">
        <v>1</v>
      </c>
    </row>
    <row r="9970" spans="1:3" x14ac:dyDescent="0.3">
      <c r="A9970" t="s">
        <v>11844</v>
      </c>
    </row>
    <row r="9971" spans="1:3" x14ac:dyDescent="0.3">
      <c r="A9971" t="s">
        <v>11845</v>
      </c>
    </row>
    <row r="9972" spans="1:3" x14ac:dyDescent="0.3">
      <c r="A9972" t="s">
        <v>11846</v>
      </c>
    </row>
    <row r="9973" spans="1:3" x14ac:dyDescent="0.3">
      <c r="A9973" t="s">
        <v>11847</v>
      </c>
      <c r="B9973">
        <v>9</v>
      </c>
      <c r="C9973">
        <v>9</v>
      </c>
    </row>
    <row r="9974" spans="1:3" x14ac:dyDescent="0.3">
      <c r="A9974" t="s">
        <v>11848</v>
      </c>
    </row>
    <row r="9975" spans="1:3" x14ac:dyDescent="0.3">
      <c r="A9975" t="s">
        <v>11849</v>
      </c>
    </row>
    <row r="9976" spans="1:3" x14ac:dyDescent="0.3">
      <c r="A9976" t="s">
        <v>11850</v>
      </c>
    </row>
    <row r="9977" spans="1:3" x14ac:dyDescent="0.3">
      <c r="A9977" t="s">
        <v>11851</v>
      </c>
    </row>
    <row r="9978" spans="1:3" x14ac:dyDescent="0.3">
      <c r="A9978" t="s">
        <v>11852</v>
      </c>
    </row>
    <row r="9979" spans="1:3" x14ac:dyDescent="0.3">
      <c r="A9979" t="s">
        <v>7679</v>
      </c>
    </row>
    <row r="9980" spans="1:3" x14ac:dyDescent="0.3">
      <c r="A9980" t="s">
        <v>11853</v>
      </c>
      <c r="B9980">
        <v>180136</v>
      </c>
      <c r="C9980">
        <v>180136</v>
      </c>
    </row>
    <row r="9981" spans="1:3" x14ac:dyDescent="0.3">
      <c r="A9981" t="s">
        <v>11854</v>
      </c>
      <c r="B9981">
        <v>19</v>
      </c>
      <c r="C9981">
        <v>19</v>
      </c>
    </row>
    <row r="9982" spans="1:3" x14ac:dyDescent="0.3">
      <c r="A9982" t="s">
        <v>11855</v>
      </c>
      <c r="B9982">
        <v>23</v>
      </c>
      <c r="C9982">
        <v>23</v>
      </c>
    </row>
    <row r="9983" spans="1:3" x14ac:dyDescent="0.3">
      <c r="A9983" t="s">
        <v>11856</v>
      </c>
    </row>
    <row r="9984" spans="1:3" x14ac:dyDescent="0.3">
      <c r="A9984" t="s">
        <v>7680</v>
      </c>
    </row>
    <row r="9985" spans="1:3" x14ac:dyDescent="0.3">
      <c r="A9985" t="s">
        <v>11857</v>
      </c>
    </row>
    <row r="9986" spans="1:3" x14ac:dyDescent="0.3">
      <c r="A9986" t="s">
        <v>11858</v>
      </c>
    </row>
    <row r="9987" spans="1:3" x14ac:dyDescent="0.3">
      <c r="A9987" t="s">
        <v>11859</v>
      </c>
    </row>
    <row r="9988" spans="1:3" x14ac:dyDescent="0.3">
      <c r="A9988" t="s">
        <v>7681</v>
      </c>
    </row>
    <row r="9989" spans="1:3" x14ac:dyDescent="0.3">
      <c r="A9989" t="s">
        <v>11860</v>
      </c>
    </row>
    <row r="9990" spans="1:3" x14ac:dyDescent="0.3">
      <c r="A9990" t="s">
        <v>7682</v>
      </c>
      <c r="C9990">
        <v>14</v>
      </c>
    </row>
    <row r="9991" spans="1:3" x14ac:dyDescent="0.3">
      <c r="A9991" t="s">
        <v>11861</v>
      </c>
    </row>
    <row r="9992" spans="1:3" x14ac:dyDescent="0.3">
      <c r="A9992" t="s">
        <v>3195</v>
      </c>
    </row>
    <row r="9993" spans="1:3" x14ac:dyDescent="0.3">
      <c r="A9993" t="s">
        <v>11862</v>
      </c>
    </row>
    <row r="9994" spans="1:3" x14ac:dyDescent="0.3">
      <c r="A9994" t="s">
        <v>7683</v>
      </c>
    </row>
    <row r="9995" spans="1:3" x14ac:dyDescent="0.3">
      <c r="A9995" t="s">
        <v>11863</v>
      </c>
    </row>
    <row r="9996" spans="1:3" x14ac:dyDescent="0.3">
      <c r="A9996" t="s">
        <v>11864</v>
      </c>
    </row>
    <row r="9997" spans="1:3" x14ac:dyDescent="0.3">
      <c r="A9997" t="s">
        <v>7684</v>
      </c>
    </row>
    <row r="9998" spans="1:3" x14ac:dyDescent="0.3">
      <c r="A9998" t="s">
        <v>7685</v>
      </c>
      <c r="B9998">
        <v>2018</v>
      </c>
      <c r="C9998">
        <v>2018</v>
      </c>
    </row>
    <row r="9999" spans="1:3" x14ac:dyDescent="0.3">
      <c r="A9999" t="s">
        <v>11865</v>
      </c>
      <c r="B9999">
        <v>2020</v>
      </c>
      <c r="C9999">
        <v>2020</v>
      </c>
    </row>
    <row r="10000" spans="1:3" x14ac:dyDescent="0.3">
      <c r="A10000" t="s">
        <v>11866</v>
      </c>
    </row>
    <row r="10001" spans="1:3" x14ac:dyDescent="0.3">
      <c r="A10001" t="s">
        <v>11867</v>
      </c>
    </row>
    <row r="10002" spans="1:3" x14ac:dyDescent="0.3">
      <c r="A10002" t="s">
        <v>11868</v>
      </c>
    </row>
    <row r="10003" spans="1:3" x14ac:dyDescent="0.3">
      <c r="A10003" t="s">
        <v>7686</v>
      </c>
    </row>
    <row r="10004" spans="1:3" x14ac:dyDescent="0.3">
      <c r="A10004" t="s">
        <v>7687</v>
      </c>
    </row>
    <row r="10005" spans="1:3" x14ac:dyDescent="0.3">
      <c r="A10005" t="s">
        <v>7688</v>
      </c>
    </row>
    <row r="10006" spans="1:3" x14ac:dyDescent="0.3">
      <c r="A10006" t="s">
        <v>7689</v>
      </c>
    </row>
    <row r="10007" spans="1:3" x14ac:dyDescent="0.3">
      <c r="A10007" t="s">
        <v>7690</v>
      </c>
    </row>
    <row r="10008" spans="1:3" x14ac:dyDescent="0.3">
      <c r="A10008" t="s">
        <v>7691</v>
      </c>
    </row>
    <row r="10009" spans="1:3" x14ac:dyDescent="0.3">
      <c r="A10009" t="s">
        <v>11869</v>
      </c>
      <c r="B10009">
        <v>2</v>
      </c>
      <c r="C10009">
        <v>2</v>
      </c>
    </row>
    <row r="10010" spans="1:3" x14ac:dyDescent="0.3">
      <c r="A10010" t="s">
        <v>11870</v>
      </c>
    </row>
    <row r="10011" spans="1:3" x14ac:dyDescent="0.3">
      <c r="A10011" t="s">
        <v>11871</v>
      </c>
    </row>
    <row r="10012" spans="1:3" x14ac:dyDescent="0.3">
      <c r="A10012" t="s">
        <v>11872</v>
      </c>
      <c r="B10012">
        <v>20</v>
      </c>
      <c r="C10012">
        <v>20</v>
      </c>
    </row>
    <row r="10013" spans="1:3" x14ac:dyDescent="0.3">
      <c r="A10013" t="s">
        <v>7692</v>
      </c>
      <c r="B10013">
        <v>1</v>
      </c>
      <c r="C10013">
        <v>1</v>
      </c>
    </row>
    <row r="10014" spans="1:3" x14ac:dyDescent="0.3">
      <c r="A10014" t="s">
        <v>11873</v>
      </c>
      <c r="B10014">
        <v>16</v>
      </c>
      <c r="C10014">
        <v>16</v>
      </c>
    </row>
    <row r="10015" spans="1:3" x14ac:dyDescent="0.3">
      <c r="A10015" t="s">
        <v>11874</v>
      </c>
      <c r="B10015">
        <v>2023</v>
      </c>
      <c r="C10015">
        <v>2023</v>
      </c>
    </row>
    <row r="10016" spans="1:3" x14ac:dyDescent="0.3">
      <c r="A10016" t="s">
        <v>11875</v>
      </c>
    </row>
    <row r="10017" spans="1:3" x14ac:dyDescent="0.3">
      <c r="A10017" t="s">
        <v>4325</v>
      </c>
    </row>
    <row r="10018" spans="1:3" x14ac:dyDescent="0.3">
      <c r="A10018" t="s">
        <v>7693</v>
      </c>
    </row>
    <row r="10019" spans="1:3" x14ac:dyDescent="0.3">
      <c r="A10019" t="s">
        <v>11876</v>
      </c>
      <c r="B10019">
        <v>6</v>
      </c>
      <c r="C10019">
        <v>6</v>
      </c>
    </row>
    <row r="10020" spans="1:3" x14ac:dyDescent="0.3">
      <c r="A10020" t="s">
        <v>11877</v>
      </c>
    </row>
    <row r="10021" spans="1:3" x14ac:dyDescent="0.3">
      <c r="A10021" t="s">
        <v>11878</v>
      </c>
    </row>
    <row r="10022" spans="1:3" x14ac:dyDescent="0.3">
      <c r="A10022" t="s">
        <v>7694</v>
      </c>
      <c r="B10022">
        <v>12</v>
      </c>
      <c r="C10022">
        <v>12</v>
      </c>
    </row>
    <row r="10023" spans="1:3" x14ac:dyDescent="0.3">
      <c r="A10023" t="s">
        <v>7695</v>
      </c>
      <c r="B10023">
        <v>17</v>
      </c>
      <c r="C10023">
        <v>17</v>
      </c>
    </row>
    <row r="10024" spans="1:3" x14ac:dyDescent="0.3">
      <c r="A10024" t="s">
        <v>7696</v>
      </c>
      <c r="B10024">
        <v>6</v>
      </c>
      <c r="C10024">
        <v>6</v>
      </c>
    </row>
    <row r="10025" spans="1:3" x14ac:dyDescent="0.3">
      <c r="A10025" t="s">
        <v>7697</v>
      </c>
    </row>
    <row r="10026" spans="1:3" x14ac:dyDescent="0.3">
      <c r="A10026" t="s">
        <v>5667</v>
      </c>
    </row>
    <row r="10027" spans="1:3" x14ac:dyDescent="0.3">
      <c r="A10027" t="s">
        <v>11879</v>
      </c>
    </row>
    <row r="10028" spans="1:3" x14ac:dyDescent="0.3">
      <c r="A10028" t="s">
        <v>11880</v>
      </c>
    </row>
    <row r="10029" spans="1:3" x14ac:dyDescent="0.3">
      <c r="A10029" t="s">
        <v>7698</v>
      </c>
    </row>
    <row r="10030" spans="1:3" x14ac:dyDescent="0.3">
      <c r="A10030" t="s">
        <v>11881</v>
      </c>
    </row>
    <row r="10031" spans="1:3" x14ac:dyDescent="0.3">
      <c r="A10031" t="s">
        <v>11882</v>
      </c>
      <c r="B10031">
        <v>36</v>
      </c>
      <c r="C10031">
        <v>36</v>
      </c>
    </row>
    <row r="10032" spans="1:3" x14ac:dyDescent="0.3">
      <c r="A10032" t="s">
        <v>11883</v>
      </c>
    </row>
    <row r="10033" spans="1:3" x14ac:dyDescent="0.3">
      <c r="A10033" t="s">
        <v>7699</v>
      </c>
    </row>
    <row r="10034" spans="1:3" x14ac:dyDescent="0.3">
      <c r="A10034" t="s">
        <v>11884</v>
      </c>
    </row>
    <row r="10035" spans="1:3" x14ac:dyDescent="0.3">
      <c r="A10035" t="s">
        <v>7700</v>
      </c>
    </row>
    <row r="10036" spans="1:3" x14ac:dyDescent="0.3">
      <c r="A10036" t="s">
        <v>7701</v>
      </c>
      <c r="B10036">
        <v>1</v>
      </c>
      <c r="C10036">
        <v>1</v>
      </c>
    </row>
    <row r="10037" spans="1:3" x14ac:dyDescent="0.3">
      <c r="A10037" t="s">
        <v>7702</v>
      </c>
    </row>
    <row r="10038" spans="1:3" x14ac:dyDescent="0.3">
      <c r="A10038" t="s">
        <v>7703</v>
      </c>
    </row>
    <row r="10039" spans="1:3" x14ac:dyDescent="0.3">
      <c r="A10039" t="s">
        <v>7704</v>
      </c>
    </row>
    <row r="10040" spans="1:3" x14ac:dyDescent="0.3">
      <c r="A10040" t="s">
        <v>6377</v>
      </c>
    </row>
    <row r="10041" spans="1:3" x14ac:dyDescent="0.3">
      <c r="A10041" t="s">
        <v>11885</v>
      </c>
    </row>
    <row r="10042" spans="1:3" x14ac:dyDescent="0.3">
      <c r="A10042" t="s">
        <v>7705</v>
      </c>
    </row>
    <row r="10043" spans="1:3" x14ac:dyDescent="0.3">
      <c r="A10043" t="s">
        <v>11886</v>
      </c>
    </row>
    <row r="10044" spans="1:3" x14ac:dyDescent="0.3">
      <c r="A10044" t="s">
        <v>1049</v>
      </c>
    </row>
    <row r="10045" spans="1:3" x14ac:dyDescent="0.3">
      <c r="A10045" t="s">
        <v>7706</v>
      </c>
    </row>
    <row r="10046" spans="1:3" x14ac:dyDescent="0.3">
      <c r="A10046" t="s">
        <v>11887</v>
      </c>
    </row>
    <row r="10047" spans="1:3" x14ac:dyDescent="0.3">
      <c r="A10047" t="s">
        <v>7707</v>
      </c>
      <c r="C10047">
        <v>2</v>
      </c>
    </row>
    <row r="10048" spans="1:3" x14ac:dyDescent="0.3">
      <c r="A10048" t="s">
        <v>7708</v>
      </c>
    </row>
    <row r="10049" spans="1:3" x14ac:dyDescent="0.3">
      <c r="A10049" t="s">
        <v>6576</v>
      </c>
    </row>
    <row r="10050" spans="1:3" x14ac:dyDescent="0.3">
      <c r="A10050" t="s">
        <v>7709</v>
      </c>
    </row>
    <row r="10051" spans="1:3" x14ac:dyDescent="0.3">
      <c r="A10051" t="s">
        <v>7710</v>
      </c>
      <c r="C10051">
        <v>2</v>
      </c>
    </row>
    <row r="10052" spans="1:3" x14ac:dyDescent="0.3">
      <c r="A10052" t="s">
        <v>7711</v>
      </c>
    </row>
    <row r="10053" spans="1:3" x14ac:dyDescent="0.3">
      <c r="A10053" t="s">
        <v>7712</v>
      </c>
      <c r="B10053">
        <v>7</v>
      </c>
      <c r="C10053">
        <v>7</v>
      </c>
    </row>
    <row r="10054" spans="1:3" x14ac:dyDescent="0.3">
      <c r="A10054" t="s">
        <v>7713</v>
      </c>
    </row>
    <row r="10055" spans="1:3" x14ac:dyDescent="0.3">
      <c r="A10055" t="s">
        <v>11888</v>
      </c>
    </row>
    <row r="10056" spans="1:3" x14ac:dyDescent="0.3">
      <c r="A10056" t="s">
        <v>11889</v>
      </c>
    </row>
    <row r="10057" spans="1:3" x14ac:dyDescent="0.3">
      <c r="A10057" t="s">
        <v>7714</v>
      </c>
      <c r="C10057">
        <v>3</v>
      </c>
    </row>
    <row r="10058" spans="1:3" x14ac:dyDescent="0.3">
      <c r="A10058" t="s">
        <v>11890</v>
      </c>
    </row>
    <row r="10059" spans="1:3" x14ac:dyDescent="0.3">
      <c r="A10059" t="s">
        <v>11891</v>
      </c>
    </row>
    <row r="10060" spans="1:3" x14ac:dyDescent="0.3">
      <c r="A10060" t="s">
        <v>11892</v>
      </c>
    </row>
    <row r="10061" spans="1:3" x14ac:dyDescent="0.3">
      <c r="A10061" t="s">
        <v>11893</v>
      </c>
    </row>
    <row r="10062" spans="1:3" x14ac:dyDescent="0.3">
      <c r="A10062" t="s">
        <v>7715</v>
      </c>
      <c r="B10062">
        <v>1</v>
      </c>
      <c r="C10062">
        <v>1</v>
      </c>
    </row>
    <row r="10063" spans="1:3" x14ac:dyDescent="0.3">
      <c r="A10063" t="s">
        <v>11894</v>
      </c>
    </row>
    <row r="10064" spans="1:3" x14ac:dyDescent="0.3">
      <c r="A10064" t="s">
        <v>7716</v>
      </c>
    </row>
    <row r="10065" spans="1:3" x14ac:dyDescent="0.3">
      <c r="A10065" t="s">
        <v>11895</v>
      </c>
    </row>
    <row r="10066" spans="1:3" x14ac:dyDescent="0.3">
      <c r="A10066" t="s">
        <v>7717</v>
      </c>
    </row>
    <row r="10067" spans="1:3" x14ac:dyDescent="0.3">
      <c r="A10067" t="s">
        <v>7718</v>
      </c>
      <c r="B10067">
        <v>17</v>
      </c>
      <c r="C10067">
        <v>17</v>
      </c>
    </row>
    <row r="10068" spans="1:3" x14ac:dyDescent="0.3">
      <c r="A10068" t="s">
        <v>7719</v>
      </c>
    </row>
    <row r="10069" spans="1:3" x14ac:dyDescent="0.3">
      <c r="A10069" t="s">
        <v>11896</v>
      </c>
    </row>
    <row r="10070" spans="1:3" x14ac:dyDescent="0.3">
      <c r="A10070" t="s">
        <v>11897</v>
      </c>
    </row>
    <row r="10071" spans="1:3" x14ac:dyDescent="0.3">
      <c r="A10071" t="s">
        <v>11898</v>
      </c>
    </row>
    <row r="10072" spans="1:3" x14ac:dyDescent="0.3">
      <c r="A10072" t="s">
        <v>7720</v>
      </c>
      <c r="B10072">
        <v>22</v>
      </c>
      <c r="C10072">
        <v>22</v>
      </c>
    </row>
    <row r="10073" spans="1:3" x14ac:dyDescent="0.3">
      <c r="A10073" t="s">
        <v>11899</v>
      </c>
    </row>
    <row r="10074" spans="1:3" x14ac:dyDescent="0.3">
      <c r="A10074" t="s">
        <v>11900</v>
      </c>
    </row>
    <row r="10075" spans="1:3" x14ac:dyDescent="0.3">
      <c r="A10075" t="s">
        <v>7721</v>
      </c>
    </row>
    <row r="10076" spans="1:3" x14ac:dyDescent="0.3">
      <c r="A10076" t="s">
        <v>11901</v>
      </c>
    </row>
    <row r="10077" spans="1:3" x14ac:dyDescent="0.3">
      <c r="A10077" t="s">
        <v>11902</v>
      </c>
      <c r="B10077">
        <v>2021</v>
      </c>
      <c r="C10077">
        <v>2021</v>
      </c>
    </row>
    <row r="10078" spans="1:3" x14ac:dyDescent="0.3">
      <c r="A10078" t="s">
        <v>11903</v>
      </c>
      <c r="B10078">
        <v>29</v>
      </c>
      <c r="C10078">
        <v>29</v>
      </c>
    </row>
    <row r="10079" spans="1:3" x14ac:dyDescent="0.3">
      <c r="A10079" t="s">
        <v>7722</v>
      </c>
      <c r="B10079">
        <v>4</v>
      </c>
      <c r="C10079">
        <v>4</v>
      </c>
    </row>
    <row r="10080" spans="1:3" x14ac:dyDescent="0.3">
      <c r="A10080" t="s">
        <v>7924</v>
      </c>
    </row>
    <row r="10081" spans="1:3" x14ac:dyDescent="0.3">
      <c r="A10081" t="s">
        <v>11904</v>
      </c>
      <c r="B10081">
        <v>19</v>
      </c>
      <c r="C10081">
        <v>19</v>
      </c>
    </row>
    <row r="10082" spans="1:3" x14ac:dyDescent="0.3">
      <c r="A10082" t="s">
        <v>11905</v>
      </c>
      <c r="B10082">
        <v>17</v>
      </c>
      <c r="C10082">
        <v>17</v>
      </c>
    </row>
    <row r="10083" spans="1:3" x14ac:dyDescent="0.3">
      <c r="A10083" t="s">
        <v>7723</v>
      </c>
      <c r="B10083">
        <v>29</v>
      </c>
      <c r="C10083">
        <v>29</v>
      </c>
    </row>
    <row r="10084" spans="1:3" x14ac:dyDescent="0.3">
      <c r="A10084" t="s">
        <v>11906</v>
      </c>
    </row>
    <row r="10085" spans="1:3" x14ac:dyDescent="0.3">
      <c r="A10085" t="s">
        <v>7724</v>
      </c>
    </row>
    <row r="10086" spans="1:3" x14ac:dyDescent="0.3">
      <c r="A10086" t="s">
        <v>11907</v>
      </c>
    </row>
    <row r="10087" spans="1:3" x14ac:dyDescent="0.3">
      <c r="A10087" t="s">
        <v>11908</v>
      </c>
      <c r="B10087">
        <v>1</v>
      </c>
      <c r="C10087">
        <v>1</v>
      </c>
    </row>
    <row r="10088" spans="1:3" x14ac:dyDescent="0.3">
      <c r="A10088" t="s">
        <v>11909</v>
      </c>
    </row>
    <row r="10089" spans="1:3" x14ac:dyDescent="0.3">
      <c r="A10089" t="s">
        <v>11910</v>
      </c>
    </row>
    <row r="10090" spans="1:3" x14ac:dyDescent="0.3">
      <c r="A10090" t="s">
        <v>8449</v>
      </c>
    </row>
    <row r="10091" spans="1:3" x14ac:dyDescent="0.3">
      <c r="A10091" t="s">
        <v>11911</v>
      </c>
      <c r="B10091">
        <v>6</v>
      </c>
      <c r="C10091">
        <v>6</v>
      </c>
    </row>
    <row r="10092" spans="1:3" x14ac:dyDescent="0.3">
      <c r="A10092" t="s">
        <v>7725</v>
      </c>
    </row>
    <row r="10093" spans="1:3" x14ac:dyDescent="0.3">
      <c r="A10093" t="s">
        <v>11912</v>
      </c>
      <c r="B10093">
        <v>17</v>
      </c>
      <c r="C10093">
        <v>17</v>
      </c>
    </row>
    <row r="10094" spans="1:3" x14ac:dyDescent="0.3">
      <c r="A10094" t="s">
        <v>7727</v>
      </c>
    </row>
    <row r="10095" spans="1:3" x14ac:dyDescent="0.3">
      <c r="A10095" t="s">
        <v>11913</v>
      </c>
    </row>
    <row r="10096" spans="1:3" x14ac:dyDescent="0.3">
      <c r="A10096" t="s">
        <v>11914</v>
      </c>
      <c r="B10096">
        <v>19</v>
      </c>
      <c r="C10096">
        <v>19</v>
      </c>
    </row>
    <row r="10097" spans="1:3" x14ac:dyDescent="0.3">
      <c r="A10097" t="s">
        <v>7728</v>
      </c>
    </row>
    <row r="10098" spans="1:3" x14ac:dyDescent="0.3">
      <c r="A10098" t="s">
        <v>7729</v>
      </c>
      <c r="B10098">
        <v>18</v>
      </c>
      <c r="C10098">
        <v>18</v>
      </c>
    </row>
    <row r="10099" spans="1:3" x14ac:dyDescent="0.3">
      <c r="A10099" t="s">
        <v>7730</v>
      </c>
    </row>
    <row r="10100" spans="1:3" x14ac:dyDescent="0.3">
      <c r="A10100" t="s">
        <v>7731</v>
      </c>
      <c r="B10100">
        <v>6</v>
      </c>
      <c r="C10100">
        <v>6</v>
      </c>
    </row>
    <row r="10101" spans="1:3" x14ac:dyDescent="0.3">
      <c r="A10101" t="s">
        <v>7732</v>
      </c>
      <c r="B10101">
        <v>11</v>
      </c>
      <c r="C10101">
        <v>11</v>
      </c>
    </row>
    <row r="10102" spans="1:3" x14ac:dyDescent="0.3">
      <c r="A10102" t="s">
        <v>11915</v>
      </c>
    </row>
    <row r="10103" spans="1:3" x14ac:dyDescent="0.3">
      <c r="A10103" t="s">
        <v>7733</v>
      </c>
      <c r="B10103">
        <v>2020</v>
      </c>
      <c r="C10103">
        <v>2020</v>
      </c>
    </row>
    <row r="10104" spans="1:3" x14ac:dyDescent="0.3">
      <c r="A10104" t="s">
        <v>11916</v>
      </c>
    </row>
    <row r="10105" spans="1:3" x14ac:dyDescent="0.3">
      <c r="A10105" t="s">
        <v>7734</v>
      </c>
      <c r="B10105">
        <v>3</v>
      </c>
      <c r="C10105">
        <v>3</v>
      </c>
    </row>
    <row r="10106" spans="1:3" x14ac:dyDescent="0.3">
      <c r="A10106" t="s">
        <v>11917</v>
      </c>
    </row>
    <row r="10107" spans="1:3" x14ac:dyDescent="0.3">
      <c r="A10107" t="s">
        <v>11918</v>
      </c>
    </row>
    <row r="10108" spans="1:3" x14ac:dyDescent="0.3">
      <c r="A10108" t="s">
        <v>7735</v>
      </c>
    </row>
    <row r="10109" spans="1:3" x14ac:dyDescent="0.3">
      <c r="A10109" t="s">
        <v>11919</v>
      </c>
    </row>
    <row r="10110" spans="1:3" x14ac:dyDescent="0.3">
      <c r="A10110" t="s">
        <v>11920</v>
      </c>
    </row>
    <row r="10111" spans="1:3" x14ac:dyDescent="0.3">
      <c r="A10111" t="s">
        <v>11921</v>
      </c>
    </row>
    <row r="10112" spans="1:3" x14ac:dyDescent="0.3">
      <c r="A10112" t="s">
        <v>11922</v>
      </c>
    </row>
    <row r="10113" spans="1:3" x14ac:dyDescent="0.3">
      <c r="A10113" t="s">
        <v>7736</v>
      </c>
      <c r="B10113">
        <v>9</v>
      </c>
      <c r="C10113">
        <v>9</v>
      </c>
    </row>
    <row r="10114" spans="1:3" x14ac:dyDescent="0.3">
      <c r="A10114" t="s">
        <v>11923</v>
      </c>
    </row>
    <row r="10115" spans="1:3" x14ac:dyDescent="0.3">
      <c r="A10115" t="s">
        <v>11924</v>
      </c>
    </row>
    <row r="10116" spans="1:3" x14ac:dyDescent="0.3">
      <c r="A10116" t="s">
        <v>7737</v>
      </c>
      <c r="B10116">
        <v>3</v>
      </c>
      <c r="C10116">
        <v>3</v>
      </c>
    </row>
    <row r="10117" spans="1:3" x14ac:dyDescent="0.3">
      <c r="A10117" t="s">
        <v>11925</v>
      </c>
    </row>
    <row r="10118" spans="1:3" x14ac:dyDescent="0.3">
      <c r="A10118" t="s">
        <v>11926</v>
      </c>
      <c r="B10118">
        <v>19</v>
      </c>
      <c r="C10118">
        <v>19</v>
      </c>
    </row>
    <row r="10119" spans="1:3" x14ac:dyDescent="0.3">
      <c r="A10119" t="s">
        <v>7738</v>
      </c>
      <c r="B10119">
        <v>12</v>
      </c>
      <c r="C10119">
        <v>12</v>
      </c>
    </row>
    <row r="10120" spans="1:3" x14ac:dyDescent="0.3">
      <c r="A10120" t="s">
        <v>7739</v>
      </c>
      <c r="B10120">
        <v>5</v>
      </c>
      <c r="C10120">
        <v>5</v>
      </c>
    </row>
    <row r="10121" spans="1:3" x14ac:dyDescent="0.3">
      <c r="A10121" t="s">
        <v>11927</v>
      </c>
    </row>
    <row r="10122" spans="1:3" x14ac:dyDescent="0.3">
      <c r="A10122" t="s">
        <v>11928</v>
      </c>
    </row>
    <row r="10123" spans="1:3" x14ac:dyDescent="0.3">
      <c r="A10123" t="s">
        <v>7740</v>
      </c>
    </row>
    <row r="10124" spans="1:3" x14ac:dyDescent="0.3">
      <c r="A10124" t="s">
        <v>7741</v>
      </c>
      <c r="B10124">
        <v>1</v>
      </c>
      <c r="C10124">
        <v>1</v>
      </c>
    </row>
    <row r="10125" spans="1:3" x14ac:dyDescent="0.3">
      <c r="A10125" t="s">
        <v>11929</v>
      </c>
    </row>
    <row r="10126" spans="1:3" x14ac:dyDescent="0.3">
      <c r="A10126" t="s">
        <v>7742</v>
      </c>
      <c r="B10126">
        <v>18</v>
      </c>
      <c r="C10126">
        <v>18</v>
      </c>
    </row>
    <row r="10127" spans="1:3" x14ac:dyDescent="0.3">
      <c r="A10127" t="s">
        <v>7743</v>
      </c>
      <c r="B10127">
        <v>4</v>
      </c>
      <c r="C10127">
        <v>4</v>
      </c>
    </row>
    <row r="10128" spans="1:3" x14ac:dyDescent="0.3">
      <c r="A10128" t="s">
        <v>11930</v>
      </c>
      <c r="B10128">
        <v>2023</v>
      </c>
      <c r="C10128">
        <v>2023</v>
      </c>
    </row>
    <row r="10129" spans="1:3" x14ac:dyDescent="0.3">
      <c r="A10129" t="s">
        <v>7744</v>
      </c>
      <c r="B10129">
        <v>10</v>
      </c>
      <c r="C10129">
        <v>10</v>
      </c>
    </row>
    <row r="10130" spans="1:3" x14ac:dyDescent="0.3">
      <c r="A10130" t="s">
        <v>11931</v>
      </c>
    </row>
    <row r="10131" spans="1:3" x14ac:dyDescent="0.3">
      <c r="A10131" t="s">
        <v>7745</v>
      </c>
      <c r="B10131">
        <v>24</v>
      </c>
      <c r="C10131">
        <v>24</v>
      </c>
    </row>
    <row r="10132" spans="1:3" x14ac:dyDescent="0.3">
      <c r="A10132" t="s">
        <v>7746</v>
      </c>
      <c r="B10132">
        <v>9</v>
      </c>
      <c r="C10132">
        <v>9</v>
      </c>
    </row>
    <row r="10133" spans="1:3" x14ac:dyDescent="0.3">
      <c r="A10133" t="s">
        <v>7747</v>
      </c>
      <c r="B10133">
        <v>9</v>
      </c>
      <c r="C10133">
        <v>9</v>
      </c>
    </row>
    <row r="10134" spans="1:3" x14ac:dyDescent="0.3">
      <c r="A10134" t="s">
        <v>5</v>
      </c>
    </row>
    <row r="10135" spans="1:3" x14ac:dyDescent="0.3">
      <c r="A10135" t="s">
        <v>7748</v>
      </c>
      <c r="B10135">
        <v>2</v>
      </c>
      <c r="C10135">
        <v>2</v>
      </c>
    </row>
    <row r="10136" spans="1:3" x14ac:dyDescent="0.3">
      <c r="A10136" t="s">
        <v>7749</v>
      </c>
    </row>
    <row r="10137" spans="1:3" x14ac:dyDescent="0.3">
      <c r="A10137" t="s">
        <v>7750</v>
      </c>
    </row>
    <row r="10138" spans="1:3" x14ac:dyDescent="0.3">
      <c r="A10138" t="s">
        <v>11932</v>
      </c>
    </row>
    <row r="10139" spans="1:3" x14ac:dyDescent="0.3">
      <c r="A10139" t="s">
        <v>7751</v>
      </c>
    </row>
    <row r="10140" spans="1:3" x14ac:dyDescent="0.3">
      <c r="A10140" t="s">
        <v>7752</v>
      </c>
      <c r="C10140">
        <v>2</v>
      </c>
    </row>
    <row r="10141" spans="1:3" x14ac:dyDescent="0.3">
      <c r="A10141" t="s">
        <v>7753</v>
      </c>
    </row>
    <row r="10142" spans="1:3" x14ac:dyDescent="0.3">
      <c r="A10142" t="s">
        <v>7754</v>
      </c>
      <c r="B10142">
        <v>7</v>
      </c>
      <c r="C10142">
        <v>7</v>
      </c>
    </row>
    <row r="10143" spans="1:3" x14ac:dyDescent="0.3">
      <c r="A10143" t="s">
        <v>7755</v>
      </c>
      <c r="B10143">
        <v>2020</v>
      </c>
      <c r="C10143">
        <v>2020</v>
      </c>
    </row>
    <row r="10144" spans="1:3" x14ac:dyDescent="0.3">
      <c r="A10144" t="s">
        <v>11933</v>
      </c>
      <c r="B10144">
        <v>1</v>
      </c>
      <c r="C10144">
        <v>1</v>
      </c>
    </row>
    <row r="10145" spans="1:3" x14ac:dyDescent="0.3">
      <c r="A10145" t="s">
        <v>7756</v>
      </c>
      <c r="B10145">
        <v>5</v>
      </c>
      <c r="C10145">
        <v>5</v>
      </c>
    </row>
    <row r="10146" spans="1:3" x14ac:dyDescent="0.3">
      <c r="A10146" t="s">
        <v>7757</v>
      </c>
      <c r="B10146">
        <v>2020</v>
      </c>
      <c r="C10146">
        <v>2020</v>
      </c>
    </row>
    <row r="10147" spans="1:3" x14ac:dyDescent="0.3">
      <c r="A10147" t="s">
        <v>7758</v>
      </c>
    </row>
    <row r="10148" spans="1:3" x14ac:dyDescent="0.3">
      <c r="A10148" t="s">
        <v>7759</v>
      </c>
      <c r="B10148">
        <v>20202</v>
      </c>
      <c r="C10148">
        <v>20202</v>
      </c>
    </row>
    <row r="10149" spans="1:3" x14ac:dyDescent="0.3">
      <c r="A10149" t="s">
        <v>7760</v>
      </c>
    </row>
    <row r="10150" spans="1:3" x14ac:dyDescent="0.3">
      <c r="A10150" t="s">
        <v>7761</v>
      </c>
      <c r="B10150">
        <v>2020</v>
      </c>
      <c r="C10150">
        <v>2020</v>
      </c>
    </row>
    <row r="10151" spans="1:3" x14ac:dyDescent="0.3">
      <c r="A10151" t="s">
        <v>7762</v>
      </c>
    </row>
    <row r="10152" spans="1:3" x14ac:dyDescent="0.3">
      <c r="A10152" t="s">
        <v>7763</v>
      </c>
    </row>
    <row r="10153" spans="1:3" x14ac:dyDescent="0.3">
      <c r="A10153" t="s">
        <v>7764</v>
      </c>
    </row>
    <row r="10154" spans="1:3" x14ac:dyDescent="0.3">
      <c r="A10154" t="s">
        <v>7765</v>
      </c>
    </row>
    <row r="10155" spans="1:3" x14ac:dyDescent="0.3">
      <c r="A10155" t="s">
        <v>7766</v>
      </c>
    </row>
    <row r="10156" spans="1:3" x14ac:dyDescent="0.3">
      <c r="A10156" t="s">
        <v>7767</v>
      </c>
      <c r="B10156">
        <v>2020</v>
      </c>
      <c r="C10156">
        <v>2020</v>
      </c>
    </row>
    <row r="10157" spans="1:3" x14ac:dyDescent="0.3">
      <c r="A10157" t="s">
        <v>7768</v>
      </c>
      <c r="B10157">
        <v>2020</v>
      </c>
      <c r="C10157">
        <v>2020</v>
      </c>
    </row>
    <row r="10158" spans="1:3" x14ac:dyDescent="0.3">
      <c r="A10158" t="s">
        <v>7769</v>
      </c>
    </row>
    <row r="10159" spans="1:3" x14ac:dyDescent="0.3">
      <c r="A10159" t="s">
        <v>7770</v>
      </c>
    </row>
    <row r="10160" spans="1:3" x14ac:dyDescent="0.3">
      <c r="A10160" t="s">
        <v>7771</v>
      </c>
    </row>
    <row r="10161" spans="1:3" x14ac:dyDescent="0.3">
      <c r="A10161" t="s">
        <v>7772</v>
      </c>
    </row>
    <row r="10162" spans="1:3" x14ac:dyDescent="0.3">
      <c r="A10162" t="s">
        <v>11934</v>
      </c>
      <c r="B10162">
        <v>2020</v>
      </c>
      <c r="C10162">
        <v>2020</v>
      </c>
    </row>
    <row r="10163" spans="1:3" x14ac:dyDescent="0.3">
      <c r="A10163" t="s">
        <v>7773</v>
      </c>
    </row>
    <row r="10164" spans="1:3" x14ac:dyDescent="0.3">
      <c r="A10164" t="s">
        <v>7774</v>
      </c>
    </row>
    <row r="10165" spans="1:3" x14ac:dyDescent="0.3">
      <c r="A10165" t="s">
        <v>7775</v>
      </c>
    </row>
    <row r="10166" spans="1:3" x14ac:dyDescent="0.3">
      <c r="A10166" t="s">
        <v>7776</v>
      </c>
    </row>
    <row r="10167" spans="1:3" x14ac:dyDescent="0.3">
      <c r="A10167" t="s">
        <v>7777</v>
      </c>
      <c r="C10167">
        <v>1</v>
      </c>
    </row>
    <row r="10168" spans="1:3" x14ac:dyDescent="0.3">
      <c r="A10168" t="s">
        <v>7778</v>
      </c>
    </row>
    <row r="10169" spans="1:3" x14ac:dyDescent="0.3">
      <c r="A10169" t="s">
        <v>11935</v>
      </c>
      <c r="B10169">
        <v>19</v>
      </c>
      <c r="C10169">
        <v>19</v>
      </c>
    </row>
    <row r="10170" spans="1:3" x14ac:dyDescent="0.3">
      <c r="A10170" t="s">
        <v>7779</v>
      </c>
      <c r="B10170">
        <v>8</v>
      </c>
      <c r="C10170">
        <v>8</v>
      </c>
    </row>
    <row r="10171" spans="1:3" x14ac:dyDescent="0.3">
      <c r="A10171" t="s">
        <v>7780</v>
      </c>
    </row>
    <row r="10172" spans="1:3" x14ac:dyDescent="0.3">
      <c r="A10172" t="s">
        <v>7781</v>
      </c>
      <c r="B10172">
        <v>1020</v>
      </c>
      <c r="C10172">
        <v>1020</v>
      </c>
    </row>
    <row r="10173" spans="1:3" x14ac:dyDescent="0.3">
      <c r="A10173" t="s">
        <v>11936</v>
      </c>
    </row>
    <row r="10174" spans="1:3" x14ac:dyDescent="0.3">
      <c r="A10174" t="s">
        <v>7782</v>
      </c>
      <c r="B10174">
        <v>2</v>
      </c>
      <c r="C10174">
        <v>2</v>
      </c>
    </row>
    <row r="10175" spans="1:3" x14ac:dyDescent="0.3">
      <c r="A10175" t="s">
        <v>11937</v>
      </c>
    </row>
    <row r="10176" spans="1:3" x14ac:dyDescent="0.3">
      <c r="A10176" t="s">
        <v>7783</v>
      </c>
    </row>
    <row r="10177" spans="1:3" x14ac:dyDescent="0.3">
      <c r="A10177" t="s">
        <v>7784</v>
      </c>
      <c r="B10177">
        <v>11</v>
      </c>
      <c r="C10177">
        <v>11</v>
      </c>
    </row>
    <row r="10178" spans="1:3" x14ac:dyDescent="0.3">
      <c r="A10178" t="s">
        <v>7785</v>
      </c>
    </row>
    <row r="10179" spans="1:3" x14ac:dyDescent="0.3">
      <c r="A10179" t="s">
        <v>11938</v>
      </c>
    </row>
    <row r="10180" spans="1:3" x14ac:dyDescent="0.3">
      <c r="A10180" t="s">
        <v>7786</v>
      </c>
      <c r="B10180">
        <v>10</v>
      </c>
      <c r="C10180">
        <v>10</v>
      </c>
    </row>
    <row r="10181" spans="1:3" x14ac:dyDescent="0.3">
      <c r="A10181" t="s">
        <v>11939</v>
      </c>
    </row>
    <row r="10182" spans="1:3" x14ac:dyDescent="0.3">
      <c r="A10182" t="s">
        <v>7787</v>
      </c>
      <c r="B10182">
        <v>8</v>
      </c>
      <c r="C10182">
        <v>8</v>
      </c>
    </row>
    <row r="10183" spans="1:3" x14ac:dyDescent="0.3">
      <c r="A10183" t="s">
        <v>7788</v>
      </c>
      <c r="B10183">
        <v>14</v>
      </c>
      <c r="C10183">
        <v>14</v>
      </c>
    </row>
    <row r="10184" spans="1:3" x14ac:dyDescent="0.3">
      <c r="A10184" t="s">
        <v>7789</v>
      </c>
      <c r="B10184">
        <v>21</v>
      </c>
      <c r="C10184">
        <v>21</v>
      </c>
    </row>
    <row r="10185" spans="1:3" x14ac:dyDescent="0.3">
      <c r="A10185" t="s">
        <v>11940</v>
      </c>
      <c r="B10185">
        <v>16</v>
      </c>
      <c r="C10185">
        <v>16</v>
      </c>
    </row>
    <row r="10186" spans="1:3" x14ac:dyDescent="0.3">
      <c r="A10186" t="s">
        <v>593</v>
      </c>
    </row>
    <row r="10187" spans="1:3" x14ac:dyDescent="0.3">
      <c r="A10187" t="s">
        <v>7790</v>
      </c>
    </row>
    <row r="10188" spans="1:3" x14ac:dyDescent="0.3">
      <c r="A10188" t="s">
        <v>4051</v>
      </c>
    </row>
    <row r="10189" spans="1:3" x14ac:dyDescent="0.3">
      <c r="A10189" t="s">
        <v>7791</v>
      </c>
    </row>
    <row r="10190" spans="1:3" x14ac:dyDescent="0.3">
      <c r="A10190" t="s">
        <v>3347</v>
      </c>
    </row>
    <row r="10191" spans="1:3" x14ac:dyDescent="0.3">
      <c r="A10191" t="s">
        <v>3618</v>
      </c>
    </row>
    <row r="10192" spans="1:3" x14ac:dyDescent="0.3">
      <c r="A10192" t="s">
        <v>3610</v>
      </c>
    </row>
    <row r="10193" spans="1:3" x14ac:dyDescent="0.3">
      <c r="A10193" t="s">
        <v>7642</v>
      </c>
    </row>
    <row r="10194" spans="1:3" x14ac:dyDescent="0.3">
      <c r="A10194" t="s">
        <v>4916</v>
      </c>
    </row>
    <row r="10195" spans="1:3" x14ac:dyDescent="0.3">
      <c r="A10195" t="s">
        <v>11941</v>
      </c>
    </row>
    <row r="10196" spans="1:3" x14ac:dyDescent="0.3">
      <c r="A10196" t="s">
        <v>7792</v>
      </c>
    </row>
    <row r="10197" spans="1:3" x14ac:dyDescent="0.3">
      <c r="A10197" t="s">
        <v>7793</v>
      </c>
    </row>
    <row r="10198" spans="1:3" x14ac:dyDescent="0.3">
      <c r="A10198" t="s">
        <v>1219</v>
      </c>
    </row>
    <row r="10199" spans="1:3" x14ac:dyDescent="0.3">
      <c r="A10199" t="s">
        <v>11942</v>
      </c>
    </row>
    <row r="10200" spans="1:3" x14ac:dyDescent="0.3">
      <c r="A10200" t="s">
        <v>11943</v>
      </c>
    </row>
    <row r="10201" spans="1:3" x14ac:dyDescent="0.3">
      <c r="A10201" t="s">
        <v>11944</v>
      </c>
    </row>
    <row r="10202" spans="1:3" x14ac:dyDescent="0.3">
      <c r="A10202" t="s">
        <v>11945</v>
      </c>
    </row>
    <row r="10203" spans="1:3" x14ac:dyDescent="0.3">
      <c r="A10203" t="s">
        <v>11946</v>
      </c>
    </row>
    <row r="10204" spans="1:3" x14ac:dyDescent="0.3">
      <c r="A10204" t="s">
        <v>7794</v>
      </c>
    </row>
    <row r="10205" spans="1:3" x14ac:dyDescent="0.3">
      <c r="A10205" t="s">
        <v>11947</v>
      </c>
    </row>
    <row r="10206" spans="1:3" x14ac:dyDescent="0.3">
      <c r="A10206" t="s">
        <v>11948</v>
      </c>
    </row>
    <row r="10207" spans="1:3" x14ac:dyDescent="0.3">
      <c r="A10207" t="s">
        <v>11949</v>
      </c>
      <c r="B10207">
        <v>1</v>
      </c>
      <c r="C10207">
        <v>1</v>
      </c>
    </row>
    <row r="10208" spans="1:3" x14ac:dyDescent="0.3">
      <c r="A10208" t="s">
        <v>7795</v>
      </c>
    </row>
    <row r="10209" spans="1:3" x14ac:dyDescent="0.3">
      <c r="A10209" t="s">
        <v>11950</v>
      </c>
      <c r="B10209">
        <v>132</v>
      </c>
      <c r="C10209">
        <v>132</v>
      </c>
    </row>
    <row r="10210" spans="1:3" x14ac:dyDescent="0.3">
      <c r="A10210" t="s">
        <v>11951</v>
      </c>
      <c r="B10210">
        <v>132</v>
      </c>
      <c r="C10210">
        <v>132</v>
      </c>
    </row>
    <row r="10211" spans="1:3" x14ac:dyDescent="0.3">
      <c r="A10211" t="s">
        <v>11952</v>
      </c>
    </row>
    <row r="10212" spans="1:3" x14ac:dyDescent="0.3">
      <c r="A10212" t="s">
        <v>11953</v>
      </c>
    </row>
    <row r="10213" spans="1:3" x14ac:dyDescent="0.3">
      <c r="A10213" t="s">
        <v>7796</v>
      </c>
    </row>
    <row r="10214" spans="1:3" x14ac:dyDescent="0.3">
      <c r="A10214" t="s">
        <v>11954</v>
      </c>
    </row>
    <row r="10215" spans="1:3" x14ac:dyDescent="0.3">
      <c r="A10215" t="s">
        <v>7797</v>
      </c>
    </row>
    <row r="10216" spans="1:3" x14ac:dyDescent="0.3">
      <c r="A10216" t="s">
        <v>7798</v>
      </c>
    </row>
    <row r="10217" spans="1:3" x14ac:dyDescent="0.3">
      <c r="A10217" t="s">
        <v>11955</v>
      </c>
    </row>
    <row r="10218" spans="1:3" x14ac:dyDescent="0.3">
      <c r="A10218" t="s">
        <v>11956</v>
      </c>
    </row>
    <row r="10219" spans="1:3" x14ac:dyDescent="0.3">
      <c r="A10219" t="s">
        <v>11957</v>
      </c>
    </row>
    <row r="10220" spans="1:3" x14ac:dyDescent="0.3">
      <c r="A10220" t="s">
        <v>11958</v>
      </c>
    </row>
    <row r="10221" spans="1:3" x14ac:dyDescent="0.3">
      <c r="A10221" t="s">
        <v>11959</v>
      </c>
    </row>
    <row r="10222" spans="1:3" x14ac:dyDescent="0.3">
      <c r="A10222" t="s">
        <v>11960</v>
      </c>
    </row>
    <row r="10223" spans="1:3" x14ac:dyDescent="0.3">
      <c r="A10223" t="s">
        <v>11961</v>
      </c>
    </row>
    <row r="10224" spans="1:3" x14ac:dyDescent="0.3">
      <c r="A10224" t="s">
        <v>11962</v>
      </c>
    </row>
    <row r="10225" spans="1:3" x14ac:dyDescent="0.3">
      <c r="A10225" t="s">
        <v>11963</v>
      </c>
    </row>
    <row r="10226" spans="1:3" x14ac:dyDescent="0.3">
      <c r="A10226" t="s">
        <v>7799</v>
      </c>
      <c r="B10226">
        <v>2</v>
      </c>
      <c r="C10226">
        <v>2</v>
      </c>
    </row>
    <row r="10227" spans="1:3" x14ac:dyDescent="0.3">
      <c r="A10227" t="s">
        <v>7800</v>
      </c>
      <c r="B10227">
        <v>11</v>
      </c>
      <c r="C10227">
        <v>11</v>
      </c>
    </row>
    <row r="10228" spans="1:3" x14ac:dyDescent="0.3">
      <c r="A10228" t="s">
        <v>7801</v>
      </c>
    </row>
    <row r="10229" spans="1:3" x14ac:dyDescent="0.3">
      <c r="A10229" t="s">
        <v>7190</v>
      </c>
    </row>
    <row r="10230" spans="1:3" x14ac:dyDescent="0.3">
      <c r="A10230" t="s">
        <v>7802</v>
      </c>
    </row>
    <row r="10231" spans="1:3" x14ac:dyDescent="0.3">
      <c r="A10231" t="s">
        <v>7803</v>
      </c>
    </row>
    <row r="10232" spans="1:3" x14ac:dyDescent="0.3">
      <c r="A10232" t="s">
        <v>11964</v>
      </c>
      <c r="B10232">
        <v>7</v>
      </c>
      <c r="C10232">
        <v>7</v>
      </c>
    </row>
    <row r="10233" spans="1:3" x14ac:dyDescent="0.3">
      <c r="A10233" t="s">
        <v>11965</v>
      </c>
    </row>
    <row r="10234" spans="1:3" x14ac:dyDescent="0.3">
      <c r="A10234" t="s">
        <v>11966</v>
      </c>
    </row>
    <row r="10235" spans="1:3" x14ac:dyDescent="0.3">
      <c r="A10235" t="s">
        <v>7804</v>
      </c>
      <c r="B10235">
        <v>2</v>
      </c>
      <c r="C10235">
        <v>2</v>
      </c>
    </row>
    <row r="10236" spans="1:3" x14ac:dyDescent="0.3">
      <c r="A10236" t="s">
        <v>7805</v>
      </c>
    </row>
    <row r="10237" spans="1:3" x14ac:dyDescent="0.3">
      <c r="A10237" t="s">
        <v>7806</v>
      </c>
      <c r="C10237">
        <v>3</v>
      </c>
    </row>
    <row r="10238" spans="1:3" x14ac:dyDescent="0.3">
      <c r="A10238" t="s">
        <v>11967</v>
      </c>
    </row>
    <row r="10239" spans="1:3" x14ac:dyDescent="0.3">
      <c r="A10239" t="s">
        <v>7807</v>
      </c>
      <c r="B10239">
        <v>43</v>
      </c>
      <c r="C10239">
        <v>43</v>
      </c>
    </row>
    <row r="10240" spans="1:3" x14ac:dyDescent="0.3">
      <c r="A10240" t="s">
        <v>7808</v>
      </c>
    </row>
    <row r="10241" spans="1:3" x14ac:dyDescent="0.3">
      <c r="A10241" t="s">
        <v>11968</v>
      </c>
    </row>
    <row r="10242" spans="1:3" x14ac:dyDescent="0.3">
      <c r="A10242" t="s">
        <v>11969</v>
      </c>
    </row>
    <row r="10243" spans="1:3" x14ac:dyDescent="0.3">
      <c r="A10243" t="s">
        <v>7809</v>
      </c>
      <c r="B10243">
        <v>7</v>
      </c>
      <c r="C10243">
        <v>7</v>
      </c>
    </row>
    <row r="10244" spans="1:3" x14ac:dyDescent="0.3">
      <c r="A10244" t="s">
        <v>7810</v>
      </c>
      <c r="C10244">
        <v>4</v>
      </c>
    </row>
    <row r="10245" spans="1:3" x14ac:dyDescent="0.3">
      <c r="A10245" t="s">
        <v>7811</v>
      </c>
      <c r="B10245">
        <v>12</v>
      </c>
      <c r="C10245">
        <v>12</v>
      </c>
    </row>
    <row r="10246" spans="1:3" x14ac:dyDescent="0.3">
      <c r="A10246" t="s">
        <v>11970</v>
      </c>
      <c r="B10246">
        <v>26</v>
      </c>
      <c r="C10246">
        <v>26</v>
      </c>
    </row>
    <row r="10247" spans="1:3" x14ac:dyDescent="0.3">
      <c r="A10247" t="s">
        <v>11971</v>
      </c>
    </row>
    <row r="10248" spans="1:3" x14ac:dyDescent="0.3">
      <c r="A10248" t="s">
        <v>7812</v>
      </c>
    </row>
    <row r="10249" spans="1:3" x14ac:dyDescent="0.3">
      <c r="A10249" t="s">
        <v>11972</v>
      </c>
    </row>
    <row r="10250" spans="1:3" x14ac:dyDescent="0.3">
      <c r="A10250" t="s">
        <v>11973</v>
      </c>
      <c r="B10250">
        <v>6</v>
      </c>
      <c r="C10250">
        <v>6</v>
      </c>
    </row>
    <row r="10251" spans="1:3" x14ac:dyDescent="0.3">
      <c r="A10251" t="s">
        <v>7813</v>
      </c>
    </row>
    <row r="10252" spans="1:3" x14ac:dyDescent="0.3">
      <c r="A10252" t="s">
        <v>7814</v>
      </c>
    </row>
    <row r="10253" spans="1:3" x14ac:dyDescent="0.3">
      <c r="A10253" t="s">
        <v>7815</v>
      </c>
    </row>
    <row r="10254" spans="1:3" x14ac:dyDescent="0.3">
      <c r="A10254" t="s">
        <v>7816</v>
      </c>
    </row>
    <row r="10255" spans="1:3" x14ac:dyDescent="0.3">
      <c r="A10255" t="s">
        <v>7817</v>
      </c>
    </row>
    <row r="10256" spans="1:3" x14ac:dyDescent="0.3">
      <c r="A10256" t="s">
        <v>7818</v>
      </c>
    </row>
    <row r="10257" spans="1:3" x14ac:dyDescent="0.3">
      <c r="A10257" t="s">
        <v>7819</v>
      </c>
    </row>
    <row r="10258" spans="1:3" x14ac:dyDescent="0.3">
      <c r="A10258" t="s">
        <v>7820</v>
      </c>
    </row>
    <row r="10259" spans="1:3" x14ac:dyDescent="0.3">
      <c r="A10259" t="s">
        <v>11974</v>
      </c>
    </row>
    <row r="10260" spans="1:3" x14ac:dyDescent="0.3">
      <c r="A10260" t="s">
        <v>11975</v>
      </c>
      <c r="B10260">
        <v>49</v>
      </c>
      <c r="C10260">
        <v>49</v>
      </c>
    </row>
    <row r="10261" spans="1:3" x14ac:dyDescent="0.3">
      <c r="A10261" t="s">
        <v>11976</v>
      </c>
    </row>
    <row r="10262" spans="1:3" x14ac:dyDescent="0.3">
      <c r="A10262" t="s">
        <v>11977</v>
      </c>
      <c r="B10262">
        <v>59</v>
      </c>
      <c r="C10262">
        <v>59</v>
      </c>
    </row>
    <row r="10263" spans="1:3" x14ac:dyDescent="0.3">
      <c r="A10263" t="s">
        <v>5361</v>
      </c>
    </row>
    <row r="10264" spans="1:3" x14ac:dyDescent="0.3">
      <c r="A10264" t="s">
        <v>7821</v>
      </c>
      <c r="C10264">
        <v>6</v>
      </c>
    </row>
    <row r="10265" spans="1:3" x14ac:dyDescent="0.3">
      <c r="A10265" t="s">
        <v>11978</v>
      </c>
      <c r="B10265">
        <v>24</v>
      </c>
      <c r="C10265">
        <v>24</v>
      </c>
    </row>
    <row r="10266" spans="1:3" x14ac:dyDescent="0.3">
      <c r="A10266" t="s">
        <v>11979</v>
      </c>
    </row>
    <row r="10267" spans="1:3" x14ac:dyDescent="0.3">
      <c r="A10267" t="s">
        <v>7822</v>
      </c>
    </row>
    <row r="10268" spans="1:3" x14ac:dyDescent="0.3">
      <c r="A10268" t="s">
        <v>7823</v>
      </c>
      <c r="B10268">
        <v>3</v>
      </c>
      <c r="C10268">
        <v>3</v>
      </c>
    </row>
    <row r="10269" spans="1:3" x14ac:dyDescent="0.3">
      <c r="A10269" t="s">
        <v>11980</v>
      </c>
    </row>
    <row r="10270" spans="1:3" x14ac:dyDescent="0.3">
      <c r="A10270" t="s">
        <v>11981</v>
      </c>
    </row>
    <row r="10271" spans="1:3" x14ac:dyDescent="0.3">
      <c r="A10271" t="s">
        <v>7824</v>
      </c>
      <c r="C10271">
        <v>2</v>
      </c>
    </row>
    <row r="10272" spans="1:3" x14ac:dyDescent="0.3">
      <c r="A10272" t="s">
        <v>11982</v>
      </c>
    </row>
    <row r="10273" spans="1:3" x14ac:dyDescent="0.3">
      <c r="A10273" t="s">
        <v>7825</v>
      </c>
      <c r="B10273">
        <v>11</v>
      </c>
      <c r="C10273">
        <v>11</v>
      </c>
    </row>
    <row r="10274" spans="1:3" x14ac:dyDescent="0.3">
      <c r="A10274" t="s">
        <v>11983</v>
      </c>
      <c r="B10274">
        <v>132</v>
      </c>
      <c r="C10274">
        <v>132</v>
      </c>
    </row>
    <row r="10275" spans="1:3" x14ac:dyDescent="0.3">
      <c r="A10275" t="s">
        <v>11984</v>
      </c>
      <c r="C10275">
        <v>2</v>
      </c>
    </row>
    <row r="10276" spans="1:3" x14ac:dyDescent="0.3">
      <c r="A10276" t="s">
        <v>7826</v>
      </c>
      <c r="B10276">
        <v>12</v>
      </c>
      <c r="C10276">
        <v>12</v>
      </c>
    </row>
    <row r="10277" spans="1:3" x14ac:dyDescent="0.3">
      <c r="A10277" t="s">
        <v>7827</v>
      </c>
      <c r="B10277">
        <v>16</v>
      </c>
      <c r="C10277">
        <v>16</v>
      </c>
    </row>
    <row r="10278" spans="1:3" x14ac:dyDescent="0.3">
      <c r="A10278" t="s">
        <v>7828</v>
      </c>
      <c r="B10278">
        <v>3</v>
      </c>
      <c r="C10278">
        <v>3</v>
      </c>
    </row>
    <row r="10279" spans="1:3" x14ac:dyDescent="0.3">
      <c r="A10279" t="s">
        <v>7829</v>
      </c>
    </row>
    <row r="10280" spans="1:3" x14ac:dyDescent="0.3">
      <c r="A10280" t="s">
        <v>11985</v>
      </c>
    </row>
    <row r="10281" spans="1:3" x14ac:dyDescent="0.3">
      <c r="A10281" t="s">
        <v>7830</v>
      </c>
      <c r="B10281">
        <v>1</v>
      </c>
      <c r="C10281">
        <v>1</v>
      </c>
    </row>
    <row r="10282" spans="1:3" x14ac:dyDescent="0.3">
      <c r="A10282" t="s">
        <v>11986</v>
      </c>
    </row>
    <row r="10283" spans="1:3" x14ac:dyDescent="0.3">
      <c r="A10283" t="s">
        <v>11987</v>
      </c>
    </row>
    <row r="10284" spans="1:3" x14ac:dyDescent="0.3">
      <c r="A10284" t="s">
        <v>11988</v>
      </c>
    </row>
    <row r="10285" spans="1:3" x14ac:dyDescent="0.3">
      <c r="A10285" t="s">
        <v>11989</v>
      </c>
    </row>
    <row r="10286" spans="1:3" x14ac:dyDescent="0.3">
      <c r="A10286" t="s">
        <v>7831</v>
      </c>
    </row>
    <row r="10287" spans="1:3" x14ac:dyDescent="0.3">
      <c r="A10287" t="s">
        <v>7832</v>
      </c>
      <c r="C10287">
        <v>11</v>
      </c>
    </row>
    <row r="10288" spans="1:3" x14ac:dyDescent="0.3">
      <c r="A10288" t="s">
        <v>11990</v>
      </c>
    </row>
    <row r="10289" spans="1:3" x14ac:dyDescent="0.3">
      <c r="A10289" t="s">
        <v>7833</v>
      </c>
    </row>
    <row r="10290" spans="1:3" x14ac:dyDescent="0.3">
      <c r="A10290" t="s">
        <v>7834</v>
      </c>
    </row>
    <row r="10291" spans="1:3" x14ac:dyDescent="0.3">
      <c r="A10291" t="s">
        <v>5021</v>
      </c>
    </row>
    <row r="10292" spans="1:3" x14ac:dyDescent="0.3">
      <c r="A10292" t="s">
        <v>7835</v>
      </c>
    </row>
    <row r="10293" spans="1:3" x14ac:dyDescent="0.3">
      <c r="A10293" t="s">
        <v>7836</v>
      </c>
    </row>
    <row r="10294" spans="1:3" x14ac:dyDescent="0.3">
      <c r="A10294" t="s">
        <v>11991</v>
      </c>
    </row>
    <row r="10295" spans="1:3" x14ac:dyDescent="0.3">
      <c r="A10295" t="s">
        <v>11992</v>
      </c>
    </row>
    <row r="10296" spans="1:3" x14ac:dyDescent="0.3">
      <c r="A10296" t="s">
        <v>7837</v>
      </c>
    </row>
    <row r="10297" spans="1:3" x14ac:dyDescent="0.3">
      <c r="A10297" t="s">
        <v>11993</v>
      </c>
    </row>
    <row r="10298" spans="1:3" x14ac:dyDescent="0.3">
      <c r="A10298" t="s">
        <v>11994</v>
      </c>
    </row>
    <row r="10299" spans="1:3" x14ac:dyDescent="0.3">
      <c r="A10299" t="s">
        <v>11995</v>
      </c>
    </row>
    <row r="10300" spans="1:3" x14ac:dyDescent="0.3">
      <c r="A10300" t="s">
        <v>7838</v>
      </c>
    </row>
    <row r="10301" spans="1:3" x14ac:dyDescent="0.3">
      <c r="A10301" t="s">
        <v>7839</v>
      </c>
      <c r="C10301">
        <v>5</v>
      </c>
    </row>
    <row r="10302" spans="1:3" x14ac:dyDescent="0.3">
      <c r="A10302" t="s">
        <v>7840</v>
      </c>
      <c r="B10302">
        <v>4</v>
      </c>
      <c r="C10302">
        <v>4</v>
      </c>
    </row>
    <row r="10303" spans="1:3" x14ac:dyDescent="0.3">
      <c r="A10303" t="s">
        <v>7841</v>
      </c>
    </row>
    <row r="10304" spans="1:3" x14ac:dyDescent="0.3">
      <c r="A10304" t="s">
        <v>7842</v>
      </c>
    </row>
    <row r="10305" spans="1:3" x14ac:dyDescent="0.3">
      <c r="A10305" t="s">
        <v>7843</v>
      </c>
    </row>
    <row r="10306" spans="1:3" x14ac:dyDescent="0.3">
      <c r="A10306" t="s">
        <v>7844</v>
      </c>
      <c r="B10306">
        <v>33</v>
      </c>
      <c r="C10306">
        <v>33</v>
      </c>
    </row>
    <row r="10307" spans="1:3" x14ac:dyDescent="0.3">
      <c r="A10307" t="s">
        <v>7845</v>
      </c>
      <c r="B10307">
        <v>132</v>
      </c>
      <c r="C10307">
        <v>132</v>
      </c>
    </row>
    <row r="10308" spans="1:3" x14ac:dyDescent="0.3">
      <c r="A10308" t="s">
        <v>11996</v>
      </c>
    </row>
    <row r="10309" spans="1:3" x14ac:dyDescent="0.3">
      <c r="A10309" t="s">
        <v>11997</v>
      </c>
    </row>
    <row r="10310" spans="1:3" x14ac:dyDescent="0.3">
      <c r="A10310" t="s">
        <v>7846</v>
      </c>
      <c r="B10310">
        <v>12</v>
      </c>
      <c r="C10310">
        <v>12</v>
      </c>
    </row>
    <row r="10311" spans="1:3" x14ac:dyDescent="0.3">
      <c r="A10311" t="s">
        <v>11998</v>
      </c>
    </row>
    <row r="10312" spans="1:3" x14ac:dyDescent="0.3">
      <c r="A10312" t="s">
        <v>11999</v>
      </c>
    </row>
    <row r="10313" spans="1:3" x14ac:dyDescent="0.3">
      <c r="A10313" t="s">
        <v>7847</v>
      </c>
      <c r="B10313">
        <v>6</v>
      </c>
      <c r="C10313">
        <v>6</v>
      </c>
    </row>
    <row r="10314" spans="1:3" x14ac:dyDescent="0.3">
      <c r="A10314" t="s">
        <v>7848</v>
      </c>
      <c r="B10314">
        <v>3</v>
      </c>
      <c r="C10314">
        <v>3</v>
      </c>
    </row>
    <row r="10315" spans="1:3" x14ac:dyDescent="0.3">
      <c r="A10315" t="s">
        <v>12000</v>
      </c>
    </row>
    <row r="10316" spans="1:3" x14ac:dyDescent="0.3">
      <c r="A10316" t="s">
        <v>12001</v>
      </c>
      <c r="B10316">
        <v>13</v>
      </c>
      <c r="C10316">
        <v>13</v>
      </c>
    </row>
    <row r="10317" spans="1:3" x14ac:dyDescent="0.3">
      <c r="A10317" t="s">
        <v>12002</v>
      </c>
    </row>
    <row r="10318" spans="1:3" x14ac:dyDescent="0.3">
      <c r="A10318" t="s">
        <v>7849</v>
      </c>
      <c r="B10318">
        <v>4</v>
      </c>
      <c r="C10318">
        <v>4</v>
      </c>
    </row>
    <row r="10319" spans="1:3" x14ac:dyDescent="0.3">
      <c r="A10319" t="s">
        <v>12003</v>
      </c>
    </row>
    <row r="10320" spans="1:3" x14ac:dyDescent="0.3">
      <c r="A10320" t="s">
        <v>7850</v>
      </c>
      <c r="B10320">
        <v>12</v>
      </c>
      <c r="C10320">
        <v>12</v>
      </c>
    </row>
    <row r="10321" spans="1:3" x14ac:dyDescent="0.3">
      <c r="A10321" t="s">
        <v>7851</v>
      </c>
      <c r="B10321">
        <v>15</v>
      </c>
      <c r="C10321">
        <v>15</v>
      </c>
    </row>
    <row r="10322" spans="1:3" x14ac:dyDescent="0.3">
      <c r="A10322" t="s">
        <v>12004</v>
      </c>
    </row>
    <row r="10323" spans="1:3" x14ac:dyDescent="0.3">
      <c r="A10323" t="s">
        <v>12005</v>
      </c>
    </row>
    <row r="10324" spans="1:3" x14ac:dyDescent="0.3">
      <c r="A10324" t="s">
        <v>12006</v>
      </c>
    </row>
    <row r="10325" spans="1:3" x14ac:dyDescent="0.3">
      <c r="A10325" t="s">
        <v>7852</v>
      </c>
    </row>
    <row r="10326" spans="1:3" x14ac:dyDescent="0.3">
      <c r="A10326" t="s">
        <v>7853</v>
      </c>
      <c r="B10326">
        <v>2</v>
      </c>
      <c r="C10326">
        <v>2</v>
      </c>
    </row>
    <row r="10327" spans="1:3" x14ac:dyDescent="0.3">
      <c r="A10327" t="s">
        <v>7854</v>
      </c>
      <c r="B10327">
        <v>33</v>
      </c>
      <c r="C10327">
        <v>33</v>
      </c>
    </row>
    <row r="10328" spans="1:3" x14ac:dyDescent="0.3">
      <c r="A10328" t="s">
        <v>12007</v>
      </c>
    </row>
    <row r="10329" spans="1:3" x14ac:dyDescent="0.3">
      <c r="A10329" t="s">
        <v>12008</v>
      </c>
    </row>
    <row r="10330" spans="1:3" x14ac:dyDescent="0.3">
      <c r="A10330" t="s">
        <v>7855</v>
      </c>
    </row>
    <row r="10331" spans="1:3" x14ac:dyDescent="0.3">
      <c r="A10331" t="s">
        <v>7856</v>
      </c>
    </row>
    <row r="10332" spans="1:3" x14ac:dyDescent="0.3">
      <c r="A10332" t="s">
        <v>7857</v>
      </c>
    </row>
    <row r="10333" spans="1:3" x14ac:dyDescent="0.3">
      <c r="A10333" t="s">
        <v>7858</v>
      </c>
    </row>
    <row r="10334" spans="1:3" x14ac:dyDescent="0.3">
      <c r="A10334" t="s">
        <v>7859</v>
      </c>
    </row>
    <row r="10335" spans="1:3" x14ac:dyDescent="0.3">
      <c r="A10335" t="s">
        <v>12009</v>
      </c>
    </row>
    <row r="10336" spans="1:3" x14ac:dyDescent="0.3">
      <c r="A10336" t="s">
        <v>12010</v>
      </c>
    </row>
    <row r="10337" spans="1:3" x14ac:dyDescent="0.3">
      <c r="A10337" t="s">
        <v>12011</v>
      </c>
      <c r="B10337">
        <v>5</v>
      </c>
      <c r="C10337">
        <v>5</v>
      </c>
    </row>
    <row r="10338" spans="1:3" x14ac:dyDescent="0.3">
      <c r="A10338" t="s">
        <v>7860</v>
      </c>
    </row>
    <row r="10339" spans="1:3" x14ac:dyDescent="0.3">
      <c r="A10339" t="s">
        <v>12012</v>
      </c>
    </row>
    <row r="10340" spans="1:3" x14ac:dyDescent="0.3">
      <c r="A10340" t="s">
        <v>7861</v>
      </c>
      <c r="B10340">
        <v>1</v>
      </c>
      <c r="C10340">
        <v>1</v>
      </c>
    </row>
    <row r="10341" spans="1:3" x14ac:dyDescent="0.3">
      <c r="A10341" t="s">
        <v>7862</v>
      </c>
      <c r="B10341">
        <v>33</v>
      </c>
      <c r="C10341">
        <v>33</v>
      </c>
    </row>
    <row r="10342" spans="1:3" x14ac:dyDescent="0.3">
      <c r="A10342" t="s">
        <v>7863</v>
      </c>
      <c r="B10342">
        <v>45</v>
      </c>
      <c r="C10342">
        <v>45</v>
      </c>
    </row>
    <row r="10343" spans="1:3" x14ac:dyDescent="0.3">
      <c r="A10343" t="s">
        <v>12013</v>
      </c>
    </row>
    <row r="10344" spans="1:3" x14ac:dyDescent="0.3">
      <c r="A10344" t="s">
        <v>7864</v>
      </c>
    </row>
    <row r="10345" spans="1:3" x14ac:dyDescent="0.3">
      <c r="A10345" t="s">
        <v>12014</v>
      </c>
    </row>
    <row r="10346" spans="1:3" x14ac:dyDescent="0.3">
      <c r="A10346" t="s">
        <v>7865</v>
      </c>
      <c r="B10346">
        <v>13</v>
      </c>
      <c r="C10346">
        <v>13</v>
      </c>
    </row>
    <row r="10347" spans="1:3" x14ac:dyDescent="0.3">
      <c r="A10347" t="s">
        <v>12015</v>
      </c>
    </row>
    <row r="10348" spans="1:3" x14ac:dyDescent="0.3">
      <c r="A10348" t="s">
        <v>7866</v>
      </c>
      <c r="B10348">
        <v>4</v>
      </c>
      <c r="C10348">
        <v>4</v>
      </c>
    </row>
    <row r="10349" spans="1:3" x14ac:dyDescent="0.3">
      <c r="A10349" t="s">
        <v>12016</v>
      </c>
    </row>
    <row r="10350" spans="1:3" x14ac:dyDescent="0.3">
      <c r="A10350" t="s">
        <v>7867</v>
      </c>
    </row>
    <row r="10351" spans="1:3" x14ac:dyDescent="0.3">
      <c r="A10351" t="s">
        <v>7868</v>
      </c>
      <c r="B10351">
        <v>3</v>
      </c>
      <c r="C10351">
        <v>3</v>
      </c>
    </row>
    <row r="10352" spans="1:3" x14ac:dyDescent="0.3">
      <c r="A10352" t="s">
        <v>7869</v>
      </c>
    </row>
    <row r="10353" spans="1:3" x14ac:dyDescent="0.3">
      <c r="A10353" t="s">
        <v>12017</v>
      </c>
    </row>
    <row r="10354" spans="1:3" x14ac:dyDescent="0.3">
      <c r="A10354" t="s">
        <v>12018</v>
      </c>
      <c r="B10354">
        <v>4</v>
      </c>
      <c r="C10354">
        <v>4</v>
      </c>
    </row>
    <row r="10355" spans="1:3" x14ac:dyDescent="0.3">
      <c r="A10355" t="s">
        <v>7870</v>
      </c>
    </row>
    <row r="10356" spans="1:3" x14ac:dyDescent="0.3">
      <c r="A10356" t="s">
        <v>7871</v>
      </c>
    </row>
    <row r="10357" spans="1:3" x14ac:dyDescent="0.3">
      <c r="A10357" t="s">
        <v>914</v>
      </c>
    </row>
    <row r="10358" spans="1:3" x14ac:dyDescent="0.3">
      <c r="A10358" t="s">
        <v>7872</v>
      </c>
      <c r="B10358">
        <v>30</v>
      </c>
      <c r="C10358">
        <v>30</v>
      </c>
    </row>
    <row r="10359" spans="1:3" x14ac:dyDescent="0.3">
      <c r="A10359" t="s">
        <v>12019</v>
      </c>
      <c r="B10359">
        <v>5</v>
      </c>
      <c r="C10359">
        <v>5</v>
      </c>
    </row>
    <row r="10360" spans="1:3" x14ac:dyDescent="0.3">
      <c r="A10360" t="s">
        <v>12020</v>
      </c>
      <c r="B10360">
        <v>6</v>
      </c>
      <c r="C10360">
        <v>6</v>
      </c>
    </row>
    <row r="10361" spans="1:3" x14ac:dyDescent="0.3">
      <c r="A10361" t="s">
        <v>7873</v>
      </c>
    </row>
    <row r="10362" spans="1:3" x14ac:dyDescent="0.3">
      <c r="A10362" t="s">
        <v>12021</v>
      </c>
    </row>
    <row r="10363" spans="1:3" x14ac:dyDescent="0.3">
      <c r="A10363" t="s">
        <v>7874</v>
      </c>
      <c r="B10363">
        <v>16</v>
      </c>
      <c r="C10363">
        <v>16</v>
      </c>
    </row>
    <row r="10364" spans="1:3" x14ac:dyDescent="0.3">
      <c r="A10364" t="s">
        <v>12022</v>
      </c>
    </row>
    <row r="10365" spans="1:3" x14ac:dyDescent="0.3">
      <c r="A10365" t="s">
        <v>7875</v>
      </c>
    </row>
    <row r="10366" spans="1:3" x14ac:dyDescent="0.3">
      <c r="A10366" t="s">
        <v>7876</v>
      </c>
    </row>
    <row r="10367" spans="1:3" x14ac:dyDescent="0.3">
      <c r="A10367" t="s">
        <v>7877</v>
      </c>
      <c r="B10367">
        <v>4</v>
      </c>
      <c r="C10367">
        <v>4</v>
      </c>
    </row>
    <row r="10368" spans="1:3" x14ac:dyDescent="0.3">
      <c r="A10368" t="s">
        <v>12023</v>
      </c>
      <c r="B10368">
        <v>18</v>
      </c>
      <c r="C10368">
        <v>18</v>
      </c>
    </row>
    <row r="10369" spans="1:3" x14ac:dyDescent="0.3">
      <c r="A10369" t="s">
        <v>12024</v>
      </c>
    </row>
    <row r="10370" spans="1:3" x14ac:dyDescent="0.3">
      <c r="A10370" t="s">
        <v>12025</v>
      </c>
    </row>
    <row r="10371" spans="1:3" x14ac:dyDescent="0.3">
      <c r="A10371" t="s">
        <v>7878</v>
      </c>
      <c r="B10371">
        <v>26</v>
      </c>
      <c r="C10371">
        <v>26</v>
      </c>
    </row>
    <row r="10372" spans="1:3" x14ac:dyDescent="0.3">
      <c r="A10372" t="s">
        <v>7879</v>
      </c>
    </row>
    <row r="10373" spans="1:3" x14ac:dyDescent="0.3">
      <c r="A10373" t="s">
        <v>7880</v>
      </c>
    </row>
    <row r="10374" spans="1:3" x14ac:dyDescent="0.3">
      <c r="A10374" t="s">
        <v>12026</v>
      </c>
    </row>
    <row r="10375" spans="1:3" x14ac:dyDescent="0.3">
      <c r="A10375" t="s">
        <v>12027</v>
      </c>
    </row>
    <row r="10376" spans="1:3" x14ac:dyDescent="0.3">
      <c r="A10376" t="s">
        <v>7881</v>
      </c>
    </row>
    <row r="10377" spans="1:3" x14ac:dyDescent="0.3">
      <c r="A10377" t="s">
        <v>12028</v>
      </c>
    </row>
    <row r="10378" spans="1:3" x14ac:dyDescent="0.3">
      <c r="A10378" t="s">
        <v>4387</v>
      </c>
    </row>
    <row r="10379" spans="1:3" x14ac:dyDescent="0.3">
      <c r="A10379" t="s">
        <v>12029</v>
      </c>
    </row>
    <row r="10380" spans="1:3" x14ac:dyDescent="0.3">
      <c r="A10380" t="s">
        <v>7882</v>
      </c>
    </row>
    <row r="10381" spans="1:3" x14ac:dyDescent="0.3">
      <c r="A10381" t="s">
        <v>7883</v>
      </c>
    </row>
    <row r="10382" spans="1:3" x14ac:dyDescent="0.3">
      <c r="A10382" t="s">
        <v>6243</v>
      </c>
    </row>
    <row r="10383" spans="1:3" x14ac:dyDescent="0.3">
      <c r="A10383" t="s">
        <v>7884</v>
      </c>
      <c r="B10383">
        <v>48</v>
      </c>
      <c r="C10383">
        <v>48</v>
      </c>
    </row>
    <row r="10384" spans="1:3" x14ac:dyDescent="0.3">
      <c r="A10384" t="s">
        <v>7885</v>
      </c>
      <c r="B10384">
        <v>50</v>
      </c>
      <c r="C10384">
        <v>50</v>
      </c>
    </row>
    <row r="10385" spans="1:3" x14ac:dyDescent="0.3">
      <c r="A10385" t="s">
        <v>12030</v>
      </c>
      <c r="B10385">
        <v>19</v>
      </c>
      <c r="C10385">
        <v>19</v>
      </c>
    </row>
    <row r="10386" spans="1:3" x14ac:dyDescent="0.3">
      <c r="A10386" t="s">
        <v>7886</v>
      </c>
      <c r="B10386">
        <v>18</v>
      </c>
      <c r="C10386">
        <v>18</v>
      </c>
    </row>
    <row r="10387" spans="1:3" x14ac:dyDescent="0.3">
      <c r="A10387" t="s">
        <v>7887</v>
      </c>
    </row>
    <row r="10388" spans="1:3" x14ac:dyDescent="0.3">
      <c r="A10388" t="s">
        <v>12031</v>
      </c>
      <c r="B10388">
        <v>19</v>
      </c>
      <c r="C10388">
        <v>19</v>
      </c>
    </row>
    <row r="10389" spans="1:3" x14ac:dyDescent="0.3">
      <c r="A10389" t="s">
        <v>12032</v>
      </c>
      <c r="B10389">
        <v>19</v>
      </c>
      <c r="C10389">
        <v>19</v>
      </c>
    </row>
    <row r="10390" spans="1:3" x14ac:dyDescent="0.3">
      <c r="A10390" t="s">
        <v>7888</v>
      </c>
    </row>
    <row r="10391" spans="1:3" x14ac:dyDescent="0.3">
      <c r="A10391" t="s">
        <v>7889</v>
      </c>
    </row>
    <row r="10392" spans="1:3" x14ac:dyDescent="0.3">
      <c r="A10392" t="s">
        <v>7890</v>
      </c>
      <c r="B10392">
        <v>29</v>
      </c>
      <c r="C10392">
        <v>29</v>
      </c>
    </row>
    <row r="10393" spans="1:3" x14ac:dyDescent="0.3">
      <c r="A10393" t="s">
        <v>7891</v>
      </c>
    </row>
    <row r="10394" spans="1:3" x14ac:dyDescent="0.3">
      <c r="A10394" t="s">
        <v>7892</v>
      </c>
      <c r="B10394">
        <v>19</v>
      </c>
      <c r="C10394">
        <v>19</v>
      </c>
    </row>
    <row r="10395" spans="1:3" x14ac:dyDescent="0.3">
      <c r="A10395" t="s">
        <v>12033</v>
      </c>
    </row>
    <row r="10396" spans="1:3" x14ac:dyDescent="0.3">
      <c r="A10396" t="s">
        <v>7893</v>
      </c>
    </row>
    <row r="10397" spans="1:3" x14ac:dyDescent="0.3">
      <c r="A10397" t="s">
        <v>12034</v>
      </c>
    </row>
    <row r="10398" spans="1:3" x14ac:dyDescent="0.3">
      <c r="A10398" t="s">
        <v>7894</v>
      </c>
      <c r="B10398">
        <v>8</v>
      </c>
      <c r="C10398">
        <v>8</v>
      </c>
    </row>
    <row r="10399" spans="1:3" x14ac:dyDescent="0.3">
      <c r="A10399" t="s">
        <v>12035</v>
      </c>
    </row>
    <row r="10400" spans="1:3" x14ac:dyDescent="0.3">
      <c r="A10400" t="s">
        <v>6765</v>
      </c>
    </row>
    <row r="10401" spans="1:3" x14ac:dyDescent="0.3">
      <c r="A10401" t="s">
        <v>12036</v>
      </c>
      <c r="B10401">
        <v>19</v>
      </c>
      <c r="C10401">
        <v>19</v>
      </c>
    </row>
    <row r="10402" spans="1:3" x14ac:dyDescent="0.3">
      <c r="A10402" t="s">
        <v>12037</v>
      </c>
      <c r="B10402">
        <v>2019</v>
      </c>
      <c r="C10402">
        <v>2019</v>
      </c>
    </row>
    <row r="10403" spans="1:3" x14ac:dyDescent="0.3">
      <c r="A10403" t="s">
        <v>12038</v>
      </c>
      <c r="B10403">
        <v>19</v>
      </c>
      <c r="C10403">
        <v>19</v>
      </c>
    </row>
    <row r="10404" spans="1:3" x14ac:dyDescent="0.3">
      <c r="A10404" t="s">
        <v>7896</v>
      </c>
      <c r="B10404">
        <v>1</v>
      </c>
      <c r="C10404">
        <v>1</v>
      </c>
    </row>
    <row r="10405" spans="1:3" x14ac:dyDescent="0.3">
      <c r="A10405" t="s">
        <v>4918</v>
      </c>
    </row>
    <row r="10406" spans="1:3" x14ac:dyDescent="0.3">
      <c r="A10406" t="s">
        <v>7897</v>
      </c>
    </row>
    <row r="10407" spans="1:3" x14ac:dyDescent="0.3">
      <c r="A10407" t="s">
        <v>7898</v>
      </c>
    </row>
    <row r="10408" spans="1:3" x14ac:dyDescent="0.3">
      <c r="A10408" t="s">
        <v>7899</v>
      </c>
    </row>
    <row r="10409" spans="1:3" x14ac:dyDescent="0.3">
      <c r="A10409" t="s">
        <v>7900</v>
      </c>
    </row>
    <row r="10410" spans="1:3" x14ac:dyDescent="0.3">
      <c r="A10410" t="s">
        <v>7901</v>
      </c>
    </row>
    <row r="10411" spans="1:3" x14ac:dyDescent="0.3">
      <c r="A10411" t="s">
        <v>12039</v>
      </c>
    </row>
    <row r="10412" spans="1:3" x14ac:dyDescent="0.3">
      <c r="A10412" t="s">
        <v>12040</v>
      </c>
    </row>
    <row r="10413" spans="1:3" x14ac:dyDescent="0.3">
      <c r="A10413" t="s">
        <v>12041</v>
      </c>
      <c r="B10413">
        <v>2019</v>
      </c>
      <c r="C10413">
        <v>2019</v>
      </c>
    </row>
    <row r="10414" spans="1:3" x14ac:dyDescent="0.3">
      <c r="A10414" t="s">
        <v>12042</v>
      </c>
      <c r="B10414">
        <v>19</v>
      </c>
      <c r="C10414">
        <v>19</v>
      </c>
    </row>
    <row r="10415" spans="1:3" x14ac:dyDescent="0.3">
      <c r="A10415" t="s">
        <v>7902</v>
      </c>
      <c r="B10415">
        <v>26</v>
      </c>
      <c r="C10415">
        <v>26</v>
      </c>
    </row>
    <row r="10416" spans="1:3" x14ac:dyDescent="0.3">
      <c r="A10416" t="s">
        <v>7903</v>
      </c>
      <c r="B10416">
        <v>17</v>
      </c>
      <c r="C10416">
        <v>17</v>
      </c>
    </row>
    <row r="10417" spans="1:3" x14ac:dyDescent="0.3">
      <c r="A10417" t="s">
        <v>7904</v>
      </c>
      <c r="B10417">
        <v>2</v>
      </c>
      <c r="C10417">
        <v>2</v>
      </c>
    </row>
    <row r="10418" spans="1:3" x14ac:dyDescent="0.3">
      <c r="A10418" t="s">
        <v>12043</v>
      </c>
    </row>
    <row r="10419" spans="1:3" x14ac:dyDescent="0.3">
      <c r="A10419" t="s">
        <v>12044</v>
      </c>
      <c r="B10419">
        <v>2020</v>
      </c>
      <c r="C10419">
        <v>2020</v>
      </c>
    </row>
    <row r="10420" spans="1:3" x14ac:dyDescent="0.3">
      <c r="A10420" t="s">
        <v>12045</v>
      </c>
    </row>
    <row r="10421" spans="1:3" x14ac:dyDescent="0.3">
      <c r="A10421" t="s">
        <v>7905</v>
      </c>
      <c r="B10421">
        <v>18</v>
      </c>
      <c r="C10421">
        <v>18</v>
      </c>
    </row>
    <row r="10422" spans="1:3" x14ac:dyDescent="0.3">
      <c r="A10422" t="s">
        <v>7906</v>
      </c>
    </row>
    <row r="10423" spans="1:3" x14ac:dyDescent="0.3">
      <c r="A10423" t="s">
        <v>7907</v>
      </c>
    </row>
    <row r="10424" spans="1:3" x14ac:dyDescent="0.3">
      <c r="A10424" t="s">
        <v>7908</v>
      </c>
    </row>
    <row r="10425" spans="1:3" x14ac:dyDescent="0.3">
      <c r="A10425" t="s">
        <v>7909</v>
      </c>
      <c r="B10425">
        <v>1</v>
      </c>
      <c r="C10425">
        <v>1</v>
      </c>
    </row>
    <row r="10426" spans="1:3" x14ac:dyDescent="0.3">
      <c r="A10426" t="s">
        <v>3680</v>
      </c>
    </row>
    <row r="10427" spans="1:3" x14ac:dyDescent="0.3">
      <c r="A10427" t="s">
        <v>3530</v>
      </c>
    </row>
    <row r="10428" spans="1:3" x14ac:dyDescent="0.3">
      <c r="A10428" t="s">
        <v>12046</v>
      </c>
      <c r="B10428">
        <v>3</v>
      </c>
      <c r="C10428">
        <v>3</v>
      </c>
    </row>
    <row r="10429" spans="1:3" x14ac:dyDescent="0.3">
      <c r="A10429" t="s">
        <v>7910</v>
      </c>
      <c r="B10429">
        <v>1</v>
      </c>
      <c r="C10429">
        <v>1</v>
      </c>
    </row>
    <row r="10430" spans="1:3" x14ac:dyDescent="0.3">
      <c r="A10430" t="s">
        <v>1280</v>
      </c>
    </row>
    <row r="10431" spans="1:3" x14ac:dyDescent="0.3">
      <c r="A10431" t="s">
        <v>6754</v>
      </c>
    </row>
    <row r="10432" spans="1:3" x14ac:dyDescent="0.3">
      <c r="A10432" t="s">
        <v>12047</v>
      </c>
      <c r="B10432">
        <v>19</v>
      </c>
      <c r="C10432">
        <v>19</v>
      </c>
    </row>
    <row r="10433" spans="1:3" x14ac:dyDescent="0.3">
      <c r="A10433" t="s">
        <v>1127</v>
      </c>
      <c r="C10433">
        <v>2</v>
      </c>
    </row>
    <row r="10434" spans="1:3" x14ac:dyDescent="0.3">
      <c r="A10434" t="s">
        <v>12048</v>
      </c>
      <c r="B10434">
        <v>1</v>
      </c>
      <c r="C10434">
        <v>1</v>
      </c>
    </row>
    <row r="10435" spans="1:3" x14ac:dyDescent="0.3">
      <c r="A10435" t="s">
        <v>7911</v>
      </c>
    </row>
    <row r="10436" spans="1:3" x14ac:dyDescent="0.3">
      <c r="A10436" t="s">
        <v>7912</v>
      </c>
    </row>
    <row r="10437" spans="1:3" x14ac:dyDescent="0.3">
      <c r="A10437" t="s">
        <v>12049</v>
      </c>
    </row>
    <row r="10438" spans="1:3" x14ac:dyDescent="0.3">
      <c r="A10438" t="s">
        <v>7913</v>
      </c>
      <c r="B10438">
        <v>22</v>
      </c>
      <c r="C10438">
        <v>22</v>
      </c>
    </row>
    <row r="10439" spans="1:3" x14ac:dyDescent="0.3">
      <c r="A10439" t="s">
        <v>7914</v>
      </c>
      <c r="B10439">
        <v>7</v>
      </c>
      <c r="C10439">
        <v>7</v>
      </c>
    </row>
    <row r="10440" spans="1:3" x14ac:dyDescent="0.3">
      <c r="A10440" t="s">
        <v>7915</v>
      </c>
      <c r="B10440">
        <v>22</v>
      </c>
      <c r="C10440">
        <v>22</v>
      </c>
    </row>
    <row r="10441" spans="1:3" x14ac:dyDescent="0.3">
      <c r="A10441" t="s">
        <v>7916</v>
      </c>
    </row>
    <row r="10442" spans="1:3" x14ac:dyDescent="0.3">
      <c r="A10442" t="s">
        <v>12050</v>
      </c>
    </row>
    <row r="10443" spans="1:3" x14ac:dyDescent="0.3">
      <c r="A10443" t="s">
        <v>12051</v>
      </c>
      <c r="B10443">
        <v>19</v>
      </c>
      <c r="C10443">
        <v>19</v>
      </c>
    </row>
    <row r="10444" spans="1:3" x14ac:dyDescent="0.3">
      <c r="A10444" t="s">
        <v>12052</v>
      </c>
    </row>
    <row r="10445" spans="1:3" x14ac:dyDescent="0.3">
      <c r="A10445" t="s">
        <v>12053</v>
      </c>
      <c r="B10445">
        <v>19</v>
      </c>
      <c r="C10445">
        <v>19</v>
      </c>
    </row>
    <row r="10446" spans="1:3" x14ac:dyDescent="0.3">
      <c r="A10446" t="s">
        <v>12054</v>
      </c>
      <c r="B10446">
        <v>20</v>
      </c>
      <c r="C10446">
        <v>20</v>
      </c>
    </row>
    <row r="10447" spans="1:3" x14ac:dyDescent="0.3">
      <c r="A10447" t="s">
        <v>12055</v>
      </c>
      <c r="B10447">
        <v>20</v>
      </c>
      <c r="C10447">
        <v>20</v>
      </c>
    </row>
    <row r="10448" spans="1:3" x14ac:dyDescent="0.3">
      <c r="A10448" t="s">
        <v>1965</v>
      </c>
    </row>
    <row r="10449" spans="1:3" x14ac:dyDescent="0.3">
      <c r="A10449" t="s">
        <v>7917</v>
      </c>
      <c r="B10449">
        <v>1</v>
      </c>
      <c r="C10449">
        <v>1</v>
      </c>
    </row>
    <row r="10450" spans="1:3" x14ac:dyDescent="0.3">
      <c r="A10450" t="s">
        <v>7918</v>
      </c>
    </row>
    <row r="10451" spans="1:3" x14ac:dyDescent="0.3">
      <c r="A10451" t="s">
        <v>7919</v>
      </c>
    </row>
    <row r="10452" spans="1:3" x14ac:dyDescent="0.3">
      <c r="A10452" t="s">
        <v>7920</v>
      </c>
    </row>
    <row r="10453" spans="1:3" x14ac:dyDescent="0.3">
      <c r="A10453" t="s">
        <v>7921</v>
      </c>
    </row>
    <row r="10454" spans="1:3" x14ac:dyDescent="0.3">
      <c r="A10454" t="s">
        <v>7922</v>
      </c>
      <c r="B10454">
        <v>68</v>
      </c>
      <c r="C10454">
        <v>68</v>
      </c>
    </row>
    <row r="10455" spans="1:3" x14ac:dyDescent="0.3">
      <c r="A10455" t="s">
        <v>7924</v>
      </c>
    </row>
    <row r="10456" spans="1:3" x14ac:dyDescent="0.3">
      <c r="A10456" t="s">
        <v>7925</v>
      </c>
      <c r="B10456">
        <v>72</v>
      </c>
      <c r="C10456">
        <v>72</v>
      </c>
    </row>
    <row r="10457" spans="1:3" x14ac:dyDescent="0.3">
      <c r="A10457" t="s">
        <v>12056</v>
      </c>
      <c r="B10457">
        <v>2024</v>
      </c>
      <c r="C10457">
        <v>2024</v>
      </c>
    </row>
    <row r="10458" spans="1:3" x14ac:dyDescent="0.3">
      <c r="A10458" t="s">
        <v>12057</v>
      </c>
    </row>
    <row r="10459" spans="1:3" x14ac:dyDescent="0.3">
      <c r="A10459" t="s">
        <v>12058</v>
      </c>
    </row>
    <row r="10460" spans="1:3" x14ac:dyDescent="0.3">
      <c r="A10460" t="s">
        <v>7926</v>
      </c>
    </row>
    <row r="10461" spans="1:3" x14ac:dyDescent="0.3">
      <c r="A10461" t="s">
        <v>12059</v>
      </c>
    </row>
    <row r="10462" spans="1:3" x14ac:dyDescent="0.3">
      <c r="A10462" t="s">
        <v>12060</v>
      </c>
    </row>
    <row r="10463" spans="1:3" x14ac:dyDescent="0.3">
      <c r="A10463" t="s">
        <v>7927</v>
      </c>
    </row>
    <row r="10464" spans="1:3" x14ac:dyDescent="0.3">
      <c r="A10464" t="s">
        <v>7928</v>
      </c>
    </row>
    <row r="10465" spans="1:3" x14ac:dyDescent="0.3">
      <c r="A10465" t="s">
        <v>7929</v>
      </c>
    </row>
    <row r="10466" spans="1:3" x14ac:dyDescent="0.3">
      <c r="A10466" t="s">
        <v>7930</v>
      </c>
    </row>
    <row r="10467" spans="1:3" x14ac:dyDescent="0.3">
      <c r="A10467" t="s">
        <v>12061</v>
      </c>
      <c r="B10467">
        <v>19</v>
      </c>
      <c r="C10467">
        <v>19</v>
      </c>
    </row>
    <row r="10468" spans="1:3" x14ac:dyDescent="0.3">
      <c r="A10468" t="s">
        <v>12062</v>
      </c>
    </row>
    <row r="10469" spans="1:3" x14ac:dyDescent="0.3">
      <c r="A10469" t="s">
        <v>12063</v>
      </c>
      <c r="B10469">
        <v>19</v>
      </c>
      <c r="C10469">
        <v>19</v>
      </c>
    </row>
    <row r="10470" spans="1:3" x14ac:dyDescent="0.3">
      <c r="A10470" t="s">
        <v>5785</v>
      </c>
    </row>
    <row r="10471" spans="1:3" x14ac:dyDescent="0.3">
      <c r="A10471" t="s">
        <v>7667</v>
      </c>
    </row>
    <row r="10472" spans="1:3" x14ac:dyDescent="0.3">
      <c r="A10472" t="s">
        <v>7931</v>
      </c>
      <c r="B10472">
        <v>10</v>
      </c>
      <c r="C10472">
        <v>10</v>
      </c>
    </row>
    <row r="10473" spans="1:3" x14ac:dyDescent="0.3">
      <c r="A10473" t="s">
        <v>12064</v>
      </c>
    </row>
    <row r="10474" spans="1:3" x14ac:dyDescent="0.3">
      <c r="A10474" t="s">
        <v>12065</v>
      </c>
      <c r="B10474">
        <v>2020</v>
      </c>
      <c r="C10474">
        <v>2020</v>
      </c>
    </row>
    <row r="10475" spans="1:3" x14ac:dyDescent="0.3">
      <c r="A10475" t="s">
        <v>7932</v>
      </c>
    </row>
    <row r="10476" spans="1:3" x14ac:dyDescent="0.3">
      <c r="A10476" t="s">
        <v>7933</v>
      </c>
      <c r="B10476">
        <v>9</v>
      </c>
      <c r="C10476">
        <v>9</v>
      </c>
    </row>
    <row r="10477" spans="1:3" x14ac:dyDescent="0.3">
      <c r="A10477" t="s">
        <v>12066</v>
      </c>
      <c r="B10477">
        <v>6</v>
      </c>
      <c r="C10477">
        <v>6</v>
      </c>
    </row>
    <row r="10478" spans="1:3" x14ac:dyDescent="0.3">
      <c r="A10478" t="s">
        <v>1127</v>
      </c>
      <c r="C10478">
        <v>2</v>
      </c>
    </row>
    <row r="10479" spans="1:3" x14ac:dyDescent="0.3">
      <c r="A10479" t="s">
        <v>1083</v>
      </c>
      <c r="C10479">
        <v>1</v>
      </c>
    </row>
    <row r="10480" spans="1:3" x14ac:dyDescent="0.3">
      <c r="A10480" t="s">
        <v>12067</v>
      </c>
      <c r="B10480">
        <v>2020</v>
      </c>
      <c r="C10480">
        <v>2020</v>
      </c>
    </row>
    <row r="10481" spans="1:3" x14ac:dyDescent="0.3">
      <c r="A10481" t="s">
        <v>12068</v>
      </c>
    </row>
    <row r="10482" spans="1:3" x14ac:dyDescent="0.3">
      <c r="A10482" t="s">
        <v>7934</v>
      </c>
    </row>
    <row r="10483" spans="1:3" x14ac:dyDescent="0.3">
      <c r="A10483" t="s">
        <v>12069</v>
      </c>
      <c r="B10483">
        <v>20</v>
      </c>
      <c r="C10483">
        <v>20</v>
      </c>
    </row>
    <row r="10484" spans="1:3" x14ac:dyDescent="0.3">
      <c r="A10484" t="s">
        <v>12070</v>
      </c>
    </row>
    <row r="10485" spans="1:3" x14ac:dyDescent="0.3">
      <c r="A10485" t="s">
        <v>12071</v>
      </c>
    </row>
    <row r="10486" spans="1:3" x14ac:dyDescent="0.3">
      <c r="A10486" t="s">
        <v>7935</v>
      </c>
      <c r="B10486">
        <v>11</v>
      </c>
      <c r="C10486">
        <v>11</v>
      </c>
    </row>
    <row r="10487" spans="1:3" x14ac:dyDescent="0.3">
      <c r="A10487" t="s">
        <v>7936</v>
      </c>
      <c r="B10487">
        <v>1</v>
      </c>
      <c r="C10487">
        <v>1</v>
      </c>
    </row>
    <row r="10488" spans="1:3" x14ac:dyDescent="0.3">
      <c r="A10488" t="s">
        <v>7937</v>
      </c>
    </row>
    <row r="10489" spans="1:3" x14ac:dyDescent="0.3">
      <c r="A10489" t="s">
        <v>12072</v>
      </c>
    </row>
    <row r="10490" spans="1:3" x14ac:dyDescent="0.3">
      <c r="A10490" t="s">
        <v>5977</v>
      </c>
    </row>
    <row r="10491" spans="1:3" x14ac:dyDescent="0.3">
      <c r="A10491" t="s">
        <v>1303</v>
      </c>
      <c r="C10491">
        <v>4</v>
      </c>
    </row>
    <row r="10492" spans="1:3" x14ac:dyDescent="0.3">
      <c r="A10492" t="s">
        <v>12073</v>
      </c>
    </row>
    <row r="10493" spans="1:3" x14ac:dyDescent="0.3">
      <c r="A10493" t="s">
        <v>12074</v>
      </c>
      <c r="B10493">
        <v>2020</v>
      </c>
      <c r="C10493">
        <v>2020</v>
      </c>
    </row>
    <row r="10494" spans="1:3" x14ac:dyDescent="0.3">
      <c r="A10494" t="s">
        <v>12075</v>
      </c>
    </row>
    <row r="10495" spans="1:3" x14ac:dyDescent="0.3">
      <c r="A10495" t="s">
        <v>7938</v>
      </c>
      <c r="B10495">
        <v>12</v>
      </c>
      <c r="C10495">
        <v>12</v>
      </c>
    </row>
    <row r="10496" spans="1:3" x14ac:dyDescent="0.3">
      <c r="A10496" t="s">
        <v>12076</v>
      </c>
      <c r="B10496">
        <v>2020</v>
      </c>
      <c r="C10496">
        <v>2020</v>
      </c>
    </row>
    <row r="10497" spans="1:3" x14ac:dyDescent="0.3">
      <c r="A10497" t="s">
        <v>12077</v>
      </c>
      <c r="B10497">
        <v>2</v>
      </c>
      <c r="C10497">
        <v>2</v>
      </c>
    </row>
    <row r="10498" spans="1:3" x14ac:dyDescent="0.3">
      <c r="A10498" t="s">
        <v>6867</v>
      </c>
    </row>
    <row r="10499" spans="1:3" x14ac:dyDescent="0.3">
      <c r="A10499" t="s">
        <v>12078</v>
      </c>
    </row>
    <row r="10500" spans="1:3" x14ac:dyDescent="0.3">
      <c r="A10500" t="s">
        <v>12079</v>
      </c>
    </row>
    <row r="10501" spans="1:3" x14ac:dyDescent="0.3">
      <c r="A10501" t="s">
        <v>12080</v>
      </c>
      <c r="B10501">
        <v>2020</v>
      </c>
      <c r="C10501">
        <v>2020</v>
      </c>
    </row>
    <row r="10502" spans="1:3" x14ac:dyDescent="0.3">
      <c r="A10502" t="s">
        <v>6262</v>
      </c>
    </row>
    <row r="10503" spans="1:3" x14ac:dyDescent="0.3">
      <c r="A10503" t="s">
        <v>12081</v>
      </c>
    </row>
    <row r="10504" spans="1:3" x14ac:dyDescent="0.3">
      <c r="A10504" t="s">
        <v>12082</v>
      </c>
    </row>
    <row r="10505" spans="1:3" x14ac:dyDescent="0.3">
      <c r="A10505" t="s">
        <v>1083</v>
      </c>
      <c r="C10505">
        <v>1</v>
      </c>
    </row>
    <row r="10506" spans="1:3" x14ac:dyDescent="0.3">
      <c r="A10506" t="s">
        <v>12083</v>
      </c>
      <c r="B10506">
        <v>1</v>
      </c>
      <c r="C10506">
        <v>1</v>
      </c>
    </row>
    <row r="10507" spans="1:3" x14ac:dyDescent="0.3">
      <c r="A10507" t="s">
        <v>12084</v>
      </c>
    </row>
    <row r="10508" spans="1:3" x14ac:dyDescent="0.3">
      <c r="A10508" t="s">
        <v>12085</v>
      </c>
    </row>
    <row r="10509" spans="1:3" x14ac:dyDescent="0.3">
      <c r="A10509" t="s">
        <v>7939</v>
      </c>
    </row>
    <row r="10510" spans="1:3" x14ac:dyDescent="0.3">
      <c r="A10510" t="s">
        <v>7940</v>
      </c>
    </row>
    <row r="10511" spans="1:3" x14ac:dyDescent="0.3">
      <c r="A10511" t="s">
        <v>7941</v>
      </c>
    </row>
    <row r="10512" spans="1:3" x14ac:dyDescent="0.3">
      <c r="A10512" t="s">
        <v>7942</v>
      </c>
    </row>
    <row r="10513" spans="1:3" x14ac:dyDescent="0.3">
      <c r="A10513" t="s">
        <v>7943</v>
      </c>
      <c r="C10513">
        <v>2</v>
      </c>
    </row>
    <row r="10514" spans="1:3" x14ac:dyDescent="0.3">
      <c r="A10514" t="s">
        <v>7944</v>
      </c>
      <c r="B10514">
        <v>3</v>
      </c>
      <c r="C10514">
        <v>3</v>
      </c>
    </row>
    <row r="10515" spans="1:3" x14ac:dyDescent="0.3">
      <c r="A10515" t="s">
        <v>7945</v>
      </c>
    </row>
    <row r="10516" spans="1:3" x14ac:dyDescent="0.3">
      <c r="A10516" t="s">
        <v>7946</v>
      </c>
    </row>
    <row r="10517" spans="1:3" x14ac:dyDescent="0.3">
      <c r="A10517" t="s">
        <v>7947</v>
      </c>
    </row>
    <row r="10518" spans="1:3" x14ac:dyDescent="0.3">
      <c r="A10518" t="s">
        <v>7948</v>
      </c>
      <c r="B10518">
        <v>4</v>
      </c>
      <c r="C10518">
        <v>4</v>
      </c>
    </row>
    <row r="10519" spans="1:3" x14ac:dyDescent="0.3">
      <c r="A10519" t="s">
        <v>7949</v>
      </c>
    </row>
    <row r="10520" spans="1:3" x14ac:dyDescent="0.3">
      <c r="A10520" t="s">
        <v>7950</v>
      </c>
    </row>
    <row r="10521" spans="1:3" x14ac:dyDescent="0.3">
      <c r="A10521" t="s">
        <v>7951</v>
      </c>
      <c r="B10521">
        <v>2</v>
      </c>
      <c r="C10521">
        <v>2</v>
      </c>
    </row>
    <row r="10522" spans="1:3" x14ac:dyDescent="0.3">
      <c r="A10522" t="s">
        <v>7952</v>
      </c>
      <c r="B10522">
        <v>4</v>
      </c>
      <c r="C10522">
        <v>4</v>
      </c>
    </row>
    <row r="10523" spans="1:3" x14ac:dyDescent="0.3">
      <c r="A10523" t="s">
        <v>7954</v>
      </c>
      <c r="B10523">
        <v>1</v>
      </c>
      <c r="C10523">
        <v>1</v>
      </c>
    </row>
    <row r="10524" spans="1:3" x14ac:dyDescent="0.3">
      <c r="A10524" t="s">
        <v>12086</v>
      </c>
    </row>
    <row r="10525" spans="1:3" x14ac:dyDescent="0.3">
      <c r="A10525" t="s">
        <v>7955</v>
      </c>
      <c r="B10525">
        <v>11</v>
      </c>
      <c r="C10525">
        <v>11</v>
      </c>
    </row>
    <row r="10526" spans="1:3" x14ac:dyDescent="0.3">
      <c r="A10526" t="s">
        <v>12087</v>
      </c>
    </row>
    <row r="10527" spans="1:3" x14ac:dyDescent="0.3">
      <c r="A10527" t="s">
        <v>12088</v>
      </c>
      <c r="B10527">
        <v>1</v>
      </c>
      <c r="C10527">
        <v>1</v>
      </c>
    </row>
    <row r="10528" spans="1:3" x14ac:dyDescent="0.3">
      <c r="A10528" t="s">
        <v>12089</v>
      </c>
    </row>
    <row r="10529" spans="1:3" x14ac:dyDescent="0.3">
      <c r="A10529" t="s">
        <v>7957</v>
      </c>
      <c r="C10529">
        <v>1</v>
      </c>
    </row>
    <row r="10530" spans="1:3" x14ac:dyDescent="0.3">
      <c r="A10530" t="s">
        <v>7958</v>
      </c>
      <c r="B10530">
        <v>5</v>
      </c>
      <c r="C10530">
        <v>5</v>
      </c>
    </row>
    <row r="10531" spans="1:3" x14ac:dyDescent="0.3">
      <c r="A10531" t="s">
        <v>12090</v>
      </c>
      <c r="B10531">
        <v>4</v>
      </c>
      <c r="C10531">
        <v>4</v>
      </c>
    </row>
    <row r="10532" spans="1:3" x14ac:dyDescent="0.3">
      <c r="A10532" t="s">
        <v>12091</v>
      </c>
      <c r="B10532">
        <v>4</v>
      </c>
      <c r="C10532">
        <v>4</v>
      </c>
    </row>
    <row r="10533" spans="1:3" x14ac:dyDescent="0.3">
      <c r="A10533" t="s">
        <v>7959</v>
      </c>
    </row>
    <row r="10534" spans="1:3" x14ac:dyDescent="0.3">
      <c r="A10534" t="s">
        <v>12092</v>
      </c>
      <c r="B10534">
        <v>2021</v>
      </c>
      <c r="C10534">
        <v>2021</v>
      </c>
    </row>
    <row r="10535" spans="1:3" x14ac:dyDescent="0.3">
      <c r="A10535" t="s">
        <v>12093</v>
      </c>
      <c r="B10535">
        <v>5</v>
      </c>
      <c r="C10535">
        <v>5</v>
      </c>
    </row>
    <row r="10536" spans="1:3" x14ac:dyDescent="0.3">
      <c r="A10536" t="s">
        <v>7960</v>
      </c>
    </row>
    <row r="10537" spans="1:3" x14ac:dyDescent="0.3">
      <c r="A10537" t="s">
        <v>12094</v>
      </c>
    </row>
    <row r="10538" spans="1:3" x14ac:dyDescent="0.3">
      <c r="A10538" t="s">
        <v>12095</v>
      </c>
    </row>
    <row r="10539" spans="1:3" x14ac:dyDescent="0.3">
      <c r="A10539" t="s">
        <v>7961</v>
      </c>
      <c r="B10539">
        <v>8</v>
      </c>
      <c r="C10539">
        <v>8</v>
      </c>
    </row>
    <row r="10540" spans="1:3" x14ac:dyDescent="0.3">
      <c r="A10540" t="s">
        <v>7962</v>
      </c>
    </row>
    <row r="10541" spans="1:3" x14ac:dyDescent="0.3">
      <c r="A10541" t="s">
        <v>12096</v>
      </c>
      <c r="B10541">
        <v>1</v>
      </c>
      <c r="C10541">
        <v>1</v>
      </c>
    </row>
    <row r="10542" spans="1:3" x14ac:dyDescent="0.3">
      <c r="A10542" t="s">
        <v>7963</v>
      </c>
      <c r="B10542">
        <v>12</v>
      </c>
      <c r="C10542">
        <v>12</v>
      </c>
    </row>
    <row r="10543" spans="1:3" x14ac:dyDescent="0.3">
      <c r="A10543" t="s">
        <v>7964</v>
      </c>
    </row>
    <row r="10544" spans="1:3" x14ac:dyDescent="0.3">
      <c r="A10544" t="s">
        <v>7965</v>
      </c>
    </row>
    <row r="10545" spans="1:3" x14ac:dyDescent="0.3">
      <c r="A10545" t="s">
        <v>7966</v>
      </c>
    </row>
    <row r="10546" spans="1:3" x14ac:dyDescent="0.3">
      <c r="A10546" t="s">
        <v>12097</v>
      </c>
    </row>
    <row r="10547" spans="1:3" x14ac:dyDescent="0.3">
      <c r="A10547" t="s">
        <v>7967</v>
      </c>
    </row>
    <row r="10548" spans="1:3" x14ac:dyDescent="0.3">
      <c r="A10548" t="s">
        <v>7968</v>
      </c>
      <c r="C10548">
        <v>2</v>
      </c>
    </row>
    <row r="10549" spans="1:3" x14ac:dyDescent="0.3">
      <c r="A10549" t="s">
        <v>12098</v>
      </c>
      <c r="B10549">
        <v>6</v>
      </c>
      <c r="C10549">
        <v>6</v>
      </c>
    </row>
    <row r="10550" spans="1:3" x14ac:dyDescent="0.3">
      <c r="A10550" t="s">
        <v>12099</v>
      </c>
    </row>
    <row r="10551" spans="1:3" x14ac:dyDescent="0.3">
      <c r="A10551" t="s">
        <v>7969</v>
      </c>
      <c r="B10551">
        <v>5</v>
      </c>
      <c r="C10551">
        <v>5</v>
      </c>
    </row>
    <row r="10552" spans="1:3" x14ac:dyDescent="0.3">
      <c r="A10552" t="s">
        <v>2688</v>
      </c>
    </row>
    <row r="10553" spans="1:3" x14ac:dyDescent="0.3">
      <c r="A10553" t="s">
        <v>7970</v>
      </c>
    </row>
    <row r="10554" spans="1:3" x14ac:dyDescent="0.3">
      <c r="A10554" t="s">
        <v>7971</v>
      </c>
    </row>
    <row r="10555" spans="1:3" x14ac:dyDescent="0.3">
      <c r="A10555" t="s">
        <v>7972</v>
      </c>
      <c r="B10555">
        <v>11</v>
      </c>
      <c r="C10555">
        <v>11</v>
      </c>
    </row>
    <row r="10556" spans="1:3" x14ac:dyDescent="0.3">
      <c r="A10556" t="s">
        <v>12100</v>
      </c>
    </row>
    <row r="10557" spans="1:3" x14ac:dyDescent="0.3">
      <c r="A10557" t="s">
        <v>12101</v>
      </c>
    </row>
    <row r="10558" spans="1:3" x14ac:dyDescent="0.3">
      <c r="A10558" t="s">
        <v>12102</v>
      </c>
    </row>
    <row r="10559" spans="1:3" x14ac:dyDescent="0.3">
      <c r="A10559" t="s">
        <v>12103</v>
      </c>
      <c r="B10559">
        <v>2021</v>
      </c>
      <c r="C10559">
        <v>2021</v>
      </c>
    </row>
    <row r="10560" spans="1:3" x14ac:dyDescent="0.3">
      <c r="A10560" t="s">
        <v>12104</v>
      </c>
    </row>
    <row r="10561" spans="1:3" x14ac:dyDescent="0.3">
      <c r="A10561" t="s">
        <v>12105</v>
      </c>
    </row>
    <row r="10562" spans="1:3" x14ac:dyDescent="0.3">
      <c r="A10562" t="s">
        <v>12106</v>
      </c>
      <c r="B10562">
        <v>9</v>
      </c>
      <c r="C10562">
        <v>9</v>
      </c>
    </row>
    <row r="10563" spans="1:3" x14ac:dyDescent="0.3">
      <c r="A10563" t="s">
        <v>12107</v>
      </c>
    </row>
    <row r="10564" spans="1:3" x14ac:dyDescent="0.3">
      <c r="A10564" t="s">
        <v>12108</v>
      </c>
    </row>
    <row r="10565" spans="1:3" x14ac:dyDescent="0.3">
      <c r="A10565" t="s">
        <v>7973</v>
      </c>
    </row>
    <row r="10566" spans="1:3" x14ac:dyDescent="0.3">
      <c r="A10566" t="s">
        <v>7974</v>
      </c>
      <c r="B10566">
        <v>25</v>
      </c>
      <c r="C10566">
        <v>25</v>
      </c>
    </row>
    <row r="10567" spans="1:3" x14ac:dyDescent="0.3">
      <c r="A10567" t="s">
        <v>12109</v>
      </c>
    </row>
    <row r="10568" spans="1:3" x14ac:dyDescent="0.3">
      <c r="A10568" t="s">
        <v>12110</v>
      </c>
    </row>
    <row r="10569" spans="1:3" x14ac:dyDescent="0.3">
      <c r="A10569" t="s">
        <v>12111</v>
      </c>
      <c r="B10569">
        <v>2021</v>
      </c>
      <c r="C10569">
        <v>2021</v>
      </c>
    </row>
    <row r="10570" spans="1:3" x14ac:dyDescent="0.3">
      <c r="A10570" t="s">
        <v>12112</v>
      </c>
      <c r="B10570">
        <v>2021</v>
      </c>
      <c r="C10570">
        <v>2021</v>
      </c>
    </row>
    <row r="10571" spans="1:3" x14ac:dyDescent="0.3">
      <c r="A10571" t="s">
        <v>7975</v>
      </c>
      <c r="B10571">
        <v>7</v>
      </c>
      <c r="C10571">
        <v>7</v>
      </c>
    </row>
    <row r="10572" spans="1:3" x14ac:dyDescent="0.3">
      <c r="A10572" t="s">
        <v>12113</v>
      </c>
    </row>
    <row r="10573" spans="1:3" x14ac:dyDescent="0.3">
      <c r="A10573" t="s">
        <v>7976</v>
      </c>
    </row>
    <row r="10574" spans="1:3" x14ac:dyDescent="0.3">
      <c r="A10574" t="s">
        <v>7977</v>
      </c>
      <c r="B10574">
        <v>8</v>
      </c>
      <c r="C10574">
        <v>8</v>
      </c>
    </row>
    <row r="10575" spans="1:3" x14ac:dyDescent="0.3">
      <c r="A10575" t="s">
        <v>12114</v>
      </c>
    </row>
    <row r="10576" spans="1:3" x14ac:dyDescent="0.3">
      <c r="A10576" t="s">
        <v>7979</v>
      </c>
    </row>
    <row r="10577" spans="1:3" x14ac:dyDescent="0.3">
      <c r="A10577" t="s">
        <v>12115</v>
      </c>
    </row>
    <row r="10578" spans="1:3" x14ac:dyDescent="0.3">
      <c r="A10578" t="s">
        <v>7980</v>
      </c>
    </row>
    <row r="10579" spans="1:3" x14ac:dyDescent="0.3">
      <c r="A10579" t="s">
        <v>7981</v>
      </c>
    </row>
    <row r="10580" spans="1:3" x14ac:dyDescent="0.3">
      <c r="A10580" t="s">
        <v>7982</v>
      </c>
    </row>
    <row r="10581" spans="1:3" x14ac:dyDescent="0.3">
      <c r="A10581" t="s">
        <v>12116</v>
      </c>
    </row>
    <row r="10582" spans="1:3" x14ac:dyDescent="0.3">
      <c r="A10582" t="s">
        <v>12117</v>
      </c>
      <c r="B10582">
        <v>18</v>
      </c>
      <c r="C10582">
        <v>18</v>
      </c>
    </row>
    <row r="10583" spans="1:3" x14ac:dyDescent="0.3">
      <c r="A10583" t="s">
        <v>7983</v>
      </c>
      <c r="B10583">
        <v>29</v>
      </c>
      <c r="C10583">
        <v>29</v>
      </c>
    </row>
    <row r="10584" spans="1:3" x14ac:dyDescent="0.3">
      <c r="A10584" t="s">
        <v>7984</v>
      </c>
      <c r="B10584">
        <v>10</v>
      </c>
      <c r="C10584">
        <v>10</v>
      </c>
    </row>
    <row r="10585" spans="1:3" x14ac:dyDescent="0.3">
      <c r="A10585" t="s">
        <v>7985</v>
      </c>
    </row>
    <row r="10586" spans="1:3" x14ac:dyDescent="0.3">
      <c r="A10586" t="s">
        <v>7986</v>
      </c>
      <c r="B10586">
        <v>21</v>
      </c>
      <c r="C10586">
        <v>21</v>
      </c>
    </row>
    <row r="10587" spans="1:3" x14ac:dyDescent="0.3">
      <c r="A10587" t="s">
        <v>7987</v>
      </c>
      <c r="B10587">
        <v>7</v>
      </c>
      <c r="C10587">
        <v>7</v>
      </c>
    </row>
    <row r="10588" spans="1:3" x14ac:dyDescent="0.3">
      <c r="A10588" t="s">
        <v>5382</v>
      </c>
    </row>
    <row r="10589" spans="1:3" x14ac:dyDescent="0.3">
      <c r="A10589" t="s">
        <v>12118</v>
      </c>
    </row>
    <row r="10590" spans="1:3" x14ac:dyDescent="0.3">
      <c r="A10590" t="s">
        <v>7988</v>
      </c>
    </row>
    <row r="10591" spans="1:3" x14ac:dyDescent="0.3">
      <c r="A10591" t="s">
        <v>7989</v>
      </c>
    </row>
    <row r="10592" spans="1:3" x14ac:dyDescent="0.3">
      <c r="A10592" t="s">
        <v>7990</v>
      </c>
      <c r="B10592">
        <v>1</v>
      </c>
      <c r="C10592">
        <v>1</v>
      </c>
    </row>
    <row r="10593" spans="1:3" x14ac:dyDescent="0.3">
      <c r="A10593" t="s">
        <v>12119</v>
      </c>
    </row>
    <row r="10594" spans="1:3" x14ac:dyDescent="0.3">
      <c r="A10594" t="s">
        <v>12120</v>
      </c>
    </row>
    <row r="10595" spans="1:3" x14ac:dyDescent="0.3">
      <c r="A10595" t="s">
        <v>12121</v>
      </c>
    </row>
    <row r="10596" spans="1:3" x14ac:dyDescent="0.3">
      <c r="A10596" t="s">
        <v>12122</v>
      </c>
    </row>
    <row r="10597" spans="1:3" x14ac:dyDescent="0.3">
      <c r="A10597" t="s">
        <v>12123</v>
      </c>
    </row>
    <row r="10598" spans="1:3" x14ac:dyDescent="0.3">
      <c r="A10598" t="s">
        <v>7991</v>
      </c>
      <c r="B10598">
        <v>16</v>
      </c>
      <c r="C10598">
        <v>16</v>
      </c>
    </row>
    <row r="10599" spans="1:3" x14ac:dyDescent="0.3">
      <c r="A10599" t="s">
        <v>7992</v>
      </c>
      <c r="B10599">
        <v>2</v>
      </c>
      <c r="C10599">
        <v>2</v>
      </c>
    </row>
    <row r="10600" spans="1:3" x14ac:dyDescent="0.3">
      <c r="A10600" t="s">
        <v>12124</v>
      </c>
    </row>
    <row r="10601" spans="1:3" x14ac:dyDescent="0.3">
      <c r="A10601" t="s">
        <v>7993</v>
      </c>
      <c r="B10601">
        <v>11</v>
      </c>
      <c r="C10601">
        <v>11</v>
      </c>
    </row>
    <row r="10602" spans="1:3" x14ac:dyDescent="0.3">
      <c r="A10602" t="s">
        <v>7994</v>
      </c>
      <c r="C10602">
        <v>7</v>
      </c>
    </row>
    <row r="10603" spans="1:3" x14ac:dyDescent="0.3">
      <c r="A10603" t="s">
        <v>7995</v>
      </c>
    </row>
    <row r="10604" spans="1:3" x14ac:dyDescent="0.3">
      <c r="A10604" t="s">
        <v>12125</v>
      </c>
    </row>
    <row r="10605" spans="1:3" x14ac:dyDescent="0.3">
      <c r="A10605" t="s">
        <v>12126</v>
      </c>
    </row>
    <row r="10606" spans="1:3" x14ac:dyDescent="0.3">
      <c r="A10606" t="s">
        <v>7996</v>
      </c>
      <c r="B10606">
        <v>1</v>
      </c>
      <c r="C10606">
        <v>1</v>
      </c>
    </row>
    <row r="10607" spans="1:3" x14ac:dyDescent="0.3">
      <c r="A10607" t="s">
        <v>7997</v>
      </c>
      <c r="B10607">
        <v>16</v>
      </c>
      <c r="C10607">
        <v>16</v>
      </c>
    </row>
    <row r="10608" spans="1:3" x14ac:dyDescent="0.3">
      <c r="A10608" t="s">
        <v>7998</v>
      </c>
    </row>
    <row r="10609" spans="1:3" x14ac:dyDescent="0.3">
      <c r="A10609" t="s">
        <v>12127</v>
      </c>
    </row>
    <row r="10610" spans="1:3" x14ac:dyDescent="0.3">
      <c r="A10610" t="s">
        <v>7999</v>
      </c>
      <c r="B10610">
        <v>10</v>
      </c>
      <c r="C10610">
        <v>10</v>
      </c>
    </row>
    <row r="10611" spans="1:3" x14ac:dyDescent="0.3">
      <c r="A10611" t="s">
        <v>12128</v>
      </c>
    </row>
    <row r="10612" spans="1:3" x14ac:dyDescent="0.3">
      <c r="A10612" t="s">
        <v>8000</v>
      </c>
      <c r="B10612">
        <v>17</v>
      </c>
      <c r="C10612">
        <v>17</v>
      </c>
    </row>
    <row r="10613" spans="1:3" x14ac:dyDescent="0.3">
      <c r="A10613" t="s">
        <v>8001</v>
      </c>
      <c r="B10613">
        <v>12</v>
      </c>
      <c r="C10613">
        <v>12</v>
      </c>
    </row>
    <row r="10614" spans="1:3" x14ac:dyDescent="0.3">
      <c r="A10614" t="s">
        <v>12129</v>
      </c>
    </row>
    <row r="10615" spans="1:3" x14ac:dyDescent="0.3">
      <c r="A10615" t="s">
        <v>8002</v>
      </c>
      <c r="B10615">
        <v>30</v>
      </c>
      <c r="C10615">
        <v>30</v>
      </c>
    </row>
    <row r="10616" spans="1:3" x14ac:dyDescent="0.3">
      <c r="A10616" t="s">
        <v>8003</v>
      </c>
    </row>
    <row r="10617" spans="1:3" x14ac:dyDescent="0.3">
      <c r="A10617" t="s">
        <v>8004</v>
      </c>
      <c r="B10617">
        <v>15</v>
      </c>
      <c r="C10617">
        <v>15</v>
      </c>
    </row>
    <row r="10618" spans="1:3" x14ac:dyDescent="0.3">
      <c r="A10618" t="s">
        <v>12130</v>
      </c>
    </row>
    <row r="10619" spans="1:3" x14ac:dyDescent="0.3">
      <c r="A10619" t="s">
        <v>8005</v>
      </c>
      <c r="B10619">
        <v>2</v>
      </c>
      <c r="C10619">
        <v>2</v>
      </c>
    </row>
    <row r="10620" spans="1:3" x14ac:dyDescent="0.3">
      <c r="A10620" t="s">
        <v>8006</v>
      </c>
      <c r="B10620">
        <v>3</v>
      </c>
      <c r="C10620">
        <v>3</v>
      </c>
    </row>
    <row r="10621" spans="1:3" x14ac:dyDescent="0.3">
      <c r="A10621" t="s">
        <v>8007</v>
      </c>
      <c r="B10621">
        <v>13</v>
      </c>
      <c r="C10621">
        <v>13</v>
      </c>
    </row>
    <row r="10622" spans="1:3" x14ac:dyDescent="0.3">
      <c r="A10622" t="s">
        <v>8008</v>
      </c>
      <c r="B10622">
        <v>9</v>
      </c>
      <c r="C10622">
        <v>9</v>
      </c>
    </row>
    <row r="10623" spans="1:3" x14ac:dyDescent="0.3">
      <c r="A10623" t="s">
        <v>12131</v>
      </c>
    </row>
    <row r="10624" spans="1:3" x14ac:dyDescent="0.3">
      <c r="A10624" t="s">
        <v>8010</v>
      </c>
      <c r="B10624">
        <v>1</v>
      </c>
      <c r="C10624">
        <v>1</v>
      </c>
    </row>
    <row r="10625" spans="1:3" x14ac:dyDescent="0.3">
      <c r="A10625" t="s">
        <v>8011</v>
      </c>
      <c r="B10625">
        <v>3</v>
      </c>
      <c r="C10625">
        <v>3</v>
      </c>
    </row>
    <row r="10626" spans="1:3" x14ac:dyDescent="0.3">
      <c r="A10626" t="s">
        <v>12132</v>
      </c>
    </row>
    <row r="10627" spans="1:3" x14ac:dyDescent="0.3">
      <c r="A10627" t="s">
        <v>8012</v>
      </c>
      <c r="C10627">
        <v>16</v>
      </c>
    </row>
    <row r="10628" spans="1:3" x14ac:dyDescent="0.3">
      <c r="A10628" t="s">
        <v>8013</v>
      </c>
    </row>
    <row r="10629" spans="1:3" x14ac:dyDescent="0.3">
      <c r="A10629" t="s">
        <v>8014</v>
      </c>
      <c r="B10629">
        <v>2</v>
      </c>
      <c r="C10629">
        <v>2</v>
      </c>
    </row>
    <row r="10630" spans="1:3" x14ac:dyDescent="0.3">
      <c r="A10630" t="s">
        <v>8015</v>
      </c>
      <c r="B10630">
        <v>1</v>
      </c>
      <c r="C10630">
        <v>1</v>
      </c>
    </row>
    <row r="10631" spans="1:3" x14ac:dyDescent="0.3">
      <c r="A10631" t="s">
        <v>12133</v>
      </c>
    </row>
    <row r="10632" spans="1:3" x14ac:dyDescent="0.3">
      <c r="A10632" t="s">
        <v>12134</v>
      </c>
    </row>
    <row r="10633" spans="1:3" x14ac:dyDescent="0.3">
      <c r="A10633" t="s">
        <v>8017</v>
      </c>
      <c r="B10633">
        <v>1</v>
      </c>
      <c r="C10633">
        <v>1</v>
      </c>
    </row>
    <row r="10634" spans="1:3" x14ac:dyDescent="0.3">
      <c r="A10634" t="s">
        <v>8018</v>
      </c>
      <c r="B10634">
        <v>14</v>
      </c>
      <c r="C10634">
        <v>14</v>
      </c>
    </row>
    <row r="10635" spans="1:3" x14ac:dyDescent="0.3">
      <c r="A10635" t="s">
        <v>8019</v>
      </c>
      <c r="B10635">
        <v>12</v>
      </c>
      <c r="C10635">
        <v>12</v>
      </c>
    </row>
    <row r="10636" spans="1:3" x14ac:dyDescent="0.3">
      <c r="A10636" t="s">
        <v>12135</v>
      </c>
    </row>
    <row r="10637" spans="1:3" x14ac:dyDescent="0.3">
      <c r="A10637" t="s">
        <v>8020</v>
      </c>
      <c r="B10637">
        <v>20</v>
      </c>
      <c r="C10637">
        <v>20</v>
      </c>
    </row>
    <row r="10638" spans="1:3" x14ac:dyDescent="0.3">
      <c r="A10638" t="s">
        <v>8021</v>
      </c>
      <c r="B10638">
        <v>3</v>
      </c>
      <c r="C10638">
        <v>3</v>
      </c>
    </row>
    <row r="10639" spans="1:3" x14ac:dyDescent="0.3">
      <c r="A10639" t="s">
        <v>8022</v>
      </c>
      <c r="B10639">
        <v>23</v>
      </c>
      <c r="C10639">
        <v>23</v>
      </c>
    </row>
    <row r="10640" spans="1:3" x14ac:dyDescent="0.3">
      <c r="A10640" t="s">
        <v>8023</v>
      </c>
      <c r="B10640">
        <v>10</v>
      </c>
      <c r="C10640">
        <v>10</v>
      </c>
    </row>
    <row r="10641" spans="1:3" x14ac:dyDescent="0.3">
      <c r="A10641" t="s">
        <v>8024</v>
      </c>
      <c r="B10641">
        <v>13</v>
      </c>
      <c r="C10641">
        <v>13</v>
      </c>
    </row>
    <row r="10642" spans="1:3" x14ac:dyDescent="0.3">
      <c r="A10642" t="s">
        <v>12136</v>
      </c>
    </row>
    <row r="10643" spans="1:3" x14ac:dyDescent="0.3">
      <c r="A10643" t="s">
        <v>8025</v>
      </c>
      <c r="B10643">
        <v>5</v>
      </c>
      <c r="C10643">
        <v>5</v>
      </c>
    </row>
    <row r="10644" spans="1:3" x14ac:dyDescent="0.3">
      <c r="A10644" t="s">
        <v>8026</v>
      </c>
      <c r="B10644">
        <v>15</v>
      </c>
      <c r="C10644">
        <v>15</v>
      </c>
    </row>
    <row r="10645" spans="1:3" x14ac:dyDescent="0.3">
      <c r="A10645" t="s">
        <v>8027</v>
      </c>
      <c r="B10645">
        <v>4</v>
      </c>
      <c r="C10645">
        <v>4</v>
      </c>
    </row>
    <row r="10646" spans="1:3" x14ac:dyDescent="0.3">
      <c r="A10646" t="s">
        <v>12137</v>
      </c>
    </row>
    <row r="10647" spans="1:3" x14ac:dyDescent="0.3">
      <c r="A10647" t="s">
        <v>8028</v>
      </c>
      <c r="B10647">
        <v>18</v>
      </c>
      <c r="C10647">
        <v>18</v>
      </c>
    </row>
    <row r="10648" spans="1:3" x14ac:dyDescent="0.3">
      <c r="A10648" t="s">
        <v>12138</v>
      </c>
    </row>
    <row r="10649" spans="1:3" x14ac:dyDescent="0.3">
      <c r="A10649" t="s">
        <v>12139</v>
      </c>
    </row>
    <row r="10650" spans="1:3" x14ac:dyDescent="0.3">
      <c r="A10650" t="s">
        <v>8029</v>
      </c>
      <c r="B10650">
        <v>14</v>
      </c>
      <c r="C10650">
        <v>14</v>
      </c>
    </row>
    <row r="10651" spans="1:3" x14ac:dyDescent="0.3">
      <c r="A10651" t="s">
        <v>8030</v>
      </c>
      <c r="B10651">
        <v>19</v>
      </c>
      <c r="C10651">
        <v>19</v>
      </c>
    </row>
    <row r="10652" spans="1:3" x14ac:dyDescent="0.3">
      <c r="A10652" t="s">
        <v>8031</v>
      </c>
      <c r="B10652">
        <v>9</v>
      </c>
      <c r="C10652">
        <v>9</v>
      </c>
    </row>
    <row r="10653" spans="1:3" x14ac:dyDescent="0.3">
      <c r="A10653" t="s">
        <v>8032</v>
      </c>
      <c r="B10653">
        <v>3</v>
      </c>
      <c r="C10653">
        <v>3</v>
      </c>
    </row>
    <row r="10654" spans="1:3" x14ac:dyDescent="0.3">
      <c r="A10654" t="s">
        <v>8033</v>
      </c>
      <c r="C10654">
        <v>5</v>
      </c>
    </row>
    <row r="10655" spans="1:3" x14ac:dyDescent="0.3">
      <c r="A10655" t="s">
        <v>8034</v>
      </c>
      <c r="B10655">
        <v>9</v>
      </c>
      <c r="C10655">
        <v>9</v>
      </c>
    </row>
    <row r="10656" spans="1:3" x14ac:dyDescent="0.3">
      <c r="A10656" t="s">
        <v>8035</v>
      </c>
      <c r="B10656">
        <v>3</v>
      </c>
      <c r="C10656">
        <v>3</v>
      </c>
    </row>
    <row r="10657" spans="1:3" x14ac:dyDescent="0.3">
      <c r="A10657" t="s">
        <v>8036</v>
      </c>
      <c r="B10657">
        <v>2</v>
      </c>
      <c r="C10657">
        <v>2</v>
      </c>
    </row>
    <row r="10658" spans="1:3" x14ac:dyDescent="0.3">
      <c r="A10658" t="s">
        <v>8037</v>
      </c>
      <c r="B10658">
        <v>16</v>
      </c>
      <c r="C10658">
        <v>16</v>
      </c>
    </row>
    <row r="10659" spans="1:3" x14ac:dyDescent="0.3">
      <c r="A10659" t="s">
        <v>8038</v>
      </c>
      <c r="B10659">
        <v>19</v>
      </c>
      <c r="C10659">
        <v>19</v>
      </c>
    </row>
    <row r="10660" spans="1:3" x14ac:dyDescent="0.3">
      <c r="A10660" t="s">
        <v>12140</v>
      </c>
    </row>
    <row r="10661" spans="1:3" x14ac:dyDescent="0.3">
      <c r="A10661" t="s">
        <v>8039</v>
      </c>
      <c r="B10661">
        <v>3</v>
      </c>
      <c r="C10661">
        <v>3</v>
      </c>
    </row>
    <row r="10662" spans="1:3" x14ac:dyDescent="0.3">
      <c r="A10662" t="s">
        <v>8040</v>
      </c>
      <c r="B10662">
        <v>1</v>
      </c>
      <c r="C10662">
        <v>1</v>
      </c>
    </row>
    <row r="10663" spans="1:3" x14ac:dyDescent="0.3">
      <c r="A10663" t="s">
        <v>8041</v>
      </c>
      <c r="B10663">
        <v>13</v>
      </c>
      <c r="C10663">
        <v>13</v>
      </c>
    </row>
    <row r="10664" spans="1:3" x14ac:dyDescent="0.3">
      <c r="A10664" t="s">
        <v>8042</v>
      </c>
      <c r="B10664">
        <v>7</v>
      </c>
      <c r="C10664">
        <v>7</v>
      </c>
    </row>
    <row r="10665" spans="1:3" x14ac:dyDescent="0.3">
      <c r="A10665" t="s">
        <v>8043</v>
      </c>
      <c r="C10665">
        <v>11</v>
      </c>
    </row>
    <row r="10666" spans="1:3" x14ac:dyDescent="0.3">
      <c r="A10666" t="s">
        <v>8044</v>
      </c>
      <c r="B10666">
        <v>1</v>
      </c>
      <c r="C10666">
        <v>1</v>
      </c>
    </row>
    <row r="10667" spans="1:3" x14ac:dyDescent="0.3">
      <c r="A10667" t="s">
        <v>12141</v>
      </c>
    </row>
    <row r="10668" spans="1:3" x14ac:dyDescent="0.3">
      <c r="A10668" t="s">
        <v>12142</v>
      </c>
    </row>
    <row r="10669" spans="1:3" x14ac:dyDescent="0.3">
      <c r="A10669" t="s">
        <v>8045</v>
      </c>
      <c r="B10669">
        <v>21</v>
      </c>
      <c r="C10669">
        <v>21</v>
      </c>
    </row>
    <row r="10670" spans="1:3" x14ac:dyDescent="0.3">
      <c r="A10670" t="s">
        <v>8046</v>
      </c>
      <c r="B10670">
        <v>43</v>
      </c>
      <c r="C10670">
        <v>43</v>
      </c>
    </row>
    <row r="10671" spans="1:3" x14ac:dyDescent="0.3">
      <c r="A10671" t="s">
        <v>12143</v>
      </c>
    </row>
    <row r="10672" spans="1:3" x14ac:dyDescent="0.3">
      <c r="A10672" t="s">
        <v>8047</v>
      </c>
      <c r="B10672">
        <v>4</v>
      </c>
      <c r="C10672">
        <v>4</v>
      </c>
    </row>
    <row r="10673" spans="1:3" x14ac:dyDescent="0.3">
      <c r="A10673" t="s">
        <v>8048</v>
      </c>
      <c r="B10673">
        <v>10</v>
      </c>
      <c r="C10673">
        <v>10</v>
      </c>
    </row>
    <row r="10674" spans="1:3" x14ac:dyDescent="0.3">
      <c r="A10674" t="s">
        <v>8049</v>
      </c>
      <c r="B10674">
        <v>3</v>
      </c>
      <c r="C10674">
        <v>3</v>
      </c>
    </row>
    <row r="10675" spans="1:3" x14ac:dyDescent="0.3">
      <c r="A10675" t="s">
        <v>12144</v>
      </c>
    </row>
    <row r="10676" spans="1:3" x14ac:dyDescent="0.3">
      <c r="A10676" t="s">
        <v>8050</v>
      </c>
      <c r="B10676">
        <v>7</v>
      </c>
      <c r="C10676">
        <v>7</v>
      </c>
    </row>
    <row r="10677" spans="1:3" x14ac:dyDescent="0.3">
      <c r="A10677" t="s">
        <v>8051</v>
      </c>
      <c r="B10677">
        <v>3</v>
      </c>
      <c r="C10677">
        <v>3</v>
      </c>
    </row>
    <row r="10678" spans="1:3" x14ac:dyDescent="0.3">
      <c r="A10678" t="s">
        <v>8052</v>
      </c>
      <c r="B10678">
        <v>3</v>
      </c>
      <c r="C10678">
        <v>3</v>
      </c>
    </row>
    <row r="10679" spans="1:3" x14ac:dyDescent="0.3">
      <c r="A10679" t="s">
        <v>8054</v>
      </c>
      <c r="B10679">
        <v>1</v>
      </c>
      <c r="C10679">
        <v>1</v>
      </c>
    </row>
    <row r="10680" spans="1:3" x14ac:dyDescent="0.3">
      <c r="A10680" t="s">
        <v>12145</v>
      </c>
    </row>
    <row r="10681" spans="1:3" x14ac:dyDescent="0.3">
      <c r="A10681" t="s">
        <v>8055</v>
      </c>
      <c r="B10681">
        <v>1</v>
      </c>
      <c r="C10681">
        <v>1</v>
      </c>
    </row>
    <row r="10682" spans="1:3" x14ac:dyDescent="0.3">
      <c r="A10682" t="s">
        <v>8056</v>
      </c>
      <c r="B10682">
        <v>6</v>
      </c>
      <c r="C10682">
        <v>6</v>
      </c>
    </row>
    <row r="10683" spans="1:3" x14ac:dyDescent="0.3">
      <c r="A10683" t="s">
        <v>8057</v>
      </c>
      <c r="B10683">
        <v>17</v>
      </c>
      <c r="C10683">
        <v>17</v>
      </c>
    </row>
    <row r="10684" spans="1:3" x14ac:dyDescent="0.3">
      <c r="A10684" t="s">
        <v>12146</v>
      </c>
    </row>
    <row r="10685" spans="1:3" x14ac:dyDescent="0.3">
      <c r="A10685" t="s">
        <v>8058</v>
      </c>
      <c r="B10685">
        <v>3</v>
      </c>
      <c r="C10685">
        <v>3</v>
      </c>
    </row>
    <row r="10686" spans="1:3" x14ac:dyDescent="0.3">
      <c r="A10686" t="s">
        <v>8059</v>
      </c>
      <c r="B10686">
        <v>5</v>
      </c>
      <c r="C10686">
        <v>5</v>
      </c>
    </row>
    <row r="10687" spans="1:3" x14ac:dyDescent="0.3">
      <c r="A10687" t="s">
        <v>8060</v>
      </c>
      <c r="C10687">
        <v>2</v>
      </c>
    </row>
    <row r="10688" spans="1:3" x14ac:dyDescent="0.3">
      <c r="A10688" t="s">
        <v>8061</v>
      </c>
      <c r="B10688">
        <v>8</v>
      </c>
      <c r="C10688">
        <v>8</v>
      </c>
    </row>
    <row r="10689" spans="1:3" x14ac:dyDescent="0.3">
      <c r="A10689" t="s">
        <v>8062</v>
      </c>
      <c r="B10689">
        <v>1</v>
      </c>
      <c r="C10689">
        <v>1</v>
      </c>
    </row>
    <row r="10690" spans="1:3" x14ac:dyDescent="0.3">
      <c r="A10690" t="s">
        <v>8063</v>
      </c>
      <c r="C10690">
        <v>3</v>
      </c>
    </row>
    <row r="10691" spans="1:3" x14ac:dyDescent="0.3">
      <c r="A10691" t="s">
        <v>8064</v>
      </c>
      <c r="C10691">
        <v>1</v>
      </c>
    </row>
    <row r="10692" spans="1:3" x14ac:dyDescent="0.3">
      <c r="A10692" t="s">
        <v>8065</v>
      </c>
    </row>
    <row r="10693" spans="1:3" x14ac:dyDescent="0.3">
      <c r="A10693" t="s">
        <v>8066</v>
      </c>
      <c r="B10693">
        <v>8</v>
      </c>
      <c r="C10693">
        <v>8</v>
      </c>
    </row>
    <row r="10694" spans="1:3" x14ac:dyDescent="0.3">
      <c r="A10694" t="s">
        <v>8067</v>
      </c>
      <c r="B10694">
        <v>3</v>
      </c>
      <c r="C10694">
        <v>3</v>
      </c>
    </row>
    <row r="10695" spans="1:3" x14ac:dyDescent="0.3">
      <c r="A10695" t="s">
        <v>12147</v>
      </c>
    </row>
    <row r="10696" spans="1:3" x14ac:dyDescent="0.3">
      <c r="A10696" t="s">
        <v>8068</v>
      </c>
      <c r="B10696">
        <v>10</v>
      </c>
      <c r="C10696">
        <v>10</v>
      </c>
    </row>
    <row r="10697" spans="1:3" x14ac:dyDescent="0.3">
      <c r="A10697" t="s">
        <v>12148</v>
      </c>
    </row>
    <row r="10698" spans="1:3" x14ac:dyDescent="0.3">
      <c r="A10698" t="s">
        <v>8069</v>
      </c>
    </row>
    <row r="10699" spans="1:3" x14ac:dyDescent="0.3">
      <c r="A10699" t="s">
        <v>8070</v>
      </c>
      <c r="B10699">
        <v>2</v>
      </c>
      <c r="C10699">
        <v>2</v>
      </c>
    </row>
    <row r="10700" spans="1:3" x14ac:dyDescent="0.3">
      <c r="A10700" t="s">
        <v>8071</v>
      </c>
      <c r="B10700">
        <v>3</v>
      </c>
      <c r="C10700">
        <v>3</v>
      </c>
    </row>
    <row r="10701" spans="1:3" x14ac:dyDescent="0.3">
      <c r="A10701" t="s">
        <v>12149</v>
      </c>
      <c r="B10701">
        <v>4</v>
      </c>
      <c r="C10701">
        <v>4</v>
      </c>
    </row>
    <row r="10702" spans="1:3" x14ac:dyDescent="0.3">
      <c r="A10702" t="s">
        <v>8072</v>
      </c>
      <c r="B10702">
        <v>2</v>
      </c>
      <c r="C10702">
        <v>2</v>
      </c>
    </row>
    <row r="10703" spans="1:3" x14ac:dyDescent="0.3">
      <c r="A10703" t="s">
        <v>8073</v>
      </c>
      <c r="B10703">
        <v>2</v>
      </c>
      <c r="C10703">
        <v>2</v>
      </c>
    </row>
    <row r="10704" spans="1:3" x14ac:dyDescent="0.3">
      <c r="A10704" t="s">
        <v>8074</v>
      </c>
      <c r="B10704">
        <v>1</v>
      </c>
      <c r="C10704">
        <v>1</v>
      </c>
    </row>
    <row r="10705" spans="1:3" x14ac:dyDescent="0.3">
      <c r="A10705" t="s">
        <v>12150</v>
      </c>
      <c r="B10705">
        <v>1</v>
      </c>
      <c r="C10705">
        <v>1</v>
      </c>
    </row>
    <row r="10706" spans="1:3" x14ac:dyDescent="0.3">
      <c r="A10706" t="s">
        <v>12151</v>
      </c>
      <c r="B10706">
        <v>8</v>
      </c>
      <c r="C10706">
        <v>8</v>
      </c>
    </row>
    <row r="10707" spans="1:3" x14ac:dyDescent="0.3">
      <c r="A10707" t="s">
        <v>12152</v>
      </c>
    </row>
    <row r="10708" spans="1:3" x14ac:dyDescent="0.3">
      <c r="A10708" t="s">
        <v>8075</v>
      </c>
      <c r="B10708">
        <v>1</v>
      </c>
      <c r="C10708">
        <v>1</v>
      </c>
    </row>
    <row r="10709" spans="1:3" x14ac:dyDescent="0.3">
      <c r="A10709" t="s">
        <v>8076</v>
      </c>
      <c r="B10709">
        <v>5</v>
      </c>
      <c r="C10709">
        <v>5</v>
      </c>
    </row>
    <row r="10710" spans="1:3" x14ac:dyDescent="0.3">
      <c r="A10710" t="s">
        <v>8077</v>
      </c>
      <c r="B10710">
        <v>5</v>
      </c>
      <c r="C10710">
        <v>5</v>
      </c>
    </row>
    <row r="10711" spans="1:3" x14ac:dyDescent="0.3">
      <c r="A10711" t="s">
        <v>8078</v>
      </c>
      <c r="B10711">
        <v>1</v>
      </c>
      <c r="C10711">
        <v>1</v>
      </c>
    </row>
    <row r="10712" spans="1:3" x14ac:dyDescent="0.3">
      <c r="A10712" t="s">
        <v>8079</v>
      </c>
      <c r="B10712">
        <v>2</v>
      </c>
      <c r="C10712">
        <v>2</v>
      </c>
    </row>
    <row r="10713" spans="1:3" x14ac:dyDescent="0.3">
      <c r="A10713" t="s">
        <v>8080</v>
      </c>
      <c r="B10713">
        <v>9</v>
      </c>
      <c r="C10713">
        <v>9</v>
      </c>
    </row>
    <row r="10714" spans="1:3" x14ac:dyDescent="0.3">
      <c r="A10714" t="s">
        <v>12153</v>
      </c>
    </row>
    <row r="10715" spans="1:3" x14ac:dyDescent="0.3">
      <c r="A10715" t="s">
        <v>12154</v>
      </c>
    </row>
    <row r="10716" spans="1:3" x14ac:dyDescent="0.3">
      <c r="A10716" t="s">
        <v>8081</v>
      </c>
      <c r="B10716">
        <v>14</v>
      </c>
      <c r="C10716">
        <v>14</v>
      </c>
    </row>
    <row r="10717" spans="1:3" x14ac:dyDescent="0.3">
      <c r="A10717" t="s">
        <v>8082</v>
      </c>
      <c r="B10717">
        <v>10</v>
      </c>
      <c r="C10717">
        <v>10</v>
      </c>
    </row>
    <row r="10718" spans="1:3" x14ac:dyDescent="0.3">
      <c r="A10718" t="s">
        <v>8083</v>
      </c>
      <c r="B10718">
        <v>3</v>
      </c>
      <c r="C10718">
        <v>3</v>
      </c>
    </row>
    <row r="10719" spans="1:3" x14ac:dyDescent="0.3">
      <c r="A10719" t="s">
        <v>12155</v>
      </c>
    </row>
    <row r="10720" spans="1:3" x14ac:dyDescent="0.3">
      <c r="A10720" t="s">
        <v>8084</v>
      </c>
      <c r="B10720">
        <v>4</v>
      </c>
      <c r="C10720">
        <v>4</v>
      </c>
    </row>
    <row r="10721" spans="1:3" x14ac:dyDescent="0.3">
      <c r="A10721" t="s">
        <v>8085</v>
      </c>
      <c r="B10721">
        <v>8</v>
      </c>
      <c r="C10721">
        <v>8</v>
      </c>
    </row>
    <row r="10722" spans="1:3" x14ac:dyDescent="0.3">
      <c r="A10722" t="s">
        <v>8086</v>
      </c>
      <c r="B10722">
        <v>6</v>
      </c>
      <c r="C10722">
        <v>6</v>
      </c>
    </row>
    <row r="10723" spans="1:3" x14ac:dyDescent="0.3">
      <c r="A10723" t="s">
        <v>8087</v>
      </c>
      <c r="B10723">
        <v>14</v>
      </c>
      <c r="C10723">
        <v>14</v>
      </c>
    </row>
    <row r="10724" spans="1:3" x14ac:dyDescent="0.3">
      <c r="A10724" t="s">
        <v>8088</v>
      </c>
      <c r="B10724">
        <v>8</v>
      </c>
      <c r="C10724">
        <v>8</v>
      </c>
    </row>
    <row r="10725" spans="1:3" x14ac:dyDescent="0.3">
      <c r="A10725" t="s">
        <v>8089</v>
      </c>
      <c r="B10725">
        <v>17</v>
      </c>
      <c r="C10725">
        <v>17</v>
      </c>
    </row>
    <row r="10726" spans="1:3" x14ac:dyDescent="0.3">
      <c r="A10726" t="s">
        <v>8090</v>
      </c>
      <c r="B10726">
        <v>12</v>
      </c>
      <c r="C10726">
        <v>12</v>
      </c>
    </row>
    <row r="10727" spans="1:3" x14ac:dyDescent="0.3">
      <c r="A10727" t="s">
        <v>8091</v>
      </c>
    </row>
    <row r="10728" spans="1:3" x14ac:dyDescent="0.3">
      <c r="A10728" t="s">
        <v>8092</v>
      </c>
      <c r="B10728">
        <v>1</v>
      </c>
      <c r="C10728">
        <v>1</v>
      </c>
    </row>
    <row r="10729" spans="1:3" x14ac:dyDescent="0.3">
      <c r="A10729" t="s">
        <v>12156</v>
      </c>
    </row>
    <row r="10730" spans="1:3" x14ac:dyDescent="0.3">
      <c r="A10730" t="s">
        <v>8093</v>
      </c>
      <c r="B10730">
        <v>9</v>
      </c>
      <c r="C10730">
        <v>9</v>
      </c>
    </row>
    <row r="10731" spans="1:3" x14ac:dyDescent="0.3">
      <c r="A10731" t="s">
        <v>8094</v>
      </c>
    </row>
    <row r="10732" spans="1:3" x14ac:dyDescent="0.3">
      <c r="A10732" t="s">
        <v>8095</v>
      </c>
      <c r="B10732">
        <v>19</v>
      </c>
      <c r="C10732">
        <v>19</v>
      </c>
    </row>
    <row r="10733" spans="1:3" x14ac:dyDescent="0.3">
      <c r="A10733" t="s">
        <v>8096</v>
      </c>
    </row>
    <row r="10734" spans="1:3" x14ac:dyDescent="0.3">
      <c r="A10734" t="s">
        <v>8097</v>
      </c>
      <c r="B10734">
        <v>2</v>
      </c>
      <c r="C10734">
        <v>2</v>
      </c>
    </row>
    <row r="10735" spans="1:3" x14ac:dyDescent="0.3">
      <c r="A10735" t="s">
        <v>8098</v>
      </c>
      <c r="B10735">
        <v>21</v>
      </c>
      <c r="C10735">
        <v>21</v>
      </c>
    </row>
    <row r="10736" spans="1:3" x14ac:dyDescent="0.3">
      <c r="A10736" t="s">
        <v>8099</v>
      </c>
      <c r="B10736">
        <v>6</v>
      </c>
      <c r="C10736">
        <v>6</v>
      </c>
    </row>
    <row r="10737" spans="1:3" x14ac:dyDescent="0.3">
      <c r="A10737" t="s">
        <v>8100</v>
      </c>
      <c r="B10737">
        <v>3</v>
      </c>
      <c r="C10737">
        <v>3</v>
      </c>
    </row>
    <row r="10738" spans="1:3" x14ac:dyDescent="0.3">
      <c r="A10738" t="s">
        <v>8101</v>
      </c>
      <c r="B10738">
        <v>18</v>
      </c>
      <c r="C10738">
        <v>18</v>
      </c>
    </row>
    <row r="10739" spans="1:3" x14ac:dyDescent="0.3">
      <c r="A10739" t="s">
        <v>8102</v>
      </c>
      <c r="B10739">
        <v>1</v>
      </c>
      <c r="C10739">
        <v>1</v>
      </c>
    </row>
    <row r="10740" spans="1:3" x14ac:dyDescent="0.3">
      <c r="A10740" t="s">
        <v>8103</v>
      </c>
      <c r="B10740">
        <v>3</v>
      </c>
      <c r="C10740">
        <v>3</v>
      </c>
    </row>
    <row r="10741" spans="1:3" x14ac:dyDescent="0.3">
      <c r="A10741" t="s">
        <v>12157</v>
      </c>
    </row>
    <row r="10742" spans="1:3" x14ac:dyDescent="0.3">
      <c r="A10742" t="s">
        <v>12158</v>
      </c>
    </row>
    <row r="10743" spans="1:3" x14ac:dyDescent="0.3">
      <c r="A10743" t="s">
        <v>8104</v>
      </c>
      <c r="B10743">
        <v>4</v>
      </c>
      <c r="C10743">
        <v>4</v>
      </c>
    </row>
    <row r="10744" spans="1:3" x14ac:dyDescent="0.3">
      <c r="A10744" t="s">
        <v>12159</v>
      </c>
    </row>
    <row r="10745" spans="1:3" x14ac:dyDescent="0.3">
      <c r="A10745" t="s">
        <v>8105</v>
      </c>
      <c r="B10745">
        <v>9</v>
      </c>
      <c r="C10745">
        <v>9</v>
      </c>
    </row>
    <row r="10746" spans="1:3" x14ac:dyDescent="0.3">
      <c r="A10746" t="s">
        <v>8106</v>
      </c>
      <c r="B10746">
        <v>10</v>
      </c>
      <c r="C10746">
        <v>10</v>
      </c>
    </row>
    <row r="10747" spans="1:3" x14ac:dyDescent="0.3">
      <c r="A10747" t="s">
        <v>12160</v>
      </c>
    </row>
    <row r="10748" spans="1:3" x14ac:dyDescent="0.3">
      <c r="A10748" t="s">
        <v>8107</v>
      </c>
      <c r="B10748">
        <v>15</v>
      </c>
      <c r="C10748">
        <v>15</v>
      </c>
    </row>
    <row r="10749" spans="1:3" x14ac:dyDescent="0.3">
      <c r="A10749" t="s">
        <v>12161</v>
      </c>
      <c r="B10749">
        <v>2024</v>
      </c>
      <c r="C10749">
        <v>2024</v>
      </c>
    </row>
    <row r="10750" spans="1:3" x14ac:dyDescent="0.3">
      <c r="A10750" t="s">
        <v>8108</v>
      </c>
      <c r="B10750">
        <v>7</v>
      </c>
      <c r="C10750">
        <v>7</v>
      </c>
    </row>
    <row r="10751" spans="1:3" x14ac:dyDescent="0.3">
      <c r="A10751" t="s">
        <v>8109</v>
      </c>
      <c r="B10751">
        <v>10</v>
      </c>
      <c r="C10751">
        <v>10</v>
      </c>
    </row>
    <row r="10752" spans="1:3" x14ac:dyDescent="0.3">
      <c r="A10752" t="s">
        <v>8110</v>
      </c>
      <c r="B10752">
        <v>18</v>
      </c>
      <c r="C10752">
        <v>18</v>
      </c>
    </row>
    <row r="10753" spans="1:3" x14ac:dyDescent="0.3">
      <c r="A10753" t="s">
        <v>12162</v>
      </c>
      <c r="B10753">
        <v>2024</v>
      </c>
      <c r="C10753">
        <v>2024</v>
      </c>
    </row>
    <row r="10754" spans="1:3" x14ac:dyDescent="0.3">
      <c r="A10754" t="s">
        <v>8111</v>
      </c>
      <c r="B10754">
        <v>24</v>
      </c>
      <c r="C10754">
        <v>24</v>
      </c>
    </row>
    <row r="10755" spans="1:3" x14ac:dyDescent="0.3">
      <c r="A10755" t="s">
        <v>8112</v>
      </c>
      <c r="B10755">
        <v>3</v>
      </c>
      <c r="C10755">
        <v>3</v>
      </c>
    </row>
    <row r="10756" spans="1:3" x14ac:dyDescent="0.3">
      <c r="A10756" t="s">
        <v>8113</v>
      </c>
      <c r="B10756">
        <v>19</v>
      </c>
      <c r="C10756">
        <v>19</v>
      </c>
    </row>
    <row r="10757" spans="1:3" x14ac:dyDescent="0.3">
      <c r="A10757" t="s">
        <v>8114</v>
      </c>
      <c r="B10757">
        <v>11</v>
      </c>
      <c r="C10757">
        <v>11</v>
      </c>
    </row>
    <row r="10758" spans="1:3" x14ac:dyDescent="0.3">
      <c r="A10758" t="s">
        <v>12163</v>
      </c>
      <c r="B10758">
        <v>11</v>
      </c>
      <c r="C10758">
        <v>11</v>
      </c>
    </row>
    <row r="10759" spans="1:3" x14ac:dyDescent="0.3">
      <c r="A10759" t="s">
        <v>8115</v>
      </c>
      <c r="B10759">
        <v>6</v>
      </c>
      <c r="C10759">
        <v>6</v>
      </c>
    </row>
    <row r="10760" spans="1:3" x14ac:dyDescent="0.3">
      <c r="A10760" t="s">
        <v>8116</v>
      </c>
      <c r="B10760">
        <v>10</v>
      </c>
      <c r="C10760">
        <v>10</v>
      </c>
    </row>
    <row r="10761" spans="1:3" x14ac:dyDescent="0.3">
      <c r="A10761" t="s">
        <v>12164</v>
      </c>
    </row>
    <row r="10762" spans="1:3" x14ac:dyDescent="0.3">
      <c r="A10762" t="s">
        <v>8117</v>
      </c>
      <c r="B10762">
        <v>1</v>
      </c>
      <c r="C10762">
        <v>1</v>
      </c>
    </row>
    <row r="10763" spans="1:3" x14ac:dyDescent="0.3">
      <c r="A10763" t="s">
        <v>8118</v>
      </c>
      <c r="B10763">
        <v>6</v>
      </c>
      <c r="C10763">
        <v>6</v>
      </c>
    </row>
    <row r="10764" spans="1:3" x14ac:dyDescent="0.3">
      <c r="A10764" t="s">
        <v>8119</v>
      </c>
    </row>
    <row r="10765" spans="1:3" x14ac:dyDescent="0.3">
      <c r="A10765" t="s">
        <v>12165</v>
      </c>
    </row>
    <row r="10766" spans="1:3" x14ac:dyDescent="0.3">
      <c r="A10766" t="s">
        <v>8120</v>
      </c>
    </row>
    <row r="10767" spans="1:3" x14ac:dyDescent="0.3">
      <c r="A10767" t="s">
        <v>12166</v>
      </c>
    </row>
    <row r="10768" spans="1:3" x14ac:dyDescent="0.3">
      <c r="A10768" t="s">
        <v>12167</v>
      </c>
    </row>
    <row r="10769" spans="1:3" x14ac:dyDescent="0.3">
      <c r="A10769" t="s">
        <v>8121</v>
      </c>
      <c r="C10769">
        <v>6</v>
      </c>
    </row>
    <row r="10770" spans="1:3" x14ac:dyDescent="0.3">
      <c r="A10770" t="s">
        <v>12168</v>
      </c>
      <c r="B10770">
        <v>2020</v>
      </c>
      <c r="C10770">
        <v>2020</v>
      </c>
    </row>
    <row r="10771" spans="1:3" x14ac:dyDescent="0.3">
      <c r="A10771" t="s">
        <v>12169</v>
      </c>
    </row>
    <row r="10772" spans="1:3" x14ac:dyDescent="0.3">
      <c r="A10772" t="s">
        <v>12170</v>
      </c>
    </row>
    <row r="10773" spans="1:3" x14ac:dyDescent="0.3">
      <c r="A10773" t="s">
        <v>2613</v>
      </c>
    </row>
    <row r="10774" spans="1:3" x14ac:dyDescent="0.3">
      <c r="A10774" t="s">
        <v>8122</v>
      </c>
      <c r="B10774">
        <v>13</v>
      </c>
      <c r="C10774">
        <v>13</v>
      </c>
    </row>
    <row r="10775" spans="1:3" x14ac:dyDescent="0.3">
      <c r="A10775" t="s">
        <v>8123</v>
      </c>
      <c r="B10775">
        <v>1</v>
      </c>
      <c r="C10775">
        <v>1</v>
      </c>
    </row>
    <row r="10776" spans="1:3" x14ac:dyDescent="0.3">
      <c r="A10776" t="s">
        <v>12171</v>
      </c>
    </row>
    <row r="10777" spans="1:3" x14ac:dyDescent="0.3">
      <c r="A10777" t="s">
        <v>8124</v>
      </c>
      <c r="B10777">
        <v>16</v>
      </c>
      <c r="C10777">
        <v>16</v>
      </c>
    </row>
    <row r="10778" spans="1:3" x14ac:dyDescent="0.3">
      <c r="A10778" t="s">
        <v>7187</v>
      </c>
    </row>
    <row r="10779" spans="1:3" x14ac:dyDescent="0.3">
      <c r="A10779" t="s">
        <v>12172</v>
      </c>
    </row>
    <row r="10780" spans="1:3" x14ac:dyDescent="0.3">
      <c r="A10780" t="s">
        <v>8125</v>
      </c>
    </row>
    <row r="10781" spans="1:3" x14ac:dyDescent="0.3">
      <c r="A10781" t="s">
        <v>8126</v>
      </c>
    </row>
    <row r="10782" spans="1:3" x14ac:dyDescent="0.3">
      <c r="A10782" t="s">
        <v>8127</v>
      </c>
      <c r="C10782">
        <v>4</v>
      </c>
    </row>
    <row r="10783" spans="1:3" x14ac:dyDescent="0.3">
      <c r="A10783" t="s">
        <v>8128</v>
      </c>
    </row>
    <row r="10784" spans="1:3" x14ac:dyDescent="0.3">
      <c r="A10784" t="s">
        <v>12173</v>
      </c>
    </row>
    <row r="10785" spans="1:3" x14ac:dyDescent="0.3">
      <c r="A10785" t="s">
        <v>8129</v>
      </c>
      <c r="B10785">
        <v>43</v>
      </c>
      <c r="C10785">
        <v>43</v>
      </c>
    </row>
    <row r="10786" spans="1:3" x14ac:dyDescent="0.3">
      <c r="A10786" t="s">
        <v>12174</v>
      </c>
    </row>
    <row r="10787" spans="1:3" x14ac:dyDescent="0.3">
      <c r="A10787" t="s">
        <v>8130</v>
      </c>
    </row>
    <row r="10788" spans="1:3" x14ac:dyDescent="0.3">
      <c r="A10788" t="s">
        <v>4225</v>
      </c>
    </row>
    <row r="10789" spans="1:3" x14ac:dyDescent="0.3">
      <c r="A10789" t="s">
        <v>12175</v>
      </c>
    </row>
    <row r="10790" spans="1:3" x14ac:dyDescent="0.3">
      <c r="A10790" t="s">
        <v>12176</v>
      </c>
      <c r="B10790">
        <v>7</v>
      </c>
      <c r="C10790">
        <v>7</v>
      </c>
    </row>
    <row r="10791" spans="1:3" x14ac:dyDescent="0.3">
      <c r="A10791" t="s">
        <v>8132</v>
      </c>
      <c r="B10791">
        <v>2</v>
      </c>
      <c r="C10791">
        <v>2</v>
      </c>
    </row>
    <row r="10792" spans="1:3" x14ac:dyDescent="0.3">
      <c r="A10792" t="s">
        <v>3102</v>
      </c>
    </row>
    <row r="10793" spans="1:3" x14ac:dyDescent="0.3">
      <c r="A10793" t="s">
        <v>8133</v>
      </c>
    </row>
    <row r="10794" spans="1:3" x14ac:dyDescent="0.3">
      <c r="A10794" t="s">
        <v>8134</v>
      </c>
    </row>
    <row r="10795" spans="1:3" x14ac:dyDescent="0.3">
      <c r="A10795" t="s">
        <v>8135</v>
      </c>
      <c r="B10795">
        <v>27</v>
      </c>
      <c r="C10795">
        <v>27</v>
      </c>
    </row>
    <row r="10796" spans="1:3" x14ac:dyDescent="0.3">
      <c r="A10796" t="s">
        <v>8136</v>
      </c>
    </row>
    <row r="10797" spans="1:3" x14ac:dyDescent="0.3">
      <c r="A10797" t="s">
        <v>12177</v>
      </c>
      <c r="B10797">
        <v>20</v>
      </c>
      <c r="C10797">
        <v>20</v>
      </c>
    </row>
    <row r="10798" spans="1:3" x14ac:dyDescent="0.3">
      <c r="A10798" t="s">
        <v>8137</v>
      </c>
      <c r="B10798">
        <v>2020</v>
      </c>
      <c r="C10798">
        <v>2020</v>
      </c>
    </row>
    <row r="10799" spans="1:3" x14ac:dyDescent="0.3">
      <c r="A10799" t="s">
        <v>12178</v>
      </c>
    </row>
    <row r="10800" spans="1:3" x14ac:dyDescent="0.3">
      <c r="A10800" t="s">
        <v>8138</v>
      </c>
      <c r="B10800">
        <v>17</v>
      </c>
      <c r="C10800">
        <v>17</v>
      </c>
    </row>
    <row r="10801" spans="1:3" x14ac:dyDescent="0.3">
      <c r="A10801" t="s">
        <v>12179</v>
      </c>
    </row>
    <row r="10802" spans="1:3" x14ac:dyDescent="0.3">
      <c r="A10802" t="s">
        <v>8139</v>
      </c>
    </row>
    <row r="10803" spans="1:3" x14ac:dyDescent="0.3">
      <c r="A10803" t="s">
        <v>12180</v>
      </c>
    </row>
    <row r="10804" spans="1:3" x14ac:dyDescent="0.3">
      <c r="A10804" t="s">
        <v>12181</v>
      </c>
    </row>
    <row r="10805" spans="1:3" x14ac:dyDescent="0.3">
      <c r="A10805" t="s">
        <v>4582</v>
      </c>
    </row>
    <row r="10806" spans="1:3" x14ac:dyDescent="0.3">
      <c r="A10806" t="s">
        <v>12182</v>
      </c>
    </row>
    <row r="10807" spans="1:3" x14ac:dyDescent="0.3">
      <c r="A10807" t="s">
        <v>8140</v>
      </c>
    </row>
    <row r="10808" spans="1:3" x14ac:dyDescent="0.3">
      <c r="A10808" t="s">
        <v>8141</v>
      </c>
      <c r="B10808">
        <v>180120</v>
      </c>
      <c r="C10808">
        <v>180120</v>
      </c>
    </row>
    <row r="10809" spans="1:3" x14ac:dyDescent="0.3">
      <c r="A10809" t="s">
        <v>12183</v>
      </c>
    </row>
    <row r="10810" spans="1:3" x14ac:dyDescent="0.3">
      <c r="A10810" t="s">
        <v>8142</v>
      </c>
    </row>
    <row r="10811" spans="1:3" x14ac:dyDescent="0.3">
      <c r="A10811" t="s">
        <v>12184</v>
      </c>
      <c r="B10811">
        <v>2020</v>
      </c>
      <c r="C10811">
        <v>2020</v>
      </c>
    </row>
    <row r="10812" spans="1:3" x14ac:dyDescent="0.3">
      <c r="A10812" t="s">
        <v>8143</v>
      </c>
    </row>
    <row r="10813" spans="1:3" x14ac:dyDescent="0.3">
      <c r="A10813" t="s">
        <v>12185</v>
      </c>
    </row>
    <row r="10814" spans="1:3" x14ac:dyDescent="0.3">
      <c r="A10814" t="s">
        <v>12186</v>
      </c>
    </row>
    <row r="10815" spans="1:3" x14ac:dyDescent="0.3">
      <c r="A10815" t="s">
        <v>12187</v>
      </c>
    </row>
    <row r="10816" spans="1:3" x14ac:dyDescent="0.3">
      <c r="A10816" t="s">
        <v>8144</v>
      </c>
    </row>
    <row r="10817" spans="1:3" x14ac:dyDescent="0.3">
      <c r="A10817" t="s">
        <v>12188</v>
      </c>
      <c r="B10817">
        <v>2</v>
      </c>
      <c r="C10817">
        <v>2</v>
      </c>
    </row>
    <row r="10818" spans="1:3" x14ac:dyDescent="0.3">
      <c r="A10818" t="s">
        <v>12189</v>
      </c>
    </row>
    <row r="10819" spans="1:3" x14ac:dyDescent="0.3">
      <c r="A10819" t="s">
        <v>8145</v>
      </c>
    </row>
    <row r="10820" spans="1:3" x14ac:dyDescent="0.3">
      <c r="A10820" t="s">
        <v>8146</v>
      </c>
      <c r="B10820">
        <v>38</v>
      </c>
      <c r="C10820">
        <v>38</v>
      </c>
    </row>
    <row r="10821" spans="1:3" x14ac:dyDescent="0.3">
      <c r="A10821" t="s">
        <v>12190</v>
      </c>
      <c r="B10821">
        <v>18</v>
      </c>
      <c r="C10821">
        <v>18</v>
      </c>
    </row>
    <row r="10822" spans="1:3" x14ac:dyDescent="0.3">
      <c r="A10822" t="s">
        <v>12191</v>
      </c>
    </row>
    <row r="10823" spans="1:3" x14ac:dyDescent="0.3">
      <c r="A10823" t="s">
        <v>8147</v>
      </c>
    </row>
    <row r="10824" spans="1:3" x14ac:dyDescent="0.3">
      <c r="A10824" t="s">
        <v>8148</v>
      </c>
      <c r="B10824">
        <v>1</v>
      </c>
      <c r="C10824">
        <v>1</v>
      </c>
    </row>
    <row r="10825" spans="1:3" x14ac:dyDescent="0.3">
      <c r="A10825" t="s">
        <v>8149</v>
      </c>
      <c r="B10825">
        <v>8</v>
      </c>
      <c r="C10825">
        <v>8</v>
      </c>
    </row>
    <row r="10826" spans="1:3" x14ac:dyDescent="0.3">
      <c r="A10826" t="s">
        <v>8150</v>
      </c>
    </row>
    <row r="10827" spans="1:3" x14ac:dyDescent="0.3">
      <c r="A10827" t="s">
        <v>8151</v>
      </c>
      <c r="B10827">
        <v>1</v>
      </c>
      <c r="C10827">
        <v>1</v>
      </c>
    </row>
    <row r="10828" spans="1:3" x14ac:dyDescent="0.3">
      <c r="A10828" t="s">
        <v>8152</v>
      </c>
      <c r="B10828">
        <v>2020</v>
      </c>
      <c r="C10828">
        <v>2020</v>
      </c>
    </row>
    <row r="10829" spans="1:3" x14ac:dyDescent="0.3">
      <c r="A10829" t="s">
        <v>12192</v>
      </c>
      <c r="B10829">
        <v>1902210011</v>
      </c>
      <c r="C10829">
        <v>1902210011</v>
      </c>
    </row>
    <row r="10830" spans="1:3" x14ac:dyDescent="0.3">
      <c r="A10830" t="s">
        <v>12193</v>
      </c>
    </row>
    <row r="10831" spans="1:3" x14ac:dyDescent="0.3">
      <c r="A10831" t="s">
        <v>12194</v>
      </c>
    </row>
    <row r="10832" spans="1:3" x14ac:dyDescent="0.3">
      <c r="A10832" t="s">
        <v>12195</v>
      </c>
      <c r="B10832">
        <v>5</v>
      </c>
      <c r="C10832">
        <v>5</v>
      </c>
    </row>
    <row r="10833" spans="1:3" x14ac:dyDescent="0.3">
      <c r="A10833" t="s">
        <v>12196</v>
      </c>
    </row>
    <row r="10834" spans="1:3" x14ac:dyDescent="0.3">
      <c r="A10834" t="s">
        <v>8153</v>
      </c>
    </row>
    <row r="10835" spans="1:3" x14ac:dyDescent="0.3">
      <c r="A10835" t="s">
        <v>12197</v>
      </c>
    </row>
    <row r="10836" spans="1:3" x14ac:dyDescent="0.3">
      <c r="A10836" t="s">
        <v>8154</v>
      </c>
      <c r="B10836">
        <v>2</v>
      </c>
      <c r="C10836">
        <v>2</v>
      </c>
    </row>
    <row r="10837" spans="1:3" x14ac:dyDescent="0.3">
      <c r="A10837" t="s">
        <v>12198</v>
      </c>
    </row>
    <row r="10838" spans="1:3" x14ac:dyDescent="0.3">
      <c r="A10838" t="s">
        <v>12199</v>
      </c>
    </row>
    <row r="10839" spans="1:3" x14ac:dyDescent="0.3">
      <c r="A10839" t="s">
        <v>8155</v>
      </c>
    </row>
    <row r="10840" spans="1:3" x14ac:dyDescent="0.3">
      <c r="A10840" t="s">
        <v>12200</v>
      </c>
    </row>
    <row r="10841" spans="1:3" x14ac:dyDescent="0.3">
      <c r="A10841" t="s">
        <v>2532</v>
      </c>
      <c r="C10841">
        <v>2</v>
      </c>
    </row>
    <row r="10842" spans="1:3" x14ac:dyDescent="0.3">
      <c r="A10842" t="s">
        <v>12201</v>
      </c>
    </row>
    <row r="10843" spans="1:3" x14ac:dyDescent="0.3">
      <c r="A10843" t="s">
        <v>8156</v>
      </c>
      <c r="B10843">
        <v>8</v>
      </c>
      <c r="C10843">
        <v>8</v>
      </c>
    </row>
    <row r="10844" spans="1:3" x14ac:dyDescent="0.3">
      <c r="A10844" t="s">
        <v>12202</v>
      </c>
    </row>
    <row r="10845" spans="1:3" x14ac:dyDescent="0.3">
      <c r="A10845" t="s">
        <v>12203</v>
      </c>
    </row>
    <row r="10846" spans="1:3" x14ac:dyDescent="0.3">
      <c r="A10846" t="s">
        <v>12204</v>
      </c>
    </row>
    <row r="10847" spans="1:3" x14ac:dyDescent="0.3">
      <c r="A10847" t="s">
        <v>12205</v>
      </c>
    </row>
    <row r="10848" spans="1:3" x14ac:dyDescent="0.3">
      <c r="A10848" t="s">
        <v>8157</v>
      </c>
      <c r="B10848">
        <v>18</v>
      </c>
      <c r="C10848">
        <v>18</v>
      </c>
    </row>
    <row r="10849" spans="1:3" x14ac:dyDescent="0.3">
      <c r="A10849" t="s">
        <v>8158</v>
      </c>
    </row>
    <row r="10850" spans="1:3" x14ac:dyDescent="0.3">
      <c r="A10850" t="s">
        <v>4469</v>
      </c>
    </row>
    <row r="10851" spans="1:3" x14ac:dyDescent="0.3">
      <c r="A10851" t="s">
        <v>8159</v>
      </c>
      <c r="B10851">
        <v>7</v>
      </c>
      <c r="C10851">
        <v>7</v>
      </c>
    </row>
    <row r="10852" spans="1:3" x14ac:dyDescent="0.3">
      <c r="A10852" t="s">
        <v>8160</v>
      </c>
    </row>
    <row r="10853" spans="1:3" x14ac:dyDescent="0.3">
      <c r="A10853" t="s">
        <v>8161</v>
      </c>
      <c r="B10853">
        <v>16</v>
      </c>
      <c r="C10853">
        <v>16</v>
      </c>
    </row>
    <row r="10854" spans="1:3" x14ac:dyDescent="0.3">
      <c r="A10854" t="s">
        <v>12206</v>
      </c>
    </row>
    <row r="10855" spans="1:3" x14ac:dyDescent="0.3">
      <c r="A10855" t="s">
        <v>12207</v>
      </c>
    </row>
    <row r="10856" spans="1:3" x14ac:dyDescent="0.3">
      <c r="A10856" t="s">
        <v>8162</v>
      </c>
      <c r="B10856">
        <v>1</v>
      </c>
      <c r="C10856">
        <v>1</v>
      </c>
    </row>
    <row r="10857" spans="1:3" x14ac:dyDescent="0.3">
      <c r="A10857" t="s">
        <v>12208</v>
      </c>
    </row>
    <row r="10858" spans="1:3" x14ac:dyDescent="0.3">
      <c r="A10858" t="s">
        <v>12209</v>
      </c>
    </row>
    <row r="10859" spans="1:3" x14ac:dyDescent="0.3">
      <c r="A10859" t="s">
        <v>8163</v>
      </c>
    </row>
    <row r="10860" spans="1:3" x14ac:dyDescent="0.3">
      <c r="A10860" t="s">
        <v>8164</v>
      </c>
    </row>
    <row r="10861" spans="1:3" x14ac:dyDescent="0.3">
      <c r="A10861" t="s">
        <v>12210</v>
      </c>
    </row>
    <row r="10862" spans="1:3" x14ac:dyDescent="0.3">
      <c r="A10862" t="s">
        <v>8165</v>
      </c>
      <c r="B10862">
        <v>1</v>
      </c>
      <c r="C10862">
        <v>1</v>
      </c>
    </row>
    <row r="10863" spans="1:3" x14ac:dyDescent="0.3">
      <c r="A10863" t="s">
        <v>8166</v>
      </c>
    </row>
    <row r="10864" spans="1:3" x14ac:dyDescent="0.3">
      <c r="A10864" t="s">
        <v>8167</v>
      </c>
      <c r="B10864">
        <v>8</v>
      </c>
      <c r="C10864">
        <v>8</v>
      </c>
    </row>
    <row r="10865" spans="1:3" x14ac:dyDescent="0.3">
      <c r="A10865" t="s">
        <v>8168</v>
      </c>
    </row>
    <row r="10866" spans="1:3" x14ac:dyDescent="0.3">
      <c r="A10866" t="s">
        <v>8169</v>
      </c>
    </row>
    <row r="10867" spans="1:3" x14ac:dyDescent="0.3">
      <c r="A10867" t="s">
        <v>8170</v>
      </c>
    </row>
    <row r="10868" spans="1:3" x14ac:dyDescent="0.3">
      <c r="A10868" t="s">
        <v>12211</v>
      </c>
    </row>
    <row r="10869" spans="1:3" x14ac:dyDescent="0.3">
      <c r="A10869" t="s">
        <v>12212</v>
      </c>
    </row>
    <row r="10870" spans="1:3" x14ac:dyDescent="0.3">
      <c r="A10870" t="s">
        <v>8171</v>
      </c>
      <c r="B10870">
        <v>23</v>
      </c>
      <c r="C10870">
        <v>23</v>
      </c>
    </row>
    <row r="10871" spans="1:3" x14ac:dyDescent="0.3">
      <c r="A10871" t="s">
        <v>8172</v>
      </c>
      <c r="B10871">
        <v>12</v>
      </c>
      <c r="C10871">
        <v>12</v>
      </c>
    </row>
    <row r="10872" spans="1:3" x14ac:dyDescent="0.3">
      <c r="A10872" t="s">
        <v>12213</v>
      </c>
    </row>
    <row r="10873" spans="1:3" x14ac:dyDescent="0.3">
      <c r="A10873" t="s">
        <v>12214</v>
      </c>
    </row>
    <row r="10874" spans="1:3" x14ac:dyDescent="0.3">
      <c r="A10874" t="s">
        <v>12215</v>
      </c>
    </row>
    <row r="10875" spans="1:3" x14ac:dyDescent="0.3">
      <c r="A10875" t="s">
        <v>12216</v>
      </c>
    </row>
    <row r="10876" spans="1:3" x14ac:dyDescent="0.3">
      <c r="A10876" t="s">
        <v>8173</v>
      </c>
    </row>
    <row r="10877" spans="1:3" x14ac:dyDescent="0.3">
      <c r="A10877" t="s">
        <v>12217</v>
      </c>
    </row>
    <row r="10878" spans="1:3" x14ac:dyDescent="0.3">
      <c r="A10878" t="s">
        <v>4054</v>
      </c>
    </row>
    <row r="10879" spans="1:3" x14ac:dyDescent="0.3">
      <c r="A10879" t="s">
        <v>8174</v>
      </c>
      <c r="B10879">
        <v>2020</v>
      </c>
      <c r="C10879">
        <v>2020</v>
      </c>
    </row>
    <row r="10880" spans="1:3" x14ac:dyDescent="0.3">
      <c r="A10880" t="s">
        <v>12218</v>
      </c>
    </row>
    <row r="10881" spans="1:3" x14ac:dyDescent="0.3">
      <c r="A10881" t="s">
        <v>12219</v>
      </c>
    </row>
    <row r="10882" spans="1:3" x14ac:dyDescent="0.3">
      <c r="A10882" t="s">
        <v>8175</v>
      </c>
    </row>
    <row r="10883" spans="1:3" x14ac:dyDescent="0.3">
      <c r="A10883" t="s">
        <v>8176</v>
      </c>
    </row>
    <row r="10884" spans="1:3" x14ac:dyDescent="0.3">
      <c r="A10884" t="s">
        <v>12220</v>
      </c>
    </row>
    <row r="10885" spans="1:3" x14ac:dyDescent="0.3">
      <c r="A10885" t="s">
        <v>8177</v>
      </c>
      <c r="B10885">
        <v>1</v>
      </c>
      <c r="C10885">
        <v>1</v>
      </c>
    </row>
    <row r="10886" spans="1:3" x14ac:dyDescent="0.3">
      <c r="A10886" t="s">
        <v>8178</v>
      </c>
    </row>
    <row r="10887" spans="1:3" x14ac:dyDescent="0.3">
      <c r="A10887" t="s">
        <v>8179</v>
      </c>
      <c r="C10887">
        <v>3</v>
      </c>
    </row>
    <row r="10888" spans="1:3" x14ac:dyDescent="0.3">
      <c r="A10888" t="s">
        <v>4659</v>
      </c>
    </row>
    <row r="10889" spans="1:3" x14ac:dyDescent="0.3">
      <c r="A10889" t="s">
        <v>8180</v>
      </c>
    </row>
    <row r="10890" spans="1:3" x14ac:dyDescent="0.3">
      <c r="A10890" t="s">
        <v>8181</v>
      </c>
    </row>
    <row r="10891" spans="1:3" x14ac:dyDescent="0.3">
      <c r="A10891" t="s">
        <v>8182</v>
      </c>
      <c r="B10891">
        <v>10</v>
      </c>
      <c r="C10891">
        <v>10</v>
      </c>
    </row>
    <row r="10892" spans="1:3" x14ac:dyDescent="0.3">
      <c r="A10892" t="s">
        <v>12221</v>
      </c>
    </row>
    <row r="10893" spans="1:3" x14ac:dyDescent="0.3">
      <c r="A10893" t="s">
        <v>12222</v>
      </c>
    </row>
    <row r="10894" spans="1:3" x14ac:dyDescent="0.3">
      <c r="A10894" t="s">
        <v>12223</v>
      </c>
    </row>
    <row r="10895" spans="1:3" x14ac:dyDescent="0.3">
      <c r="A10895" t="s">
        <v>8183</v>
      </c>
      <c r="B10895">
        <v>81</v>
      </c>
      <c r="C10895">
        <v>81</v>
      </c>
    </row>
    <row r="10896" spans="1:3" x14ac:dyDescent="0.3">
      <c r="A10896" t="s">
        <v>8184</v>
      </c>
      <c r="B10896">
        <v>2020</v>
      </c>
      <c r="C10896">
        <v>2020</v>
      </c>
    </row>
    <row r="10897" spans="1:3" x14ac:dyDescent="0.3">
      <c r="A10897" t="s">
        <v>12224</v>
      </c>
    </row>
    <row r="10898" spans="1:3" x14ac:dyDescent="0.3">
      <c r="A10898" t="s">
        <v>8185</v>
      </c>
      <c r="B10898">
        <v>17</v>
      </c>
      <c r="C10898">
        <v>17</v>
      </c>
    </row>
    <row r="10899" spans="1:3" x14ac:dyDescent="0.3">
      <c r="A10899" t="s">
        <v>12225</v>
      </c>
    </row>
    <row r="10900" spans="1:3" x14ac:dyDescent="0.3">
      <c r="A10900" t="s">
        <v>12226</v>
      </c>
    </row>
    <row r="10901" spans="1:3" x14ac:dyDescent="0.3">
      <c r="A10901" t="s">
        <v>12227</v>
      </c>
    </row>
    <row r="10902" spans="1:3" x14ac:dyDescent="0.3">
      <c r="A10902" t="s">
        <v>12228</v>
      </c>
    </row>
    <row r="10903" spans="1:3" x14ac:dyDescent="0.3">
      <c r="A10903" t="s">
        <v>12229</v>
      </c>
    </row>
    <row r="10904" spans="1:3" x14ac:dyDescent="0.3">
      <c r="A10904" t="s">
        <v>8186</v>
      </c>
    </row>
    <row r="10905" spans="1:3" x14ac:dyDescent="0.3">
      <c r="A10905" t="s">
        <v>8187</v>
      </c>
    </row>
    <row r="10906" spans="1:3" x14ac:dyDescent="0.3">
      <c r="A10906" t="s">
        <v>12230</v>
      </c>
      <c r="B10906">
        <v>2020</v>
      </c>
      <c r="C10906">
        <v>2020</v>
      </c>
    </row>
    <row r="10907" spans="1:3" x14ac:dyDescent="0.3">
      <c r="A10907" t="s">
        <v>8188</v>
      </c>
      <c r="C10907">
        <v>4</v>
      </c>
    </row>
    <row r="10908" spans="1:3" x14ac:dyDescent="0.3">
      <c r="A10908" t="s">
        <v>2518</v>
      </c>
    </row>
    <row r="10909" spans="1:3" x14ac:dyDescent="0.3">
      <c r="A10909" t="s">
        <v>8190</v>
      </c>
      <c r="B10909">
        <v>2</v>
      </c>
      <c r="C10909">
        <v>2</v>
      </c>
    </row>
    <row r="10910" spans="1:3" x14ac:dyDescent="0.3">
      <c r="A10910" t="s">
        <v>8191</v>
      </c>
      <c r="B10910">
        <v>44</v>
      </c>
      <c r="C10910">
        <v>44</v>
      </c>
    </row>
    <row r="10911" spans="1:3" x14ac:dyDescent="0.3">
      <c r="A10911" t="s">
        <v>12231</v>
      </c>
    </row>
    <row r="10912" spans="1:3" x14ac:dyDescent="0.3">
      <c r="A10912" t="s">
        <v>8192</v>
      </c>
    </row>
    <row r="10913" spans="1:3" x14ac:dyDescent="0.3">
      <c r="A10913" t="s">
        <v>8193</v>
      </c>
    </row>
    <row r="10914" spans="1:3" x14ac:dyDescent="0.3">
      <c r="A10914" t="s">
        <v>8194</v>
      </c>
    </row>
    <row r="10915" spans="1:3" x14ac:dyDescent="0.3">
      <c r="A10915" t="s">
        <v>12232</v>
      </c>
      <c r="B10915">
        <v>18</v>
      </c>
      <c r="C10915">
        <v>18</v>
      </c>
    </row>
    <row r="10916" spans="1:3" x14ac:dyDescent="0.3">
      <c r="A10916" t="s">
        <v>8195</v>
      </c>
    </row>
    <row r="10917" spans="1:3" x14ac:dyDescent="0.3">
      <c r="A10917" t="s">
        <v>12233</v>
      </c>
    </row>
    <row r="10918" spans="1:3" x14ac:dyDescent="0.3">
      <c r="A10918" t="s">
        <v>12234</v>
      </c>
    </row>
    <row r="10919" spans="1:3" x14ac:dyDescent="0.3">
      <c r="A10919" t="s">
        <v>8003</v>
      </c>
    </row>
    <row r="10920" spans="1:3" x14ac:dyDescent="0.3">
      <c r="A10920" t="s">
        <v>8196</v>
      </c>
    </row>
    <row r="10921" spans="1:3" x14ac:dyDescent="0.3">
      <c r="A10921" t="s">
        <v>8762</v>
      </c>
    </row>
    <row r="10922" spans="1:3" x14ac:dyDescent="0.3">
      <c r="A10922" t="s">
        <v>6794</v>
      </c>
    </row>
    <row r="10923" spans="1:3" x14ac:dyDescent="0.3">
      <c r="A10923" t="s">
        <v>12235</v>
      </c>
    </row>
    <row r="10924" spans="1:3" x14ac:dyDescent="0.3">
      <c r="A10924" t="s">
        <v>12236</v>
      </c>
      <c r="B10924">
        <v>19</v>
      </c>
      <c r="C10924">
        <v>19</v>
      </c>
    </row>
    <row r="10925" spans="1:3" x14ac:dyDescent="0.3">
      <c r="A10925" t="s">
        <v>8197</v>
      </c>
    </row>
    <row r="10926" spans="1:3" x14ac:dyDescent="0.3">
      <c r="A10926" t="s">
        <v>8198</v>
      </c>
    </row>
    <row r="10927" spans="1:3" x14ac:dyDescent="0.3">
      <c r="A10927" t="s">
        <v>12237</v>
      </c>
      <c r="B10927">
        <v>180137</v>
      </c>
      <c r="C10927">
        <v>180137</v>
      </c>
    </row>
    <row r="10928" spans="1:3" x14ac:dyDescent="0.3">
      <c r="A10928" t="s">
        <v>12238</v>
      </c>
    </row>
    <row r="10929" spans="1:3" x14ac:dyDescent="0.3">
      <c r="A10929" t="s">
        <v>12239</v>
      </c>
    </row>
    <row r="10930" spans="1:3" x14ac:dyDescent="0.3">
      <c r="A10930" t="s">
        <v>12240</v>
      </c>
    </row>
    <row r="10931" spans="1:3" x14ac:dyDescent="0.3">
      <c r="A10931" t="s">
        <v>5268</v>
      </c>
    </row>
    <row r="10932" spans="1:3" x14ac:dyDescent="0.3">
      <c r="A10932" t="s">
        <v>8199</v>
      </c>
      <c r="B10932">
        <v>2</v>
      </c>
      <c r="C10932">
        <v>2</v>
      </c>
    </row>
    <row r="10933" spans="1:3" x14ac:dyDescent="0.3">
      <c r="A10933" t="s">
        <v>8200</v>
      </c>
    </row>
    <row r="10934" spans="1:3" x14ac:dyDescent="0.3">
      <c r="A10934" t="s">
        <v>12241</v>
      </c>
    </row>
    <row r="10935" spans="1:3" x14ac:dyDescent="0.3">
      <c r="A10935" t="s">
        <v>8201</v>
      </c>
      <c r="B10935">
        <v>2</v>
      </c>
      <c r="C10935">
        <v>2</v>
      </c>
    </row>
    <row r="10936" spans="1:3" x14ac:dyDescent="0.3">
      <c r="A10936" t="s">
        <v>8202</v>
      </c>
    </row>
    <row r="10937" spans="1:3" x14ac:dyDescent="0.3">
      <c r="A10937" t="s">
        <v>12242</v>
      </c>
    </row>
    <row r="10938" spans="1:3" x14ac:dyDescent="0.3">
      <c r="A10938" t="s">
        <v>12243</v>
      </c>
    </row>
    <row r="10939" spans="1:3" x14ac:dyDescent="0.3">
      <c r="A10939" t="s">
        <v>8203</v>
      </c>
      <c r="B10939">
        <v>19</v>
      </c>
      <c r="C10939">
        <v>19</v>
      </c>
    </row>
    <row r="10940" spans="1:3" x14ac:dyDescent="0.3">
      <c r="A10940" t="s">
        <v>12244</v>
      </c>
    </row>
    <row r="10941" spans="1:3" x14ac:dyDescent="0.3">
      <c r="A10941" t="s">
        <v>12245</v>
      </c>
    </row>
    <row r="10942" spans="1:3" x14ac:dyDescent="0.3">
      <c r="A10942" t="s">
        <v>8204</v>
      </c>
      <c r="B10942">
        <v>48</v>
      </c>
      <c r="C10942">
        <v>48</v>
      </c>
    </row>
    <row r="10943" spans="1:3" x14ac:dyDescent="0.3">
      <c r="A10943" t="s">
        <v>8205</v>
      </c>
      <c r="C10943">
        <v>4</v>
      </c>
    </row>
    <row r="10944" spans="1:3" x14ac:dyDescent="0.3">
      <c r="A10944" t="s">
        <v>12246</v>
      </c>
    </row>
    <row r="10945" spans="1:3" x14ac:dyDescent="0.3">
      <c r="A10945" t="s">
        <v>8206</v>
      </c>
      <c r="B10945">
        <v>4</v>
      </c>
      <c r="C10945">
        <v>4</v>
      </c>
    </row>
    <row r="10946" spans="1:3" x14ac:dyDescent="0.3">
      <c r="A10946" t="s">
        <v>8207</v>
      </c>
      <c r="B10946">
        <v>2</v>
      </c>
      <c r="C10946">
        <v>2</v>
      </c>
    </row>
    <row r="10947" spans="1:3" x14ac:dyDescent="0.3">
      <c r="A10947" t="s">
        <v>8208</v>
      </c>
    </row>
    <row r="10948" spans="1:3" x14ac:dyDescent="0.3">
      <c r="A10948" t="s">
        <v>8209</v>
      </c>
    </row>
    <row r="10949" spans="1:3" x14ac:dyDescent="0.3">
      <c r="A10949" t="s">
        <v>12247</v>
      </c>
      <c r="B10949">
        <v>1</v>
      </c>
      <c r="C10949">
        <v>1</v>
      </c>
    </row>
    <row r="10950" spans="1:3" x14ac:dyDescent="0.3">
      <c r="A10950" t="s">
        <v>8210</v>
      </c>
      <c r="B10950">
        <v>2</v>
      </c>
      <c r="C10950">
        <v>2</v>
      </c>
    </row>
    <row r="10951" spans="1:3" x14ac:dyDescent="0.3">
      <c r="A10951" t="s">
        <v>7791</v>
      </c>
    </row>
    <row r="10952" spans="1:3" x14ac:dyDescent="0.3">
      <c r="A10952" t="s">
        <v>8211</v>
      </c>
    </row>
    <row r="10953" spans="1:3" x14ac:dyDescent="0.3">
      <c r="A10953" t="s">
        <v>8212</v>
      </c>
      <c r="B10953">
        <v>2020</v>
      </c>
      <c r="C10953">
        <v>2020</v>
      </c>
    </row>
    <row r="10954" spans="1:3" x14ac:dyDescent="0.3">
      <c r="A10954" t="s">
        <v>12248</v>
      </c>
    </row>
    <row r="10955" spans="1:3" x14ac:dyDescent="0.3">
      <c r="A10955" t="s">
        <v>12249</v>
      </c>
    </row>
    <row r="10956" spans="1:3" x14ac:dyDescent="0.3">
      <c r="A10956" t="s">
        <v>12250</v>
      </c>
    </row>
    <row r="10957" spans="1:3" x14ac:dyDescent="0.3">
      <c r="A10957" t="s">
        <v>8213</v>
      </c>
    </row>
    <row r="10958" spans="1:3" x14ac:dyDescent="0.3">
      <c r="A10958" t="s">
        <v>12251</v>
      </c>
    </row>
    <row r="10959" spans="1:3" x14ac:dyDescent="0.3">
      <c r="A10959" t="s">
        <v>8214</v>
      </c>
      <c r="C10959">
        <v>22</v>
      </c>
    </row>
    <row r="10960" spans="1:3" x14ac:dyDescent="0.3">
      <c r="A10960" t="s">
        <v>8215</v>
      </c>
    </row>
    <row r="10961" spans="1:3" x14ac:dyDescent="0.3">
      <c r="A10961" t="s">
        <v>12252</v>
      </c>
      <c r="B10961">
        <v>25</v>
      </c>
      <c r="C10961">
        <v>25</v>
      </c>
    </row>
    <row r="10962" spans="1:3" x14ac:dyDescent="0.3">
      <c r="A10962" t="s">
        <v>12253</v>
      </c>
    </row>
    <row r="10963" spans="1:3" x14ac:dyDescent="0.3">
      <c r="A10963" t="s">
        <v>8216</v>
      </c>
      <c r="B10963">
        <v>6</v>
      </c>
      <c r="C10963">
        <v>6</v>
      </c>
    </row>
    <row r="10964" spans="1:3" x14ac:dyDescent="0.3">
      <c r="A10964" t="s">
        <v>8217</v>
      </c>
    </row>
    <row r="10965" spans="1:3" x14ac:dyDescent="0.3">
      <c r="A10965" t="s">
        <v>1050</v>
      </c>
    </row>
    <row r="10966" spans="1:3" x14ac:dyDescent="0.3">
      <c r="A10966" t="s">
        <v>8218</v>
      </c>
      <c r="B10966">
        <v>1</v>
      </c>
      <c r="C10966">
        <v>1</v>
      </c>
    </row>
    <row r="10967" spans="1:3" x14ac:dyDescent="0.3">
      <c r="A10967" t="s">
        <v>12254</v>
      </c>
    </row>
    <row r="10968" spans="1:3" x14ac:dyDescent="0.3">
      <c r="A10968" t="s">
        <v>8219</v>
      </c>
      <c r="B10968">
        <v>11</v>
      </c>
      <c r="C10968">
        <v>11</v>
      </c>
    </row>
    <row r="10969" spans="1:3" x14ac:dyDescent="0.3">
      <c r="A10969" t="s">
        <v>8220</v>
      </c>
    </row>
    <row r="10970" spans="1:3" x14ac:dyDescent="0.3">
      <c r="A10970" t="s">
        <v>12255</v>
      </c>
      <c r="B10970">
        <v>1</v>
      </c>
      <c r="C10970">
        <v>1</v>
      </c>
    </row>
    <row r="10971" spans="1:3" x14ac:dyDescent="0.3">
      <c r="A10971" t="s">
        <v>12256</v>
      </c>
    </row>
    <row r="10972" spans="1:3" x14ac:dyDescent="0.3">
      <c r="A10972" t="s">
        <v>8221</v>
      </c>
    </row>
    <row r="10973" spans="1:3" x14ac:dyDescent="0.3">
      <c r="A10973" t="s">
        <v>12257</v>
      </c>
    </row>
    <row r="10974" spans="1:3" x14ac:dyDescent="0.3">
      <c r="A10974" t="s">
        <v>8222</v>
      </c>
    </row>
    <row r="10975" spans="1:3" x14ac:dyDescent="0.3">
      <c r="A10975" t="s">
        <v>8223</v>
      </c>
    </row>
    <row r="10976" spans="1:3" x14ac:dyDescent="0.3">
      <c r="A10976" t="s">
        <v>12258</v>
      </c>
    </row>
    <row r="10977" spans="1:3" x14ac:dyDescent="0.3">
      <c r="A10977" t="s">
        <v>8224</v>
      </c>
    </row>
    <row r="10978" spans="1:3" x14ac:dyDescent="0.3">
      <c r="A10978" t="s">
        <v>8225</v>
      </c>
      <c r="B10978">
        <v>1</v>
      </c>
      <c r="C10978">
        <v>1</v>
      </c>
    </row>
    <row r="10979" spans="1:3" x14ac:dyDescent="0.3">
      <c r="A10979" t="s">
        <v>8227</v>
      </c>
    </row>
    <row r="10980" spans="1:3" x14ac:dyDescent="0.3">
      <c r="A10980" t="s">
        <v>8228</v>
      </c>
      <c r="B10980">
        <v>4</v>
      </c>
      <c r="C10980">
        <v>4</v>
      </c>
    </row>
    <row r="10981" spans="1:3" x14ac:dyDescent="0.3">
      <c r="A10981" t="s">
        <v>12259</v>
      </c>
    </row>
    <row r="10982" spans="1:3" x14ac:dyDescent="0.3">
      <c r="A10982" t="s">
        <v>8229</v>
      </c>
      <c r="B10982">
        <v>12</v>
      </c>
      <c r="C10982">
        <v>12</v>
      </c>
    </row>
    <row r="10983" spans="1:3" x14ac:dyDescent="0.3">
      <c r="A10983" t="s">
        <v>8230</v>
      </c>
      <c r="B10983">
        <v>15</v>
      </c>
      <c r="C10983">
        <v>15</v>
      </c>
    </row>
    <row r="10984" spans="1:3" x14ac:dyDescent="0.3">
      <c r="A10984" t="s">
        <v>8231</v>
      </c>
      <c r="B10984">
        <v>3</v>
      </c>
      <c r="C10984">
        <v>3</v>
      </c>
    </row>
    <row r="10985" spans="1:3" x14ac:dyDescent="0.3">
      <c r="A10985" t="s">
        <v>8232</v>
      </c>
    </row>
    <row r="10986" spans="1:3" x14ac:dyDescent="0.3">
      <c r="A10986" t="s">
        <v>12260</v>
      </c>
    </row>
    <row r="10987" spans="1:3" x14ac:dyDescent="0.3">
      <c r="A10987" t="s">
        <v>12261</v>
      </c>
    </row>
    <row r="10988" spans="1:3" x14ac:dyDescent="0.3">
      <c r="A10988" t="s">
        <v>12262</v>
      </c>
    </row>
    <row r="10989" spans="1:3" x14ac:dyDescent="0.3">
      <c r="A10989" t="s">
        <v>12263</v>
      </c>
    </row>
    <row r="10990" spans="1:3" x14ac:dyDescent="0.3">
      <c r="A10990" t="s">
        <v>4793</v>
      </c>
    </row>
    <row r="10991" spans="1:3" x14ac:dyDescent="0.3">
      <c r="A10991" t="s">
        <v>8233</v>
      </c>
      <c r="B10991">
        <v>6</v>
      </c>
      <c r="C10991">
        <v>6</v>
      </c>
    </row>
    <row r="10992" spans="1:3" x14ac:dyDescent="0.3">
      <c r="A10992" t="s">
        <v>8234</v>
      </c>
    </row>
    <row r="10993" spans="1:3" x14ac:dyDescent="0.3">
      <c r="A10993" t="s">
        <v>12264</v>
      </c>
      <c r="B10993">
        <v>1</v>
      </c>
      <c r="C10993">
        <v>1</v>
      </c>
    </row>
    <row r="10994" spans="1:3" x14ac:dyDescent="0.3">
      <c r="A10994" t="s">
        <v>8235</v>
      </c>
      <c r="B10994">
        <v>5</v>
      </c>
      <c r="C10994">
        <v>5</v>
      </c>
    </row>
    <row r="10995" spans="1:3" x14ac:dyDescent="0.3">
      <c r="A10995" t="s">
        <v>12265</v>
      </c>
    </row>
    <row r="10996" spans="1:3" x14ac:dyDescent="0.3">
      <c r="A10996" t="s">
        <v>12266</v>
      </c>
    </row>
    <row r="10997" spans="1:3" x14ac:dyDescent="0.3">
      <c r="A10997" t="s">
        <v>7326</v>
      </c>
    </row>
    <row r="10998" spans="1:3" x14ac:dyDescent="0.3">
      <c r="A10998" t="s">
        <v>8236</v>
      </c>
    </row>
    <row r="10999" spans="1:3" x14ac:dyDescent="0.3">
      <c r="A10999" t="s">
        <v>8237</v>
      </c>
    </row>
    <row r="11000" spans="1:3" x14ac:dyDescent="0.3">
      <c r="A11000" t="s">
        <v>8238</v>
      </c>
    </row>
    <row r="11001" spans="1:3" x14ac:dyDescent="0.3">
      <c r="A11001" t="s">
        <v>12267</v>
      </c>
    </row>
    <row r="11002" spans="1:3" x14ac:dyDescent="0.3">
      <c r="A11002" t="s">
        <v>12268</v>
      </c>
    </row>
    <row r="11003" spans="1:3" x14ac:dyDescent="0.3">
      <c r="A11003" t="s">
        <v>8239</v>
      </c>
      <c r="B11003">
        <v>5</v>
      </c>
      <c r="C11003">
        <v>5</v>
      </c>
    </row>
    <row r="11004" spans="1:3" x14ac:dyDescent="0.3">
      <c r="A11004" t="s">
        <v>12269</v>
      </c>
    </row>
    <row r="11005" spans="1:3" x14ac:dyDescent="0.3">
      <c r="A11005" t="s">
        <v>12270</v>
      </c>
      <c r="B11005">
        <v>4</v>
      </c>
      <c r="C11005">
        <v>4</v>
      </c>
    </row>
    <row r="11006" spans="1:3" x14ac:dyDescent="0.3">
      <c r="A11006" t="s">
        <v>12271</v>
      </c>
      <c r="B11006">
        <v>26</v>
      </c>
      <c r="C11006">
        <v>26</v>
      </c>
    </row>
    <row r="11007" spans="1:3" x14ac:dyDescent="0.3">
      <c r="A11007" t="s">
        <v>8240</v>
      </c>
      <c r="B11007">
        <v>2020</v>
      </c>
      <c r="C11007">
        <v>2020</v>
      </c>
    </row>
    <row r="11008" spans="1:3" x14ac:dyDescent="0.3">
      <c r="A11008" t="s">
        <v>8241</v>
      </c>
      <c r="B11008">
        <v>8</v>
      </c>
      <c r="C11008">
        <v>8</v>
      </c>
    </row>
    <row r="11009" spans="1:3" x14ac:dyDescent="0.3">
      <c r="A11009" t="s">
        <v>12272</v>
      </c>
    </row>
    <row r="11010" spans="1:3" x14ac:dyDescent="0.3">
      <c r="A11010" t="s">
        <v>8242</v>
      </c>
      <c r="B11010">
        <v>12</v>
      </c>
      <c r="C11010">
        <v>12</v>
      </c>
    </row>
    <row r="11011" spans="1:3" x14ac:dyDescent="0.3">
      <c r="A11011" t="s">
        <v>12273</v>
      </c>
    </row>
    <row r="11012" spans="1:3" x14ac:dyDescent="0.3">
      <c r="A11012" t="s">
        <v>12274</v>
      </c>
    </row>
    <row r="11013" spans="1:3" x14ac:dyDescent="0.3">
      <c r="A11013" t="s">
        <v>8243</v>
      </c>
      <c r="B11013">
        <v>39</v>
      </c>
      <c r="C11013">
        <v>39</v>
      </c>
    </row>
    <row r="11014" spans="1:3" x14ac:dyDescent="0.3">
      <c r="A11014" t="s">
        <v>12275</v>
      </c>
    </row>
    <row r="11015" spans="1:3" x14ac:dyDescent="0.3">
      <c r="A11015" t="s">
        <v>12276</v>
      </c>
    </row>
    <row r="11016" spans="1:3" x14ac:dyDescent="0.3">
      <c r="A11016" t="s">
        <v>8244</v>
      </c>
      <c r="B11016">
        <v>48</v>
      </c>
      <c r="C11016">
        <v>48</v>
      </c>
    </row>
    <row r="11017" spans="1:3" x14ac:dyDescent="0.3">
      <c r="A11017" t="s">
        <v>8245</v>
      </c>
    </row>
    <row r="11018" spans="1:3" x14ac:dyDescent="0.3">
      <c r="A11018" t="s">
        <v>12277</v>
      </c>
    </row>
    <row r="11019" spans="1:3" x14ac:dyDescent="0.3">
      <c r="A11019" t="s">
        <v>12278</v>
      </c>
    </row>
    <row r="11020" spans="1:3" x14ac:dyDescent="0.3">
      <c r="A11020" t="s">
        <v>8246</v>
      </c>
      <c r="B11020">
        <v>36</v>
      </c>
      <c r="C11020">
        <v>36</v>
      </c>
    </row>
    <row r="11021" spans="1:3" x14ac:dyDescent="0.3">
      <c r="A11021" t="s">
        <v>2563</v>
      </c>
      <c r="C11021">
        <v>3</v>
      </c>
    </row>
    <row r="11022" spans="1:3" x14ac:dyDescent="0.3">
      <c r="A11022" t="s">
        <v>8247</v>
      </c>
      <c r="B11022">
        <v>13</v>
      </c>
      <c r="C11022">
        <v>13</v>
      </c>
    </row>
    <row r="11023" spans="1:3" x14ac:dyDescent="0.3">
      <c r="A11023" t="s">
        <v>8248</v>
      </c>
    </row>
    <row r="11024" spans="1:3" x14ac:dyDescent="0.3">
      <c r="A11024" t="s">
        <v>12279</v>
      </c>
    </row>
    <row r="11025" spans="1:3" x14ac:dyDescent="0.3">
      <c r="A11025" t="s">
        <v>8249</v>
      </c>
      <c r="B11025">
        <v>202</v>
      </c>
      <c r="C11025">
        <v>202</v>
      </c>
    </row>
    <row r="11026" spans="1:3" x14ac:dyDescent="0.3">
      <c r="A11026" t="s">
        <v>8250</v>
      </c>
      <c r="C11026">
        <v>5</v>
      </c>
    </row>
    <row r="11027" spans="1:3" x14ac:dyDescent="0.3">
      <c r="A11027" t="s">
        <v>8251</v>
      </c>
    </row>
    <row r="11028" spans="1:3" x14ac:dyDescent="0.3">
      <c r="A11028" t="s">
        <v>12280</v>
      </c>
      <c r="B11028">
        <v>2020</v>
      </c>
      <c r="C11028">
        <v>2020</v>
      </c>
    </row>
    <row r="11029" spans="1:3" x14ac:dyDescent="0.3">
      <c r="A11029" t="s">
        <v>8252</v>
      </c>
    </row>
    <row r="11030" spans="1:3" x14ac:dyDescent="0.3">
      <c r="A11030" t="s">
        <v>12281</v>
      </c>
    </row>
    <row r="11031" spans="1:3" x14ac:dyDescent="0.3">
      <c r="A11031" t="s">
        <v>12282</v>
      </c>
    </row>
    <row r="11032" spans="1:3" x14ac:dyDescent="0.3">
      <c r="A11032" t="s">
        <v>12283</v>
      </c>
    </row>
    <row r="11033" spans="1:3" x14ac:dyDescent="0.3">
      <c r="A11033" t="s">
        <v>12284</v>
      </c>
    </row>
    <row r="11034" spans="1:3" x14ac:dyDescent="0.3">
      <c r="A11034" t="s">
        <v>12285</v>
      </c>
    </row>
    <row r="11035" spans="1:3" x14ac:dyDescent="0.3">
      <c r="A11035" t="s">
        <v>12286</v>
      </c>
    </row>
    <row r="11036" spans="1:3" x14ac:dyDescent="0.3">
      <c r="A11036" t="s">
        <v>8253</v>
      </c>
    </row>
    <row r="11037" spans="1:3" x14ac:dyDescent="0.3">
      <c r="A11037" t="s">
        <v>8254</v>
      </c>
      <c r="B11037">
        <v>1</v>
      </c>
      <c r="C11037">
        <v>1</v>
      </c>
    </row>
    <row r="11038" spans="1:3" x14ac:dyDescent="0.3">
      <c r="A11038" t="s">
        <v>8255</v>
      </c>
      <c r="B11038">
        <v>1</v>
      </c>
      <c r="C11038">
        <v>1</v>
      </c>
    </row>
    <row r="11039" spans="1:3" x14ac:dyDescent="0.3">
      <c r="A11039" t="s">
        <v>8256</v>
      </c>
      <c r="B11039">
        <v>1</v>
      </c>
      <c r="C11039">
        <v>1</v>
      </c>
    </row>
    <row r="11040" spans="1:3" x14ac:dyDescent="0.3">
      <c r="A11040" t="s">
        <v>8257</v>
      </c>
      <c r="B11040">
        <v>22</v>
      </c>
      <c r="C11040">
        <v>22</v>
      </c>
    </row>
    <row r="11041" spans="1:3" x14ac:dyDescent="0.3">
      <c r="A11041" t="s">
        <v>8258</v>
      </c>
      <c r="B11041">
        <v>2</v>
      </c>
      <c r="C11041">
        <v>2</v>
      </c>
    </row>
    <row r="11042" spans="1:3" x14ac:dyDescent="0.3">
      <c r="A11042" t="s">
        <v>8259</v>
      </c>
      <c r="B11042">
        <v>6</v>
      </c>
      <c r="C11042">
        <v>6</v>
      </c>
    </row>
    <row r="11043" spans="1:3" x14ac:dyDescent="0.3">
      <c r="A11043" t="s">
        <v>8260</v>
      </c>
      <c r="B11043">
        <v>14</v>
      </c>
      <c r="C11043">
        <v>14</v>
      </c>
    </row>
    <row r="11044" spans="1:3" x14ac:dyDescent="0.3">
      <c r="A11044" t="s">
        <v>8261</v>
      </c>
      <c r="B11044">
        <v>1</v>
      </c>
      <c r="C11044">
        <v>1</v>
      </c>
    </row>
    <row r="11045" spans="1:3" x14ac:dyDescent="0.3">
      <c r="A11045" t="s">
        <v>8262</v>
      </c>
    </row>
    <row r="11046" spans="1:3" x14ac:dyDescent="0.3">
      <c r="A11046" t="s">
        <v>8263</v>
      </c>
      <c r="B11046">
        <v>1</v>
      </c>
      <c r="C11046">
        <v>1</v>
      </c>
    </row>
    <row r="11047" spans="1:3" x14ac:dyDescent="0.3">
      <c r="A11047" t="s">
        <v>8264</v>
      </c>
      <c r="B11047">
        <v>13</v>
      </c>
      <c r="C11047">
        <v>13</v>
      </c>
    </row>
    <row r="11048" spans="1:3" x14ac:dyDescent="0.3">
      <c r="A11048" t="s">
        <v>12287</v>
      </c>
    </row>
    <row r="11049" spans="1:3" x14ac:dyDescent="0.3">
      <c r="A11049" t="s">
        <v>8265</v>
      </c>
    </row>
    <row r="11050" spans="1:3" x14ac:dyDescent="0.3">
      <c r="A11050" t="s">
        <v>7145</v>
      </c>
    </row>
    <row r="11051" spans="1:3" x14ac:dyDescent="0.3">
      <c r="A11051" t="s">
        <v>8266</v>
      </c>
      <c r="C11051">
        <v>2</v>
      </c>
    </row>
    <row r="11052" spans="1:3" x14ac:dyDescent="0.3">
      <c r="A11052" t="s">
        <v>12288</v>
      </c>
    </row>
    <row r="11053" spans="1:3" x14ac:dyDescent="0.3">
      <c r="A11053" t="s">
        <v>8267</v>
      </c>
    </row>
    <row r="11054" spans="1:3" x14ac:dyDescent="0.3">
      <c r="A11054" t="s">
        <v>2562</v>
      </c>
    </row>
    <row r="11055" spans="1:3" x14ac:dyDescent="0.3">
      <c r="A11055" t="s">
        <v>8268</v>
      </c>
    </row>
    <row r="11056" spans="1:3" x14ac:dyDescent="0.3">
      <c r="A11056" t="s">
        <v>8269</v>
      </c>
      <c r="B11056">
        <v>1</v>
      </c>
      <c r="C11056">
        <v>1</v>
      </c>
    </row>
    <row r="11057" spans="1:3" x14ac:dyDescent="0.3">
      <c r="A11057" t="s">
        <v>8270</v>
      </c>
    </row>
    <row r="11058" spans="1:3" x14ac:dyDescent="0.3">
      <c r="A11058" t="s">
        <v>12289</v>
      </c>
    </row>
    <row r="11059" spans="1:3" x14ac:dyDescent="0.3">
      <c r="A11059" t="s">
        <v>8271</v>
      </c>
      <c r="B11059">
        <v>2020</v>
      </c>
      <c r="C11059">
        <v>2020</v>
      </c>
    </row>
    <row r="11060" spans="1:3" x14ac:dyDescent="0.3">
      <c r="A11060" t="s">
        <v>8272</v>
      </c>
      <c r="B11060">
        <v>2020</v>
      </c>
      <c r="C11060">
        <v>2020</v>
      </c>
    </row>
    <row r="11061" spans="1:3" x14ac:dyDescent="0.3">
      <c r="A11061" t="s">
        <v>8273</v>
      </c>
      <c r="B11061">
        <v>2020</v>
      </c>
      <c r="C11061">
        <v>2020</v>
      </c>
    </row>
    <row r="11062" spans="1:3" x14ac:dyDescent="0.3">
      <c r="A11062" t="s">
        <v>8274</v>
      </c>
      <c r="B11062">
        <v>2020</v>
      </c>
      <c r="C11062">
        <v>2020</v>
      </c>
    </row>
    <row r="11063" spans="1:3" x14ac:dyDescent="0.3">
      <c r="A11063" t="s">
        <v>8275</v>
      </c>
      <c r="B11063">
        <v>2020</v>
      </c>
      <c r="C11063">
        <v>2020</v>
      </c>
    </row>
    <row r="11064" spans="1:3" x14ac:dyDescent="0.3">
      <c r="A11064" t="s">
        <v>8276</v>
      </c>
      <c r="B11064">
        <v>2020</v>
      </c>
      <c r="C11064">
        <v>2020</v>
      </c>
    </row>
    <row r="11065" spans="1:3" x14ac:dyDescent="0.3">
      <c r="A11065" t="s">
        <v>8277</v>
      </c>
      <c r="B11065">
        <v>1</v>
      </c>
      <c r="C11065">
        <v>1</v>
      </c>
    </row>
    <row r="11066" spans="1:3" x14ac:dyDescent="0.3">
      <c r="A11066" t="s">
        <v>8278</v>
      </c>
    </row>
    <row r="11067" spans="1:3" x14ac:dyDescent="0.3">
      <c r="A11067" t="s">
        <v>8279</v>
      </c>
      <c r="B11067">
        <v>12</v>
      </c>
      <c r="C11067">
        <v>12</v>
      </c>
    </row>
    <row r="11068" spans="1:3" x14ac:dyDescent="0.3">
      <c r="A11068" t="s">
        <v>12290</v>
      </c>
      <c r="B11068">
        <v>2020</v>
      </c>
      <c r="C11068">
        <v>2020</v>
      </c>
    </row>
    <row r="11069" spans="1:3" x14ac:dyDescent="0.3">
      <c r="A11069" t="s">
        <v>12291</v>
      </c>
      <c r="B11069">
        <v>2020</v>
      </c>
      <c r="C11069">
        <v>2020</v>
      </c>
    </row>
    <row r="11070" spans="1:3" x14ac:dyDescent="0.3">
      <c r="A11070" t="s">
        <v>1504</v>
      </c>
    </row>
    <row r="11071" spans="1:3" x14ac:dyDescent="0.3">
      <c r="A11071" t="s">
        <v>8280</v>
      </c>
    </row>
    <row r="11072" spans="1:3" x14ac:dyDescent="0.3">
      <c r="A11072" t="s">
        <v>8281</v>
      </c>
    </row>
    <row r="11073" spans="1:3" x14ac:dyDescent="0.3">
      <c r="A11073" t="s">
        <v>8282</v>
      </c>
    </row>
    <row r="11074" spans="1:3" x14ac:dyDescent="0.3">
      <c r="A11074" t="s">
        <v>8283</v>
      </c>
    </row>
    <row r="11075" spans="1:3" x14ac:dyDescent="0.3">
      <c r="A11075" t="s">
        <v>8284</v>
      </c>
    </row>
    <row r="11076" spans="1:3" x14ac:dyDescent="0.3">
      <c r="A11076" t="s">
        <v>8285</v>
      </c>
    </row>
    <row r="11077" spans="1:3" x14ac:dyDescent="0.3">
      <c r="A11077" t="s">
        <v>12292</v>
      </c>
      <c r="B11077">
        <v>19</v>
      </c>
      <c r="C11077">
        <v>19</v>
      </c>
    </row>
    <row r="11078" spans="1:3" x14ac:dyDescent="0.3">
      <c r="A11078" t="s">
        <v>8238</v>
      </c>
    </row>
    <row r="11079" spans="1:3" x14ac:dyDescent="0.3">
      <c r="A11079" t="s">
        <v>8286</v>
      </c>
    </row>
    <row r="11080" spans="1:3" x14ac:dyDescent="0.3">
      <c r="A11080" t="s">
        <v>8287</v>
      </c>
    </row>
    <row r="11081" spans="1:3" x14ac:dyDescent="0.3">
      <c r="A11081" t="s">
        <v>8288</v>
      </c>
    </row>
    <row r="11082" spans="1:3" x14ac:dyDescent="0.3">
      <c r="A11082" t="s">
        <v>12293</v>
      </c>
    </row>
    <row r="11083" spans="1:3" x14ac:dyDescent="0.3">
      <c r="A11083" t="s">
        <v>8289</v>
      </c>
      <c r="B11083">
        <v>9</v>
      </c>
      <c r="C11083">
        <v>9</v>
      </c>
    </row>
    <row r="11084" spans="1:3" x14ac:dyDescent="0.3">
      <c r="A11084" t="s">
        <v>12294</v>
      </c>
    </row>
    <row r="11085" spans="1:3" x14ac:dyDescent="0.3">
      <c r="A11085" t="s">
        <v>8290</v>
      </c>
      <c r="B11085">
        <v>10</v>
      </c>
      <c r="C11085">
        <v>10</v>
      </c>
    </row>
    <row r="11086" spans="1:3" x14ac:dyDescent="0.3">
      <c r="A11086" t="s">
        <v>8291</v>
      </c>
    </row>
    <row r="11087" spans="1:3" x14ac:dyDescent="0.3">
      <c r="A11087" t="s">
        <v>8292</v>
      </c>
    </row>
    <row r="11088" spans="1:3" x14ac:dyDescent="0.3">
      <c r="A11088" t="s">
        <v>8293</v>
      </c>
      <c r="B11088">
        <v>17</v>
      </c>
      <c r="C11088">
        <v>17</v>
      </c>
    </row>
    <row r="11089" spans="1:3" x14ac:dyDescent="0.3">
      <c r="A11089" t="s">
        <v>8294</v>
      </c>
      <c r="B11089">
        <v>5</v>
      </c>
      <c r="C11089">
        <v>5</v>
      </c>
    </row>
    <row r="11090" spans="1:3" x14ac:dyDescent="0.3">
      <c r="A11090" t="s">
        <v>8295</v>
      </c>
    </row>
    <row r="11091" spans="1:3" x14ac:dyDescent="0.3">
      <c r="A11091" t="s">
        <v>8296</v>
      </c>
    </row>
    <row r="11092" spans="1:3" x14ac:dyDescent="0.3">
      <c r="A11092" t="s">
        <v>8297</v>
      </c>
    </row>
    <row r="11093" spans="1:3" x14ac:dyDescent="0.3">
      <c r="A11093" t="s">
        <v>7661</v>
      </c>
    </row>
    <row r="11094" spans="1:3" x14ac:dyDescent="0.3">
      <c r="A11094" t="s">
        <v>3535</v>
      </c>
    </row>
    <row r="11095" spans="1:3" x14ac:dyDescent="0.3">
      <c r="A11095" t="s">
        <v>7751</v>
      </c>
    </row>
    <row r="11096" spans="1:3" x14ac:dyDescent="0.3">
      <c r="A11096" t="s">
        <v>8298</v>
      </c>
    </row>
    <row r="11097" spans="1:3" x14ac:dyDescent="0.3">
      <c r="A11097" t="s">
        <v>8299</v>
      </c>
    </row>
    <row r="11098" spans="1:3" x14ac:dyDescent="0.3">
      <c r="A11098" t="s">
        <v>4054</v>
      </c>
    </row>
    <row r="11099" spans="1:3" x14ac:dyDescent="0.3">
      <c r="A11099" t="s">
        <v>2539</v>
      </c>
    </row>
    <row r="11100" spans="1:3" x14ac:dyDescent="0.3">
      <c r="A11100" t="s">
        <v>7628</v>
      </c>
    </row>
    <row r="11101" spans="1:3" x14ac:dyDescent="0.3">
      <c r="A11101" t="s">
        <v>2464</v>
      </c>
    </row>
    <row r="11102" spans="1:3" x14ac:dyDescent="0.3">
      <c r="A11102" t="s">
        <v>12295</v>
      </c>
    </row>
    <row r="11103" spans="1:3" x14ac:dyDescent="0.3">
      <c r="A11103" t="s">
        <v>12296</v>
      </c>
      <c r="B11103">
        <v>1</v>
      </c>
      <c r="C11103">
        <v>1</v>
      </c>
    </row>
    <row r="11104" spans="1:3" x14ac:dyDescent="0.3">
      <c r="A11104" t="s">
        <v>12297</v>
      </c>
    </row>
    <row r="11105" spans="1:3" x14ac:dyDescent="0.3">
      <c r="A11105" t="s">
        <v>8300</v>
      </c>
    </row>
    <row r="11106" spans="1:3" x14ac:dyDescent="0.3">
      <c r="A11106" t="s">
        <v>12298</v>
      </c>
    </row>
    <row r="11107" spans="1:3" x14ac:dyDescent="0.3">
      <c r="A11107" t="s">
        <v>8301</v>
      </c>
      <c r="B11107">
        <v>6</v>
      </c>
      <c r="C11107">
        <v>6</v>
      </c>
    </row>
    <row r="11108" spans="1:3" x14ac:dyDescent="0.3">
      <c r="A11108" t="s">
        <v>8302</v>
      </c>
    </row>
    <row r="11109" spans="1:3" x14ac:dyDescent="0.3">
      <c r="A11109" t="s">
        <v>8303</v>
      </c>
    </row>
    <row r="11110" spans="1:3" x14ac:dyDescent="0.3">
      <c r="A11110" t="s">
        <v>12299</v>
      </c>
      <c r="B11110">
        <v>132</v>
      </c>
      <c r="C11110">
        <v>132</v>
      </c>
    </row>
    <row r="11111" spans="1:3" x14ac:dyDescent="0.3">
      <c r="A11111" t="s">
        <v>8304</v>
      </c>
      <c r="B11111">
        <v>5</v>
      </c>
      <c r="C11111">
        <v>5</v>
      </c>
    </row>
    <row r="11112" spans="1:3" x14ac:dyDescent="0.3">
      <c r="A11112" t="s">
        <v>8305</v>
      </c>
      <c r="B11112">
        <v>1</v>
      </c>
      <c r="C11112">
        <v>1</v>
      </c>
    </row>
    <row r="11113" spans="1:3" x14ac:dyDescent="0.3">
      <c r="A11113" t="s">
        <v>8306</v>
      </c>
      <c r="B11113">
        <v>2</v>
      </c>
      <c r="C11113">
        <v>2</v>
      </c>
    </row>
    <row r="11114" spans="1:3" x14ac:dyDescent="0.3">
      <c r="A11114" t="s">
        <v>12300</v>
      </c>
    </row>
    <row r="11115" spans="1:3" x14ac:dyDescent="0.3">
      <c r="A11115" t="s">
        <v>12301</v>
      </c>
    </row>
    <row r="11116" spans="1:3" x14ac:dyDescent="0.3">
      <c r="A11116" t="s">
        <v>12302</v>
      </c>
    </row>
    <row r="11117" spans="1:3" x14ac:dyDescent="0.3">
      <c r="A11117" t="s">
        <v>12303</v>
      </c>
    </row>
    <row r="11118" spans="1:3" x14ac:dyDescent="0.3">
      <c r="A11118" t="s">
        <v>12304</v>
      </c>
    </row>
    <row r="11119" spans="1:3" x14ac:dyDescent="0.3">
      <c r="A11119" t="s">
        <v>1570</v>
      </c>
    </row>
    <row r="11120" spans="1:3" x14ac:dyDescent="0.3">
      <c r="A11120" t="s">
        <v>12305</v>
      </c>
    </row>
    <row r="11121" spans="1:3" x14ac:dyDescent="0.3">
      <c r="A11121" t="s">
        <v>12306</v>
      </c>
    </row>
    <row r="11122" spans="1:3" x14ac:dyDescent="0.3">
      <c r="A11122" t="s">
        <v>12307</v>
      </c>
    </row>
    <row r="11123" spans="1:3" x14ac:dyDescent="0.3">
      <c r="A11123" t="s">
        <v>8307</v>
      </c>
    </row>
    <row r="11124" spans="1:3" x14ac:dyDescent="0.3">
      <c r="A11124" t="s">
        <v>12308</v>
      </c>
    </row>
    <row r="11125" spans="1:3" x14ac:dyDescent="0.3">
      <c r="A11125" t="s">
        <v>12309</v>
      </c>
    </row>
    <row r="11126" spans="1:3" x14ac:dyDescent="0.3">
      <c r="A11126" t="s">
        <v>12310</v>
      </c>
    </row>
    <row r="11127" spans="1:3" x14ac:dyDescent="0.3">
      <c r="A11127" t="s">
        <v>12311</v>
      </c>
    </row>
    <row r="11128" spans="1:3" x14ac:dyDescent="0.3">
      <c r="A11128" t="s">
        <v>8308</v>
      </c>
      <c r="B11128">
        <v>132</v>
      </c>
      <c r="C11128">
        <v>132</v>
      </c>
    </row>
    <row r="11129" spans="1:3" x14ac:dyDescent="0.3">
      <c r="A11129" t="s">
        <v>12312</v>
      </c>
    </row>
    <row r="11130" spans="1:3" x14ac:dyDescent="0.3">
      <c r="A11130" t="s">
        <v>12313</v>
      </c>
    </row>
    <row r="11131" spans="1:3" x14ac:dyDescent="0.3">
      <c r="A11131" t="s">
        <v>12314</v>
      </c>
    </row>
    <row r="11132" spans="1:3" x14ac:dyDescent="0.3">
      <c r="A11132" t="s">
        <v>12315</v>
      </c>
    </row>
    <row r="11133" spans="1:3" x14ac:dyDescent="0.3">
      <c r="A11133" t="s">
        <v>12316</v>
      </c>
    </row>
    <row r="11134" spans="1:3" x14ac:dyDescent="0.3">
      <c r="A11134" t="s">
        <v>8309</v>
      </c>
    </row>
    <row r="11135" spans="1:3" x14ac:dyDescent="0.3">
      <c r="A11135" t="s">
        <v>8310</v>
      </c>
    </row>
    <row r="11136" spans="1:3" x14ac:dyDescent="0.3">
      <c r="A11136" t="s">
        <v>12317</v>
      </c>
      <c r="C11136">
        <v>15</v>
      </c>
    </row>
    <row r="11137" spans="1:3" x14ac:dyDescent="0.3">
      <c r="A11137" t="s">
        <v>12318</v>
      </c>
      <c r="B11137">
        <v>10</v>
      </c>
      <c r="C11137">
        <v>10</v>
      </c>
    </row>
    <row r="11138" spans="1:3" x14ac:dyDescent="0.3">
      <c r="A11138" t="s">
        <v>12319</v>
      </c>
    </row>
    <row r="11139" spans="1:3" x14ac:dyDescent="0.3">
      <c r="A11139" t="s">
        <v>12320</v>
      </c>
    </row>
    <row r="11140" spans="1:3" x14ac:dyDescent="0.3">
      <c r="A11140" t="s">
        <v>12321</v>
      </c>
    </row>
    <row r="11141" spans="1:3" x14ac:dyDescent="0.3">
      <c r="A11141" t="s">
        <v>12322</v>
      </c>
    </row>
    <row r="11142" spans="1:3" x14ac:dyDescent="0.3">
      <c r="A11142" t="s">
        <v>8311</v>
      </c>
    </row>
    <row r="11143" spans="1:3" x14ac:dyDescent="0.3">
      <c r="A11143" t="s">
        <v>12323</v>
      </c>
    </row>
    <row r="11144" spans="1:3" x14ac:dyDescent="0.3">
      <c r="A11144" t="s">
        <v>12324</v>
      </c>
    </row>
    <row r="11145" spans="1:3" x14ac:dyDescent="0.3">
      <c r="A11145" t="s">
        <v>12325</v>
      </c>
    </row>
    <row r="11146" spans="1:3" x14ac:dyDescent="0.3">
      <c r="A11146" t="s">
        <v>12326</v>
      </c>
    </row>
    <row r="11147" spans="1:3" x14ac:dyDescent="0.3">
      <c r="A11147" t="s">
        <v>8312</v>
      </c>
    </row>
    <row r="11148" spans="1:3" x14ac:dyDescent="0.3">
      <c r="A11148" t="s">
        <v>12327</v>
      </c>
    </row>
    <row r="11149" spans="1:3" x14ac:dyDescent="0.3">
      <c r="A11149" t="s">
        <v>8313</v>
      </c>
      <c r="B11149">
        <v>1</v>
      </c>
      <c r="C11149">
        <v>1</v>
      </c>
    </row>
    <row r="11150" spans="1:3" x14ac:dyDescent="0.3">
      <c r="A11150" t="s">
        <v>8314</v>
      </c>
      <c r="B11150">
        <v>10</v>
      </c>
      <c r="C11150">
        <v>10</v>
      </c>
    </row>
    <row r="11151" spans="1:3" x14ac:dyDescent="0.3">
      <c r="A11151" t="s">
        <v>8315</v>
      </c>
      <c r="C11151">
        <v>13</v>
      </c>
    </row>
    <row r="11152" spans="1:3" x14ac:dyDescent="0.3">
      <c r="A11152" t="s">
        <v>12328</v>
      </c>
      <c r="B11152">
        <v>42</v>
      </c>
      <c r="C11152">
        <v>42</v>
      </c>
    </row>
    <row r="11153" spans="1:3" x14ac:dyDescent="0.3">
      <c r="A11153" t="s">
        <v>12329</v>
      </c>
    </row>
    <row r="11154" spans="1:3" x14ac:dyDescent="0.3">
      <c r="A11154" t="s">
        <v>8316</v>
      </c>
    </row>
    <row r="11155" spans="1:3" x14ac:dyDescent="0.3">
      <c r="A11155" t="s">
        <v>8317</v>
      </c>
    </row>
    <row r="11156" spans="1:3" x14ac:dyDescent="0.3">
      <c r="A11156" t="s">
        <v>8318</v>
      </c>
      <c r="B11156">
        <v>2</v>
      </c>
      <c r="C11156">
        <v>2</v>
      </c>
    </row>
    <row r="11157" spans="1:3" x14ac:dyDescent="0.3">
      <c r="A11157" t="s">
        <v>4663</v>
      </c>
    </row>
    <row r="11158" spans="1:3" x14ac:dyDescent="0.3">
      <c r="A11158" t="s">
        <v>8319</v>
      </c>
      <c r="B11158">
        <v>1</v>
      </c>
      <c r="C11158">
        <v>1</v>
      </c>
    </row>
    <row r="11159" spans="1:3" x14ac:dyDescent="0.3">
      <c r="A11159" t="s">
        <v>8320</v>
      </c>
    </row>
    <row r="11160" spans="1:3" x14ac:dyDescent="0.3">
      <c r="A11160" t="s">
        <v>12330</v>
      </c>
      <c r="C11160">
        <v>2</v>
      </c>
    </row>
    <row r="11161" spans="1:3" x14ac:dyDescent="0.3">
      <c r="A11161" t="s">
        <v>1222</v>
      </c>
    </row>
    <row r="11162" spans="1:3" x14ac:dyDescent="0.3">
      <c r="A11162" t="s">
        <v>247</v>
      </c>
    </row>
    <row r="11163" spans="1:3" x14ac:dyDescent="0.3">
      <c r="A11163" t="s">
        <v>12331</v>
      </c>
    </row>
    <row r="11164" spans="1:3" x14ac:dyDescent="0.3">
      <c r="A11164" t="s">
        <v>12332</v>
      </c>
    </row>
    <row r="11165" spans="1:3" x14ac:dyDescent="0.3">
      <c r="A11165" t="s">
        <v>12333</v>
      </c>
      <c r="B11165">
        <v>4</v>
      </c>
      <c r="C11165">
        <v>4</v>
      </c>
    </row>
    <row r="11166" spans="1:3" x14ac:dyDescent="0.3">
      <c r="A11166" t="s">
        <v>12334</v>
      </c>
      <c r="C11166">
        <v>2</v>
      </c>
    </row>
    <row r="11167" spans="1:3" x14ac:dyDescent="0.3">
      <c r="A11167" t="s">
        <v>12335</v>
      </c>
    </row>
    <row r="11168" spans="1:3" x14ac:dyDescent="0.3">
      <c r="A11168" t="s">
        <v>8321</v>
      </c>
    </row>
    <row r="11169" spans="1:3" x14ac:dyDescent="0.3">
      <c r="A11169" t="s">
        <v>8322</v>
      </c>
    </row>
    <row r="11170" spans="1:3" x14ac:dyDescent="0.3">
      <c r="A11170" t="s">
        <v>8323</v>
      </c>
      <c r="B11170">
        <v>2</v>
      </c>
      <c r="C11170">
        <v>2</v>
      </c>
    </row>
    <row r="11171" spans="1:3" x14ac:dyDescent="0.3">
      <c r="A11171" t="s">
        <v>12336</v>
      </c>
    </row>
    <row r="11172" spans="1:3" x14ac:dyDescent="0.3">
      <c r="A11172" t="s">
        <v>8324</v>
      </c>
    </row>
    <row r="11173" spans="1:3" x14ac:dyDescent="0.3">
      <c r="A11173" t="s">
        <v>12337</v>
      </c>
    </row>
    <row r="11174" spans="1:3" x14ac:dyDescent="0.3">
      <c r="A11174" t="s">
        <v>8325</v>
      </c>
    </row>
    <row r="11175" spans="1:3" x14ac:dyDescent="0.3">
      <c r="A11175" t="s">
        <v>12338</v>
      </c>
    </row>
    <row r="11176" spans="1:3" x14ac:dyDescent="0.3">
      <c r="A11176" t="s">
        <v>8326</v>
      </c>
    </row>
    <row r="11177" spans="1:3" x14ac:dyDescent="0.3">
      <c r="A11177" t="s">
        <v>12339</v>
      </c>
      <c r="B11177">
        <v>61</v>
      </c>
      <c r="C11177">
        <v>61</v>
      </c>
    </row>
    <row r="11178" spans="1:3" x14ac:dyDescent="0.3">
      <c r="A11178" t="s">
        <v>8328</v>
      </c>
    </row>
    <row r="11179" spans="1:3" x14ac:dyDescent="0.3">
      <c r="A11179" t="s">
        <v>8329</v>
      </c>
      <c r="B11179">
        <v>3</v>
      </c>
      <c r="C11179">
        <v>3</v>
      </c>
    </row>
    <row r="11180" spans="1:3" x14ac:dyDescent="0.3">
      <c r="A11180" t="s">
        <v>12340</v>
      </c>
    </row>
    <row r="11181" spans="1:3" x14ac:dyDescent="0.3">
      <c r="A11181" t="s">
        <v>12341</v>
      </c>
    </row>
    <row r="11182" spans="1:3" x14ac:dyDescent="0.3">
      <c r="A11182" t="s">
        <v>8330</v>
      </c>
    </row>
    <row r="11183" spans="1:3" x14ac:dyDescent="0.3">
      <c r="A11183" t="s">
        <v>8331</v>
      </c>
    </row>
    <row r="11184" spans="1:3" x14ac:dyDescent="0.3">
      <c r="A11184" t="s">
        <v>12342</v>
      </c>
      <c r="B11184">
        <v>2017459</v>
      </c>
      <c r="C11184">
        <v>2017459</v>
      </c>
    </row>
    <row r="11185" spans="1:3" x14ac:dyDescent="0.3">
      <c r="A11185" t="s">
        <v>12343</v>
      </c>
    </row>
    <row r="11186" spans="1:3" x14ac:dyDescent="0.3">
      <c r="A11186" t="s">
        <v>12344</v>
      </c>
    </row>
    <row r="11187" spans="1:3" x14ac:dyDescent="0.3">
      <c r="A11187" t="s">
        <v>8332</v>
      </c>
    </row>
    <row r="11188" spans="1:3" x14ac:dyDescent="0.3">
      <c r="A11188" t="s">
        <v>12345</v>
      </c>
    </row>
    <row r="11189" spans="1:3" x14ac:dyDescent="0.3">
      <c r="A11189" t="s">
        <v>12346</v>
      </c>
      <c r="C11189">
        <v>3</v>
      </c>
    </row>
    <row r="11190" spans="1:3" x14ac:dyDescent="0.3">
      <c r="A11190" t="s">
        <v>8333</v>
      </c>
      <c r="B11190">
        <v>12</v>
      </c>
      <c r="C11190">
        <v>12</v>
      </c>
    </row>
    <row r="11191" spans="1:3" x14ac:dyDescent="0.3">
      <c r="A11191" t="s">
        <v>8334</v>
      </c>
      <c r="B11191">
        <v>4</v>
      </c>
      <c r="C11191">
        <v>4</v>
      </c>
    </row>
    <row r="11192" spans="1:3" x14ac:dyDescent="0.3">
      <c r="A11192" t="s">
        <v>8335</v>
      </c>
      <c r="B11192">
        <v>6</v>
      </c>
      <c r="C11192">
        <v>6</v>
      </c>
    </row>
    <row r="11193" spans="1:3" x14ac:dyDescent="0.3">
      <c r="A11193" t="s">
        <v>8336</v>
      </c>
    </row>
    <row r="11194" spans="1:3" x14ac:dyDescent="0.3">
      <c r="A11194" t="s">
        <v>12347</v>
      </c>
    </row>
    <row r="11195" spans="1:3" x14ac:dyDescent="0.3">
      <c r="A11195" t="s">
        <v>8337</v>
      </c>
    </row>
    <row r="11196" spans="1:3" x14ac:dyDescent="0.3">
      <c r="A11196" t="s">
        <v>12348</v>
      </c>
    </row>
    <row r="11197" spans="1:3" x14ac:dyDescent="0.3">
      <c r="A11197" t="s">
        <v>8338</v>
      </c>
    </row>
    <row r="11198" spans="1:3" x14ac:dyDescent="0.3">
      <c r="A11198" t="s">
        <v>8339</v>
      </c>
    </row>
    <row r="11199" spans="1:3" x14ac:dyDescent="0.3">
      <c r="A11199" t="s">
        <v>8340</v>
      </c>
    </row>
    <row r="11200" spans="1:3" x14ac:dyDescent="0.3">
      <c r="A11200" t="s">
        <v>12349</v>
      </c>
    </row>
    <row r="11201" spans="1:3" x14ac:dyDescent="0.3">
      <c r="A11201" t="s">
        <v>12350</v>
      </c>
    </row>
    <row r="11202" spans="1:3" x14ac:dyDescent="0.3">
      <c r="A11202" t="s">
        <v>12351</v>
      </c>
      <c r="B11202">
        <v>7</v>
      </c>
      <c r="C11202">
        <v>7</v>
      </c>
    </row>
    <row r="11203" spans="1:3" x14ac:dyDescent="0.3">
      <c r="A11203" t="s">
        <v>12352</v>
      </c>
    </row>
    <row r="11204" spans="1:3" x14ac:dyDescent="0.3">
      <c r="A11204" t="s">
        <v>12353</v>
      </c>
    </row>
    <row r="11205" spans="1:3" x14ac:dyDescent="0.3">
      <c r="A11205" t="s">
        <v>8341</v>
      </c>
      <c r="B11205">
        <v>14</v>
      </c>
      <c r="C11205">
        <v>14</v>
      </c>
    </row>
    <row r="11206" spans="1:3" x14ac:dyDescent="0.3">
      <c r="A11206" t="s">
        <v>12354</v>
      </c>
    </row>
    <row r="11207" spans="1:3" x14ac:dyDescent="0.3">
      <c r="A11207" t="s">
        <v>12355</v>
      </c>
    </row>
    <row r="11208" spans="1:3" x14ac:dyDescent="0.3">
      <c r="A11208" t="s">
        <v>12356</v>
      </c>
    </row>
    <row r="11209" spans="1:3" x14ac:dyDescent="0.3">
      <c r="A11209" t="s">
        <v>12357</v>
      </c>
    </row>
    <row r="11210" spans="1:3" x14ac:dyDescent="0.3">
      <c r="A11210" t="s">
        <v>12358</v>
      </c>
    </row>
    <row r="11211" spans="1:3" x14ac:dyDescent="0.3">
      <c r="A11211" t="s">
        <v>12359</v>
      </c>
    </row>
    <row r="11212" spans="1:3" x14ac:dyDescent="0.3">
      <c r="A11212" t="s">
        <v>12360</v>
      </c>
    </row>
    <row r="11213" spans="1:3" x14ac:dyDescent="0.3">
      <c r="A11213" t="s">
        <v>12361</v>
      </c>
    </row>
    <row r="11214" spans="1:3" x14ac:dyDescent="0.3">
      <c r="A11214" t="s">
        <v>8342</v>
      </c>
    </row>
    <row r="11215" spans="1:3" x14ac:dyDescent="0.3">
      <c r="A11215" t="s">
        <v>12362</v>
      </c>
      <c r="B11215">
        <v>7</v>
      </c>
      <c r="C11215">
        <v>7</v>
      </c>
    </row>
    <row r="11216" spans="1:3" x14ac:dyDescent="0.3">
      <c r="A11216" t="s">
        <v>8343</v>
      </c>
      <c r="B11216">
        <v>6</v>
      </c>
      <c r="C11216">
        <v>6</v>
      </c>
    </row>
    <row r="11217" spans="1:3" x14ac:dyDescent="0.3">
      <c r="A11217" t="s">
        <v>12363</v>
      </c>
    </row>
    <row r="11218" spans="1:3" x14ac:dyDescent="0.3">
      <c r="A11218" t="s">
        <v>12364</v>
      </c>
    </row>
    <row r="11219" spans="1:3" x14ac:dyDescent="0.3">
      <c r="A11219" t="s">
        <v>12365</v>
      </c>
    </row>
    <row r="11220" spans="1:3" x14ac:dyDescent="0.3">
      <c r="A11220" t="s">
        <v>8344</v>
      </c>
      <c r="B11220">
        <v>16</v>
      </c>
      <c r="C11220">
        <v>16</v>
      </c>
    </row>
    <row r="11221" spans="1:3" x14ac:dyDescent="0.3">
      <c r="A11221" t="s">
        <v>12366</v>
      </c>
    </row>
    <row r="11222" spans="1:3" x14ac:dyDescent="0.3">
      <c r="A11222" t="s">
        <v>12367</v>
      </c>
    </row>
    <row r="11223" spans="1:3" x14ac:dyDescent="0.3">
      <c r="A11223" t="s">
        <v>12368</v>
      </c>
    </row>
    <row r="11224" spans="1:3" x14ac:dyDescent="0.3">
      <c r="A11224" t="s">
        <v>12369</v>
      </c>
    </row>
    <row r="11225" spans="1:3" x14ac:dyDescent="0.3">
      <c r="A11225" t="s">
        <v>12370</v>
      </c>
    </row>
    <row r="11226" spans="1:3" x14ac:dyDescent="0.3">
      <c r="A11226" t="s">
        <v>855</v>
      </c>
    </row>
    <row r="11227" spans="1:3" x14ac:dyDescent="0.3">
      <c r="A11227" t="s">
        <v>12371</v>
      </c>
    </row>
    <row r="11228" spans="1:3" x14ac:dyDescent="0.3">
      <c r="A11228" t="s">
        <v>12372</v>
      </c>
    </row>
    <row r="11229" spans="1:3" x14ac:dyDescent="0.3">
      <c r="A11229" t="s">
        <v>8345</v>
      </c>
      <c r="B11229">
        <v>4</v>
      </c>
      <c r="C11229">
        <v>4</v>
      </c>
    </row>
    <row r="11230" spans="1:3" x14ac:dyDescent="0.3">
      <c r="A11230" t="s">
        <v>8346</v>
      </c>
      <c r="B11230">
        <v>9</v>
      </c>
      <c r="C11230">
        <v>9</v>
      </c>
    </row>
    <row r="11231" spans="1:3" x14ac:dyDescent="0.3">
      <c r="A11231" t="s">
        <v>8347</v>
      </c>
      <c r="B11231">
        <v>32</v>
      </c>
      <c r="C11231">
        <v>32</v>
      </c>
    </row>
    <row r="11232" spans="1:3" x14ac:dyDescent="0.3">
      <c r="A11232" t="s">
        <v>8348</v>
      </c>
      <c r="C11232">
        <v>3</v>
      </c>
    </row>
    <row r="11233" spans="1:3" x14ac:dyDescent="0.3">
      <c r="A11233" t="s">
        <v>12373</v>
      </c>
    </row>
    <row r="11234" spans="1:3" x14ac:dyDescent="0.3">
      <c r="A11234" t="s">
        <v>12374</v>
      </c>
    </row>
    <row r="11235" spans="1:3" x14ac:dyDescent="0.3">
      <c r="A11235" t="s">
        <v>12375</v>
      </c>
      <c r="B11235">
        <v>2</v>
      </c>
      <c r="C11235">
        <v>2</v>
      </c>
    </row>
    <row r="11236" spans="1:3" x14ac:dyDescent="0.3">
      <c r="A11236" t="s">
        <v>12376</v>
      </c>
      <c r="B11236">
        <v>3</v>
      </c>
      <c r="C11236">
        <v>3</v>
      </c>
    </row>
    <row r="11237" spans="1:3" x14ac:dyDescent="0.3">
      <c r="A11237" t="s">
        <v>12377</v>
      </c>
    </row>
    <row r="11238" spans="1:3" x14ac:dyDescent="0.3">
      <c r="A11238" t="s">
        <v>12378</v>
      </c>
    </row>
    <row r="11239" spans="1:3" x14ac:dyDescent="0.3">
      <c r="A11239" t="s">
        <v>3107</v>
      </c>
    </row>
    <row r="11240" spans="1:3" x14ac:dyDescent="0.3">
      <c r="A11240" t="s">
        <v>3681</v>
      </c>
    </row>
    <row r="11241" spans="1:3" x14ac:dyDescent="0.3">
      <c r="A11241" t="s">
        <v>1117</v>
      </c>
    </row>
    <row r="11242" spans="1:3" x14ac:dyDescent="0.3">
      <c r="A11242" t="s">
        <v>8349</v>
      </c>
      <c r="B11242">
        <v>9</v>
      </c>
      <c r="C11242">
        <v>9</v>
      </c>
    </row>
    <row r="11243" spans="1:3" x14ac:dyDescent="0.3">
      <c r="A11243" t="s">
        <v>12379</v>
      </c>
    </row>
    <row r="11244" spans="1:3" x14ac:dyDescent="0.3">
      <c r="A11244" t="s">
        <v>8350</v>
      </c>
    </row>
    <row r="11245" spans="1:3" x14ac:dyDescent="0.3">
      <c r="A11245" t="s">
        <v>12380</v>
      </c>
    </row>
    <row r="11246" spans="1:3" x14ac:dyDescent="0.3">
      <c r="A11246" t="s">
        <v>12381</v>
      </c>
      <c r="B11246">
        <v>13</v>
      </c>
      <c r="C11246">
        <v>13</v>
      </c>
    </row>
    <row r="11247" spans="1:3" x14ac:dyDescent="0.3">
      <c r="A11247" t="s">
        <v>8351</v>
      </c>
      <c r="C11247">
        <v>17</v>
      </c>
    </row>
    <row r="11248" spans="1:3" x14ac:dyDescent="0.3">
      <c r="A11248" t="s">
        <v>8352</v>
      </c>
    </row>
    <row r="11249" spans="1:3" x14ac:dyDescent="0.3">
      <c r="A11249" t="s">
        <v>8353</v>
      </c>
      <c r="B11249">
        <v>33</v>
      </c>
      <c r="C11249">
        <v>33</v>
      </c>
    </row>
    <row r="11250" spans="1:3" x14ac:dyDescent="0.3">
      <c r="A11250" t="s">
        <v>8354</v>
      </c>
      <c r="B11250">
        <v>10</v>
      </c>
      <c r="C11250">
        <v>10</v>
      </c>
    </row>
    <row r="11251" spans="1:3" x14ac:dyDescent="0.3">
      <c r="A11251" t="s">
        <v>12382</v>
      </c>
      <c r="B11251">
        <v>5</v>
      </c>
      <c r="C11251">
        <v>5</v>
      </c>
    </row>
    <row r="11252" spans="1:3" x14ac:dyDescent="0.3">
      <c r="A11252" t="s">
        <v>12383</v>
      </c>
      <c r="B11252">
        <v>5</v>
      </c>
      <c r="C11252">
        <v>5</v>
      </c>
    </row>
    <row r="11253" spans="1:3" x14ac:dyDescent="0.3">
      <c r="A11253" t="s">
        <v>12384</v>
      </c>
    </row>
    <row r="11254" spans="1:3" x14ac:dyDescent="0.3">
      <c r="A11254" t="s">
        <v>12385</v>
      </c>
    </row>
    <row r="11255" spans="1:3" x14ac:dyDescent="0.3">
      <c r="A11255" t="s">
        <v>12386</v>
      </c>
    </row>
    <row r="11256" spans="1:3" x14ac:dyDescent="0.3">
      <c r="A11256" t="s">
        <v>12387</v>
      </c>
    </row>
    <row r="11257" spans="1:3" x14ac:dyDescent="0.3">
      <c r="A11257" t="s">
        <v>12388</v>
      </c>
    </row>
    <row r="11258" spans="1:3" x14ac:dyDescent="0.3">
      <c r="A11258" t="s">
        <v>12389</v>
      </c>
      <c r="B11258">
        <v>8</v>
      </c>
      <c r="C11258">
        <v>8</v>
      </c>
    </row>
    <row r="11259" spans="1:3" x14ac:dyDescent="0.3">
      <c r="A11259" t="s">
        <v>12390</v>
      </c>
    </row>
    <row r="11260" spans="1:3" x14ac:dyDescent="0.3">
      <c r="A11260" t="s">
        <v>12391</v>
      </c>
      <c r="B11260">
        <v>12</v>
      </c>
      <c r="C11260">
        <v>12</v>
      </c>
    </row>
    <row r="11261" spans="1:3" x14ac:dyDescent="0.3">
      <c r="A11261" t="s">
        <v>8355</v>
      </c>
    </row>
    <row r="11262" spans="1:3" x14ac:dyDescent="0.3">
      <c r="A11262" t="s">
        <v>8356</v>
      </c>
    </row>
    <row r="11263" spans="1:3" x14ac:dyDescent="0.3">
      <c r="A11263" t="s">
        <v>12392</v>
      </c>
    </row>
    <row r="11264" spans="1:3" x14ac:dyDescent="0.3">
      <c r="A11264" t="s">
        <v>12393</v>
      </c>
    </row>
    <row r="11265" spans="1:3" x14ac:dyDescent="0.3">
      <c r="A11265" t="s">
        <v>12394</v>
      </c>
    </row>
    <row r="11266" spans="1:3" x14ac:dyDescent="0.3">
      <c r="A11266" t="s">
        <v>12395</v>
      </c>
    </row>
    <row r="11267" spans="1:3" x14ac:dyDescent="0.3">
      <c r="A11267" t="s">
        <v>8357</v>
      </c>
    </row>
    <row r="11268" spans="1:3" x14ac:dyDescent="0.3">
      <c r="A11268" t="s">
        <v>12396</v>
      </c>
    </row>
    <row r="11269" spans="1:3" x14ac:dyDescent="0.3">
      <c r="A11269" t="s">
        <v>12397</v>
      </c>
    </row>
    <row r="11270" spans="1:3" x14ac:dyDescent="0.3">
      <c r="A11270" t="s">
        <v>12398</v>
      </c>
    </row>
    <row r="11271" spans="1:3" x14ac:dyDescent="0.3">
      <c r="A11271" t="s">
        <v>8358</v>
      </c>
      <c r="B11271">
        <v>1</v>
      </c>
      <c r="C11271">
        <v>1</v>
      </c>
    </row>
    <row r="11272" spans="1:3" x14ac:dyDescent="0.3">
      <c r="A11272" t="s">
        <v>12399</v>
      </c>
    </row>
    <row r="11273" spans="1:3" x14ac:dyDescent="0.3">
      <c r="A11273" t="s">
        <v>8359</v>
      </c>
    </row>
    <row r="11274" spans="1:3" x14ac:dyDescent="0.3">
      <c r="A11274" t="s">
        <v>7697</v>
      </c>
    </row>
    <row r="11275" spans="1:3" x14ac:dyDescent="0.3">
      <c r="A11275" t="s">
        <v>8360</v>
      </c>
    </row>
    <row r="11276" spans="1:3" x14ac:dyDescent="0.3">
      <c r="A11276" t="s">
        <v>12400</v>
      </c>
    </row>
    <row r="11277" spans="1:3" x14ac:dyDescent="0.3">
      <c r="A11277" t="s">
        <v>12401</v>
      </c>
      <c r="B11277">
        <v>19</v>
      </c>
      <c r="C11277">
        <v>19</v>
      </c>
    </row>
    <row r="11278" spans="1:3" x14ac:dyDescent="0.3">
      <c r="A11278" t="s">
        <v>7009</v>
      </c>
    </row>
    <row r="11279" spans="1:3" x14ac:dyDescent="0.3">
      <c r="A11279" t="s">
        <v>12402</v>
      </c>
      <c r="B11279">
        <v>19</v>
      </c>
      <c r="C11279">
        <v>19</v>
      </c>
    </row>
    <row r="11280" spans="1:3" x14ac:dyDescent="0.3">
      <c r="A11280" t="s">
        <v>8361</v>
      </c>
      <c r="B11280">
        <v>4</v>
      </c>
      <c r="C11280">
        <v>4</v>
      </c>
    </row>
    <row r="11281" spans="1:3" x14ac:dyDescent="0.3">
      <c r="A11281" t="s">
        <v>12403</v>
      </c>
    </row>
    <row r="11282" spans="1:3" x14ac:dyDescent="0.3">
      <c r="A11282" t="s">
        <v>12404</v>
      </c>
    </row>
    <row r="11283" spans="1:3" x14ac:dyDescent="0.3">
      <c r="A11283" t="s">
        <v>8362</v>
      </c>
      <c r="B11283">
        <v>1</v>
      </c>
      <c r="C11283">
        <v>1</v>
      </c>
    </row>
    <row r="11284" spans="1:3" x14ac:dyDescent="0.3">
      <c r="A11284" t="s">
        <v>12405</v>
      </c>
    </row>
    <row r="11285" spans="1:3" x14ac:dyDescent="0.3">
      <c r="A11285" t="s">
        <v>12406</v>
      </c>
      <c r="B11285">
        <v>19</v>
      </c>
      <c r="C11285">
        <v>19</v>
      </c>
    </row>
    <row r="11286" spans="1:3" x14ac:dyDescent="0.3">
      <c r="A11286" t="s">
        <v>8363</v>
      </c>
    </row>
    <row r="11287" spans="1:3" x14ac:dyDescent="0.3">
      <c r="A11287" t="s">
        <v>8364</v>
      </c>
      <c r="B11287">
        <v>1</v>
      </c>
      <c r="C11287">
        <v>1</v>
      </c>
    </row>
    <row r="11288" spans="1:3" x14ac:dyDescent="0.3">
      <c r="A11288" t="s">
        <v>12407</v>
      </c>
      <c r="B11288">
        <v>3</v>
      </c>
      <c r="C11288">
        <v>3</v>
      </c>
    </row>
    <row r="11289" spans="1:3" x14ac:dyDescent="0.3">
      <c r="A11289" t="s">
        <v>1801</v>
      </c>
    </row>
    <row r="11290" spans="1:3" x14ac:dyDescent="0.3">
      <c r="A11290" t="s">
        <v>12408</v>
      </c>
      <c r="B11290">
        <v>19</v>
      </c>
      <c r="C11290">
        <v>19</v>
      </c>
    </row>
    <row r="11291" spans="1:3" x14ac:dyDescent="0.3">
      <c r="A11291" t="s">
        <v>12409</v>
      </c>
    </row>
    <row r="11292" spans="1:3" x14ac:dyDescent="0.3">
      <c r="A11292" t="s">
        <v>12410</v>
      </c>
    </row>
    <row r="11293" spans="1:3" x14ac:dyDescent="0.3">
      <c r="A11293" t="s">
        <v>12411</v>
      </c>
      <c r="B11293">
        <v>19</v>
      </c>
      <c r="C11293">
        <v>19</v>
      </c>
    </row>
    <row r="11294" spans="1:3" x14ac:dyDescent="0.3">
      <c r="A11294" t="s">
        <v>12412</v>
      </c>
    </row>
    <row r="11295" spans="1:3" x14ac:dyDescent="0.3">
      <c r="A11295" t="s">
        <v>12413</v>
      </c>
    </row>
    <row r="11296" spans="1:3" x14ac:dyDescent="0.3">
      <c r="A11296" t="s">
        <v>8365</v>
      </c>
      <c r="B11296">
        <v>4</v>
      </c>
      <c r="C11296">
        <v>4</v>
      </c>
    </row>
    <row r="11297" spans="1:3" x14ac:dyDescent="0.3">
      <c r="A11297" t="s">
        <v>8366</v>
      </c>
      <c r="B11297">
        <v>18</v>
      </c>
      <c r="C11297">
        <v>18</v>
      </c>
    </row>
    <row r="11298" spans="1:3" x14ac:dyDescent="0.3">
      <c r="A11298" t="s">
        <v>12414</v>
      </c>
      <c r="B11298">
        <v>19</v>
      </c>
      <c r="C11298">
        <v>19</v>
      </c>
    </row>
    <row r="11299" spans="1:3" x14ac:dyDescent="0.3">
      <c r="A11299" t="s">
        <v>12415</v>
      </c>
      <c r="B11299">
        <v>4</v>
      </c>
      <c r="C11299">
        <v>4</v>
      </c>
    </row>
    <row r="11300" spans="1:3" x14ac:dyDescent="0.3">
      <c r="A11300" t="s">
        <v>12416</v>
      </c>
      <c r="B11300">
        <v>664</v>
      </c>
      <c r="C11300">
        <v>664</v>
      </c>
    </row>
    <row r="11301" spans="1:3" x14ac:dyDescent="0.3">
      <c r="A11301" t="s">
        <v>12417</v>
      </c>
    </row>
    <row r="11302" spans="1:3" x14ac:dyDescent="0.3">
      <c r="A11302" t="s">
        <v>12418</v>
      </c>
    </row>
    <row r="11303" spans="1:3" x14ac:dyDescent="0.3">
      <c r="A11303" t="s">
        <v>12419</v>
      </c>
    </row>
    <row r="11304" spans="1:3" x14ac:dyDescent="0.3">
      <c r="A11304" t="s">
        <v>8367</v>
      </c>
    </row>
    <row r="11305" spans="1:3" x14ac:dyDescent="0.3">
      <c r="A11305" t="s">
        <v>8368</v>
      </c>
    </row>
    <row r="11306" spans="1:3" x14ac:dyDescent="0.3">
      <c r="A11306" t="s">
        <v>8369</v>
      </c>
    </row>
    <row r="11307" spans="1:3" x14ac:dyDescent="0.3">
      <c r="A11307" t="s">
        <v>8370</v>
      </c>
    </row>
    <row r="11308" spans="1:3" x14ac:dyDescent="0.3">
      <c r="A11308" t="s">
        <v>12420</v>
      </c>
    </row>
    <row r="11309" spans="1:3" x14ac:dyDescent="0.3">
      <c r="A11309" t="s">
        <v>12421</v>
      </c>
    </row>
    <row r="11310" spans="1:3" x14ac:dyDescent="0.3">
      <c r="A11310" t="s">
        <v>1127</v>
      </c>
      <c r="C11310">
        <v>2</v>
      </c>
    </row>
    <row r="11311" spans="1:3" x14ac:dyDescent="0.3">
      <c r="A11311" t="s">
        <v>12422</v>
      </c>
      <c r="B11311">
        <v>2</v>
      </c>
      <c r="C11311">
        <v>2</v>
      </c>
    </row>
    <row r="11312" spans="1:3" x14ac:dyDescent="0.3">
      <c r="A11312" t="s">
        <v>12423</v>
      </c>
      <c r="B11312">
        <v>20</v>
      </c>
      <c r="C11312">
        <v>20</v>
      </c>
    </row>
    <row r="11313" spans="1:3" x14ac:dyDescent="0.3">
      <c r="A11313" t="s">
        <v>8371</v>
      </c>
      <c r="B11313">
        <v>5</v>
      </c>
      <c r="C11313">
        <v>5</v>
      </c>
    </row>
    <row r="11314" spans="1:3" x14ac:dyDescent="0.3">
      <c r="A11314" t="s">
        <v>8372</v>
      </c>
    </row>
    <row r="11315" spans="1:3" x14ac:dyDescent="0.3">
      <c r="A11315" t="s">
        <v>8373</v>
      </c>
    </row>
    <row r="11316" spans="1:3" x14ac:dyDescent="0.3">
      <c r="A11316" t="s">
        <v>8374</v>
      </c>
      <c r="B11316">
        <v>9</v>
      </c>
      <c r="C11316">
        <v>9</v>
      </c>
    </row>
    <row r="11317" spans="1:3" x14ac:dyDescent="0.3">
      <c r="A11317" t="s">
        <v>8375</v>
      </c>
    </row>
    <row r="11318" spans="1:3" x14ac:dyDescent="0.3">
      <c r="A11318" t="s">
        <v>8376</v>
      </c>
    </row>
    <row r="11319" spans="1:3" x14ac:dyDescent="0.3">
      <c r="A11319" t="s">
        <v>12424</v>
      </c>
      <c r="B11319">
        <v>2</v>
      </c>
      <c r="C11319">
        <v>2</v>
      </c>
    </row>
    <row r="11320" spans="1:3" x14ac:dyDescent="0.3">
      <c r="A11320" t="s">
        <v>8377</v>
      </c>
    </row>
    <row r="11321" spans="1:3" x14ac:dyDescent="0.3">
      <c r="A11321" t="s">
        <v>8378</v>
      </c>
      <c r="B11321">
        <v>11</v>
      </c>
      <c r="C11321">
        <v>11</v>
      </c>
    </row>
    <row r="11322" spans="1:3" x14ac:dyDescent="0.3">
      <c r="A11322" t="s">
        <v>12425</v>
      </c>
    </row>
    <row r="11323" spans="1:3" x14ac:dyDescent="0.3">
      <c r="A11323" t="s">
        <v>12426</v>
      </c>
      <c r="B11323">
        <v>19</v>
      </c>
      <c r="C11323">
        <v>19</v>
      </c>
    </row>
    <row r="11324" spans="1:3" x14ac:dyDescent="0.3">
      <c r="A11324" t="s">
        <v>12427</v>
      </c>
    </row>
    <row r="11325" spans="1:3" x14ac:dyDescent="0.3">
      <c r="A11325" t="s">
        <v>12428</v>
      </c>
    </row>
    <row r="11326" spans="1:3" x14ac:dyDescent="0.3">
      <c r="A11326" t="s">
        <v>12429</v>
      </c>
      <c r="B11326">
        <v>2020</v>
      </c>
      <c r="C11326">
        <v>2020</v>
      </c>
    </row>
    <row r="11327" spans="1:3" x14ac:dyDescent="0.3">
      <c r="A11327" t="s">
        <v>12430</v>
      </c>
      <c r="B11327">
        <v>2020</v>
      </c>
      <c r="C11327">
        <v>2020</v>
      </c>
    </row>
    <row r="11328" spans="1:3" x14ac:dyDescent="0.3">
      <c r="A11328" t="s">
        <v>8379</v>
      </c>
      <c r="B11328">
        <v>17</v>
      </c>
      <c r="C11328">
        <v>17</v>
      </c>
    </row>
    <row r="11329" spans="1:3" x14ac:dyDescent="0.3">
      <c r="A11329" t="s">
        <v>8380</v>
      </c>
      <c r="B11329">
        <v>7</v>
      </c>
      <c r="C11329">
        <v>7</v>
      </c>
    </row>
    <row r="11330" spans="1:3" x14ac:dyDescent="0.3">
      <c r="A11330" t="s">
        <v>12431</v>
      </c>
    </row>
    <row r="11331" spans="1:3" x14ac:dyDescent="0.3">
      <c r="A11331" t="s">
        <v>8381</v>
      </c>
      <c r="B11331">
        <v>20</v>
      </c>
      <c r="C11331">
        <v>20</v>
      </c>
    </row>
    <row r="11332" spans="1:3" x14ac:dyDescent="0.3">
      <c r="A11332" t="s">
        <v>12432</v>
      </c>
      <c r="B11332">
        <v>19</v>
      </c>
      <c r="C11332">
        <v>19</v>
      </c>
    </row>
    <row r="11333" spans="1:3" x14ac:dyDescent="0.3">
      <c r="A11333" t="s">
        <v>12433</v>
      </c>
    </row>
    <row r="11334" spans="1:3" x14ac:dyDescent="0.3">
      <c r="A11334" t="s">
        <v>8382</v>
      </c>
    </row>
    <row r="11335" spans="1:3" x14ac:dyDescent="0.3">
      <c r="A11335" t="s">
        <v>12434</v>
      </c>
      <c r="B11335">
        <v>1</v>
      </c>
      <c r="C11335">
        <v>1</v>
      </c>
    </row>
    <row r="11336" spans="1:3" x14ac:dyDescent="0.3">
      <c r="A11336" t="s">
        <v>12435</v>
      </c>
      <c r="B11336">
        <v>2</v>
      </c>
      <c r="C11336">
        <v>2</v>
      </c>
    </row>
    <row r="11337" spans="1:3" x14ac:dyDescent="0.3">
      <c r="A11337" t="s">
        <v>8383</v>
      </c>
      <c r="B11337">
        <v>23</v>
      </c>
      <c r="C11337">
        <v>23</v>
      </c>
    </row>
    <row r="11338" spans="1:3" x14ac:dyDescent="0.3">
      <c r="A11338" t="s">
        <v>8384</v>
      </c>
    </row>
    <row r="11339" spans="1:3" x14ac:dyDescent="0.3">
      <c r="A11339" t="s">
        <v>8385</v>
      </c>
    </row>
    <row r="11340" spans="1:3" x14ac:dyDescent="0.3">
      <c r="A11340" t="s">
        <v>8386</v>
      </c>
    </row>
    <row r="11341" spans="1:3" x14ac:dyDescent="0.3">
      <c r="A11341" t="s">
        <v>8387</v>
      </c>
    </row>
    <row r="11342" spans="1:3" x14ac:dyDescent="0.3">
      <c r="A11342" t="s">
        <v>8388</v>
      </c>
    </row>
    <row r="11343" spans="1:3" x14ac:dyDescent="0.3">
      <c r="A11343" t="s">
        <v>8389</v>
      </c>
    </row>
    <row r="11344" spans="1:3" x14ac:dyDescent="0.3">
      <c r="A11344" t="s">
        <v>8390</v>
      </c>
    </row>
    <row r="11345" spans="1:3" x14ac:dyDescent="0.3">
      <c r="A11345" t="s">
        <v>12436</v>
      </c>
    </row>
    <row r="11346" spans="1:3" x14ac:dyDescent="0.3">
      <c r="A11346" t="s">
        <v>12437</v>
      </c>
    </row>
    <row r="11347" spans="1:3" x14ac:dyDescent="0.3">
      <c r="A11347" t="s">
        <v>8391</v>
      </c>
    </row>
    <row r="11348" spans="1:3" x14ac:dyDescent="0.3">
      <c r="A11348" t="s">
        <v>8392</v>
      </c>
    </row>
    <row r="11349" spans="1:3" x14ac:dyDescent="0.3">
      <c r="A11349" t="s">
        <v>8393</v>
      </c>
    </row>
    <row r="11350" spans="1:3" x14ac:dyDescent="0.3">
      <c r="A11350" t="s">
        <v>12438</v>
      </c>
      <c r="B11350">
        <v>2020</v>
      </c>
      <c r="C11350">
        <v>2020</v>
      </c>
    </row>
    <row r="11351" spans="1:3" x14ac:dyDescent="0.3">
      <c r="A11351" t="s">
        <v>1083</v>
      </c>
      <c r="C11351">
        <v>1</v>
      </c>
    </row>
    <row r="11352" spans="1:3" x14ac:dyDescent="0.3">
      <c r="A11352" t="s">
        <v>12439</v>
      </c>
      <c r="B11352">
        <v>20</v>
      </c>
      <c r="C11352">
        <v>20</v>
      </c>
    </row>
    <row r="11353" spans="1:3" x14ac:dyDescent="0.3">
      <c r="A11353" t="s">
        <v>8394</v>
      </c>
    </row>
    <row r="11354" spans="1:3" x14ac:dyDescent="0.3">
      <c r="A11354" t="s">
        <v>12440</v>
      </c>
      <c r="B11354">
        <v>2020</v>
      </c>
      <c r="C11354">
        <v>2020</v>
      </c>
    </row>
    <row r="11355" spans="1:3" x14ac:dyDescent="0.3">
      <c r="A11355" t="s">
        <v>8395</v>
      </c>
    </row>
    <row r="11356" spans="1:3" x14ac:dyDescent="0.3">
      <c r="A11356" t="s">
        <v>8396</v>
      </c>
      <c r="B11356">
        <v>29</v>
      </c>
      <c r="C11356">
        <v>29</v>
      </c>
    </row>
    <row r="11357" spans="1:3" x14ac:dyDescent="0.3">
      <c r="A11357" t="s">
        <v>8397</v>
      </c>
    </row>
    <row r="11358" spans="1:3" x14ac:dyDescent="0.3">
      <c r="A11358" t="s">
        <v>12441</v>
      </c>
    </row>
    <row r="11359" spans="1:3" x14ac:dyDescent="0.3">
      <c r="A11359" t="s">
        <v>12442</v>
      </c>
    </row>
    <row r="11360" spans="1:3" x14ac:dyDescent="0.3">
      <c r="A11360" t="s">
        <v>8398</v>
      </c>
    </row>
    <row r="11361" spans="1:3" x14ac:dyDescent="0.3">
      <c r="A11361" t="s">
        <v>12443</v>
      </c>
      <c r="B11361">
        <v>2020</v>
      </c>
      <c r="C11361">
        <v>2020</v>
      </c>
    </row>
    <row r="11362" spans="1:3" x14ac:dyDescent="0.3">
      <c r="A11362" t="s">
        <v>12444</v>
      </c>
      <c r="B11362">
        <v>2020</v>
      </c>
      <c r="C11362">
        <v>2020</v>
      </c>
    </row>
    <row r="11363" spans="1:3" x14ac:dyDescent="0.3">
      <c r="A11363" t="s">
        <v>8399</v>
      </c>
      <c r="B11363">
        <v>47</v>
      </c>
      <c r="C11363">
        <v>47</v>
      </c>
    </row>
    <row r="11364" spans="1:3" x14ac:dyDescent="0.3">
      <c r="A11364" t="s">
        <v>8400</v>
      </c>
    </row>
    <row r="11365" spans="1:3" x14ac:dyDescent="0.3">
      <c r="A11365" t="s">
        <v>8401</v>
      </c>
    </row>
    <row r="11366" spans="1:3" x14ac:dyDescent="0.3">
      <c r="A11366" t="s">
        <v>12445</v>
      </c>
      <c r="B11366">
        <v>2020</v>
      </c>
      <c r="C11366">
        <v>2020</v>
      </c>
    </row>
    <row r="11367" spans="1:3" x14ac:dyDescent="0.3">
      <c r="A11367" t="s">
        <v>8402</v>
      </c>
    </row>
    <row r="11368" spans="1:3" x14ac:dyDescent="0.3">
      <c r="A11368" t="s">
        <v>8403</v>
      </c>
      <c r="B11368">
        <v>31</v>
      </c>
      <c r="C11368">
        <v>31</v>
      </c>
    </row>
    <row r="11369" spans="1:3" x14ac:dyDescent="0.3">
      <c r="A11369" t="s">
        <v>8404</v>
      </c>
    </row>
    <row r="11370" spans="1:3" x14ac:dyDescent="0.3">
      <c r="A11370" t="s">
        <v>12446</v>
      </c>
    </row>
    <row r="11371" spans="1:3" x14ac:dyDescent="0.3">
      <c r="A11371" t="s">
        <v>12447</v>
      </c>
      <c r="B11371">
        <v>2020</v>
      </c>
      <c r="C11371">
        <v>2020</v>
      </c>
    </row>
    <row r="11372" spans="1:3" x14ac:dyDescent="0.3">
      <c r="A11372" t="s">
        <v>8405</v>
      </c>
      <c r="B11372">
        <v>35</v>
      </c>
      <c r="C11372">
        <v>35</v>
      </c>
    </row>
    <row r="11373" spans="1:3" x14ac:dyDescent="0.3">
      <c r="A11373" t="s">
        <v>8406</v>
      </c>
      <c r="B11373">
        <v>19</v>
      </c>
      <c r="C11373">
        <v>19</v>
      </c>
    </row>
    <row r="11374" spans="1:3" x14ac:dyDescent="0.3">
      <c r="A11374" t="s">
        <v>12448</v>
      </c>
      <c r="B11374">
        <v>1</v>
      </c>
      <c r="C11374">
        <v>1</v>
      </c>
    </row>
    <row r="11375" spans="1:3" x14ac:dyDescent="0.3">
      <c r="A11375" t="s">
        <v>12449</v>
      </c>
      <c r="B11375">
        <v>2020</v>
      </c>
      <c r="C11375">
        <v>2020</v>
      </c>
    </row>
    <row r="11376" spans="1:3" x14ac:dyDescent="0.3">
      <c r="A11376" t="s">
        <v>12450</v>
      </c>
    </row>
    <row r="11377" spans="1:3" x14ac:dyDescent="0.3">
      <c r="A11377" t="s">
        <v>8407</v>
      </c>
    </row>
    <row r="11378" spans="1:3" x14ac:dyDescent="0.3">
      <c r="A11378" t="s">
        <v>8408</v>
      </c>
    </row>
    <row r="11379" spans="1:3" x14ac:dyDescent="0.3">
      <c r="A11379" t="s">
        <v>12451</v>
      </c>
    </row>
    <row r="11380" spans="1:3" x14ac:dyDescent="0.3">
      <c r="A11380" t="s">
        <v>12452</v>
      </c>
      <c r="B11380">
        <v>2020</v>
      </c>
      <c r="C11380">
        <v>2020</v>
      </c>
    </row>
    <row r="11381" spans="1:3" x14ac:dyDescent="0.3">
      <c r="A11381" t="s">
        <v>8409</v>
      </c>
      <c r="B11381">
        <v>26</v>
      </c>
      <c r="C11381">
        <v>26</v>
      </c>
    </row>
    <row r="11382" spans="1:3" x14ac:dyDescent="0.3">
      <c r="A11382" t="s">
        <v>8411</v>
      </c>
      <c r="B11382">
        <v>1</v>
      </c>
      <c r="C11382">
        <v>1</v>
      </c>
    </row>
    <row r="11383" spans="1:3" x14ac:dyDescent="0.3">
      <c r="A11383" t="s">
        <v>12453</v>
      </c>
    </row>
    <row r="11384" spans="1:3" x14ac:dyDescent="0.3">
      <c r="A11384" t="s">
        <v>12454</v>
      </c>
    </row>
    <row r="11385" spans="1:3" x14ac:dyDescent="0.3">
      <c r="A11385" t="s">
        <v>8412</v>
      </c>
      <c r="B11385">
        <v>5</v>
      </c>
      <c r="C11385">
        <v>5</v>
      </c>
    </row>
    <row r="11386" spans="1:3" x14ac:dyDescent="0.3">
      <c r="A11386" t="s">
        <v>12455</v>
      </c>
      <c r="B11386">
        <v>2021</v>
      </c>
      <c r="C11386">
        <v>2021</v>
      </c>
    </row>
    <row r="11387" spans="1:3" x14ac:dyDescent="0.3">
      <c r="A11387" t="s">
        <v>8413</v>
      </c>
      <c r="B11387">
        <v>5</v>
      </c>
      <c r="C11387">
        <v>5</v>
      </c>
    </row>
    <row r="11388" spans="1:3" x14ac:dyDescent="0.3">
      <c r="A11388" t="s">
        <v>12456</v>
      </c>
    </row>
    <row r="11389" spans="1:3" x14ac:dyDescent="0.3">
      <c r="A11389" t="s">
        <v>8414</v>
      </c>
    </row>
    <row r="11390" spans="1:3" x14ac:dyDescent="0.3">
      <c r="A11390" t="s">
        <v>12457</v>
      </c>
      <c r="B11390">
        <v>2</v>
      </c>
      <c r="C11390">
        <v>2</v>
      </c>
    </row>
    <row r="11391" spans="1:3" x14ac:dyDescent="0.3">
      <c r="A11391" t="s">
        <v>8415</v>
      </c>
    </row>
    <row r="11392" spans="1:3" x14ac:dyDescent="0.3">
      <c r="A11392" t="s">
        <v>8416</v>
      </c>
      <c r="C11392">
        <v>1</v>
      </c>
    </row>
    <row r="11393" spans="1:3" x14ac:dyDescent="0.3">
      <c r="A11393" t="s">
        <v>12458</v>
      </c>
      <c r="B11393">
        <v>22</v>
      </c>
      <c r="C11393">
        <v>22</v>
      </c>
    </row>
    <row r="11394" spans="1:3" x14ac:dyDescent="0.3">
      <c r="A11394" t="s">
        <v>8417</v>
      </c>
      <c r="B11394">
        <v>2</v>
      </c>
      <c r="C11394">
        <v>2</v>
      </c>
    </row>
    <row r="11395" spans="1:3" x14ac:dyDescent="0.3">
      <c r="A11395" t="s">
        <v>8418</v>
      </c>
    </row>
    <row r="11396" spans="1:3" x14ac:dyDescent="0.3">
      <c r="A11396" t="s">
        <v>8419</v>
      </c>
      <c r="B11396">
        <v>2</v>
      </c>
      <c r="C11396">
        <v>2</v>
      </c>
    </row>
    <row r="11397" spans="1:3" x14ac:dyDescent="0.3">
      <c r="A11397" t="s">
        <v>12459</v>
      </c>
    </row>
    <row r="11398" spans="1:3" x14ac:dyDescent="0.3">
      <c r="A11398" t="s">
        <v>8420</v>
      </c>
      <c r="B11398">
        <v>3</v>
      </c>
      <c r="C11398">
        <v>3</v>
      </c>
    </row>
    <row r="11399" spans="1:3" x14ac:dyDescent="0.3">
      <c r="A11399" t="s">
        <v>12460</v>
      </c>
    </row>
    <row r="11400" spans="1:3" x14ac:dyDescent="0.3">
      <c r="A11400" t="s">
        <v>12461</v>
      </c>
    </row>
    <row r="11401" spans="1:3" x14ac:dyDescent="0.3">
      <c r="A11401" t="s">
        <v>12462</v>
      </c>
      <c r="B11401">
        <v>4</v>
      </c>
      <c r="C11401">
        <v>4</v>
      </c>
    </row>
    <row r="11402" spans="1:3" x14ac:dyDescent="0.3">
      <c r="A11402" t="s">
        <v>12463</v>
      </c>
      <c r="B11402">
        <v>3</v>
      </c>
      <c r="C11402">
        <v>3</v>
      </c>
    </row>
    <row r="11403" spans="1:3" x14ac:dyDescent="0.3">
      <c r="A11403" t="s">
        <v>8421</v>
      </c>
      <c r="B11403">
        <v>3</v>
      </c>
      <c r="C11403">
        <v>3</v>
      </c>
    </row>
    <row r="11404" spans="1:3" x14ac:dyDescent="0.3">
      <c r="A11404" t="s">
        <v>12464</v>
      </c>
    </row>
    <row r="11405" spans="1:3" x14ac:dyDescent="0.3">
      <c r="A11405" t="s">
        <v>3340</v>
      </c>
    </row>
    <row r="11406" spans="1:3" x14ac:dyDescent="0.3">
      <c r="A11406" t="s">
        <v>12465</v>
      </c>
    </row>
    <row r="11407" spans="1:3" x14ac:dyDescent="0.3">
      <c r="A11407" t="s">
        <v>8422</v>
      </c>
      <c r="B11407">
        <v>14</v>
      </c>
      <c r="C11407">
        <v>14</v>
      </c>
    </row>
    <row r="11408" spans="1:3" x14ac:dyDescent="0.3">
      <c r="A11408" t="s">
        <v>8423</v>
      </c>
      <c r="B11408">
        <v>6</v>
      </c>
      <c r="C11408">
        <v>6</v>
      </c>
    </row>
    <row r="11409" spans="1:3" x14ac:dyDescent="0.3">
      <c r="A11409" t="s">
        <v>8424</v>
      </c>
    </row>
    <row r="11410" spans="1:3" x14ac:dyDescent="0.3">
      <c r="A11410" t="s">
        <v>12466</v>
      </c>
      <c r="B11410">
        <v>4</v>
      </c>
      <c r="C11410">
        <v>4</v>
      </c>
    </row>
    <row r="11411" spans="1:3" x14ac:dyDescent="0.3">
      <c r="A11411" t="s">
        <v>12467</v>
      </c>
    </row>
    <row r="11412" spans="1:3" x14ac:dyDescent="0.3">
      <c r="A11412" t="s">
        <v>8425</v>
      </c>
      <c r="B11412">
        <v>17</v>
      </c>
      <c r="C11412">
        <v>17</v>
      </c>
    </row>
    <row r="11413" spans="1:3" x14ac:dyDescent="0.3">
      <c r="A11413" t="s">
        <v>8426</v>
      </c>
    </row>
    <row r="11414" spans="1:3" x14ac:dyDescent="0.3">
      <c r="A11414" t="s">
        <v>8427</v>
      </c>
    </row>
    <row r="11415" spans="1:3" x14ac:dyDescent="0.3">
      <c r="A11415" t="s">
        <v>12468</v>
      </c>
    </row>
    <row r="11416" spans="1:3" x14ac:dyDescent="0.3">
      <c r="A11416" t="s">
        <v>12469</v>
      </c>
    </row>
    <row r="11417" spans="1:3" x14ac:dyDescent="0.3">
      <c r="A11417" t="s">
        <v>12470</v>
      </c>
    </row>
    <row r="11418" spans="1:3" x14ac:dyDescent="0.3">
      <c r="A11418" t="s">
        <v>12471</v>
      </c>
    </row>
    <row r="11419" spans="1:3" x14ac:dyDescent="0.3">
      <c r="A11419" t="s">
        <v>12472</v>
      </c>
    </row>
    <row r="11420" spans="1:3" x14ac:dyDescent="0.3">
      <c r="A11420" t="s">
        <v>8428</v>
      </c>
    </row>
    <row r="11421" spans="1:3" x14ac:dyDescent="0.3">
      <c r="A11421" t="s">
        <v>12473</v>
      </c>
      <c r="B11421">
        <v>2021</v>
      </c>
      <c r="C11421">
        <v>2021</v>
      </c>
    </row>
    <row r="11422" spans="1:3" x14ac:dyDescent="0.3">
      <c r="A11422" t="s">
        <v>12474</v>
      </c>
    </row>
    <row r="11423" spans="1:3" x14ac:dyDescent="0.3">
      <c r="A11423" t="s">
        <v>12475</v>
      </c>
    </row>
    <row r="11424" spans="1:3" x14ac:dyDescent="0.3">
      <c r="A11424" t="s">
        <v>12476</v>
      </c>
      <c r="B11424">
        <v>9</v>
      </c>
      <c r="C11424">
        <v>9</v>
      </c>
    </row>
    <row r="11425" spans="1:3" x14ac:dyDescent="0.3">
      <c r="A11425" t="s">
        <v>12477</v>
      </c>
    </row>
    <row r="11426" spans="1:3" x14ac:dyDescent="0.3">
      <c r="A11426" t="s">
        <v>12478</v>
      </c>
      <c r="B11426">
        <v>9</v>
      </c>
      <c r="C11426">
        <v>9</v>
      </c>
    </row>
    <row r="11427" spans="1:3" x14ac:dyDescent="0.3">
      <c r="A11427" t="s">
        <v>8429</v>
      </c>
      <c r="C11427">
        <v>4</v>
      </c>
    </row>
    <row r="11428" spans="1:3" x14ac:dyDescent="0.3">
      <c r="A11428" t="s">
        <v>12479</v>
      </c>
    </row>
    <row r="11429" spans="1:3" x14ac:dyDescent="0.3">
      <c r="A11429" t="s">
        <v>12480</v>
      </c>
    </row>
    <row r="11430" spans="1:3" x14ac:dyDescent="0.3">
      <c r="A11430" t="s">
        <v>12481</v>
      </c>
    </row>
    <row r="11431" spans="1:3" x14ac:dyDescent="0.3">
      <c r="A11431" t="s">
        <v>8430</v>
      </c>
      <c r="B11431">
        <v>2</v>
      </c>
      <c r="C11431">
        <v>2</v>
      </c>
    </row>
    <row r="11432" spans="1:3" x14ac:dyDescent="0.3">
      <c r="A11432" t="s">
        <v>8431</v>
      </c>
    </row>
    <row r="11433" spans="1:3" x14ac:dyDescent="0.3">
      <c r="A11433" t="s">
        <v>8432</v>
      </c>
    </row>
    <row r="11434" spans="1:3" x14ac:dyDescent="0.3">
      <c r="A11434" t="s">
        <v>8433</v>
      </c>
    </row>
    <row r="11435" spans="1:3" x14ac:dyDescent="0.3">
      <c r="A11435" t="s">
        <v>8434</v>
      </c>
    </row>
    <row r="11436" spans="1:3" x14ac:dyDescent="0.3">
      <c r="A11436" t="s">
        <v>8435</v>
      </c>
      <c r="B11436">
        <v>7</v>
      </c>
      <c r="C11436">
        <v>7</v>
      </c>
    </row>
    <row r="11437" spans="1:3" x14ac:dyDescent="0.3">
      <c r="A11437" t="s">
        <v>8436</v>
      </c>
    </row>
    <row r="11438" spans="1:3" x14ac:dyDescent="0.3">
      <c r="A11438" t="s">
        <v>12482</v>
      </c>
    </row>
    <row r="11439" spans="1:3" x14ac:dyDescent="0.3">
      <c r="A11439" t="s">
        <v>8437</v>
      </c>
    </row>
    <row r="11440" spans="1:3" x14ac:dyDescent="0.3">
      <c r="A11440" t="s">
        <v>8438</v>
      </c>
      <c r="B11440">
        <v>9</v>
      </c>
      <c r="C11440">
        <v>9</v>
      </c>
    </row>
    <row r="11441" spans="1:3" x14ac:dyDescent="0.3">
      <c r="A11441" t="s">
        <v>8439</v>
      </c>
    </row>
    <row r="11442" spans="1:3" x14ac:dyDescent="0.3">
      <c r="A11442" t="s">
        <v>12483</v>
      </c>
    </row>
    <row r="11443" spans="1:3" x14ac:dyDescent="0.3">
      <c r="A11443" t="s">
        <v>8440</v>
      </c>
      <c r="B11443">
        <v>5</v>
      </c>
      <c r="C11443">
        <v>5</v>
      </c>
    </row>
    <row r="11444" spans="1:3" x14ac:dyDescent="0.3">
      <c r="A11444" t="s">
        <v>8441</v>
      </c>
      <c r="B11444">
        <v>1</v>
      </c>
      <c r="C11444">
        <v>1</v>
      </c>
    </row>
    <row r="11445" spans="1:3" x14ac:dyDescent="0.3">
      <c r="A11445" t="s">
        <v>12484</v>
      </c>
    </row>
    <row r="11446" spans="1:3" x14ac:dyDescent="0.3">
      <c r="A11446" t="s">
        <v>12485</v>
      </c>
    </row>
    <row r="11447" spans="1:3" x14ac:dyDescent="0.3">
      <c r="A11447" t="s">
        <v>8442</v>
      </c>
    </row>
    <row r="11448" spans="1:3" x14ac:dyDescent="0.3">
      <c r="A11448" t="s">
        <v>12486</v>
      </c>
    </row>
    <row r="11449" spans="1:3" x14ac:dyDescent="0.3">
      <c r="A11449" t="s">
        <v>8443</v>
      </c>
      <c r="B11449">
        <v>17</v>
      </c>
      <c r="C11449">
        <v>17</v>
      </c>
    </row>
    <row r="11450" spans="1:3" x14ac:dyDescent="0.3">
      <c r="A11450" t="s">
        <v>8444</v>
      </c>
    </row>
    <row r="11451" spans="1:3" x14ac:dyDescent="0.3">
      <c r="A11451" t="s">
        <v>12487</v>
      </c>
    </row>
    <row r="11452" spans="1:3" x14ac:dyDescent="0.3">
      <c r="A11452" t="s">
        <v>8445</v>
      </c>
    </row>
    <row r="11453" spans="1:3" x14ac:dyDescent="0.3">
      <c r="A11453" t="s">
        <v>8446</v>
      </c>
    </row>
    <row r="11454" spans="1:3" x14ac:dyDescent="0.3">
      <c r="A11454" t="s">
        <v>8447</v>
      </c>
    </row>
    <row r="11455" spans="1:3" x14ac:dyDescent="0.3">
      <c r="A11455" t="s">
        <v>12488</v>
      </c>
      <c r="B11455">
        <v>2022</v>
      </c>
      <c r="C11455">
        <v>2022</v>
      </c>
    </row>
    <row r="11456" spans="1:3" x14ac:dyDescent="0.3">
      <c r="A11456" t="s">
        <v>12489</v>
      </c>
      <c r="B11456">
        <v>2022</v>
      </c>
      <c r="C11456">
        <v>2022</v>
      </c>
    </row>
    <row r="11457" spans="1:3" x14ac:dyDescent="0.3">
      <c r="A11457" t="s">
        <v>8449</v>
      </c>
    </row>
    <row r="11458" spans="1:3" x14ac:dyDescent="0.3">
      <c r="A11458" t="s">
        <v>12490</v>
      </c>
    </row>
    <row r="11459" spans="1:3" x14ac:dyDescent="0.3">
      <c r="A11459" t="s">
        <v>8450</v>
      </c>
    </row>
    <row r="11460" spans="1:3" x14ac:dyDescent="0.3">
      <c r="A11460" t="s">
        <v>8451</v>
      </c>
    </row>
    <row r="11461" spans="1:3" x14ac:dyDescent="0.3">
      <c r="A11461" t="s">
        <v>12491</v>
      </c>
    </row>
    <row r="11462" spans="1:3" x14ac:dyDescent="0.3">
      <c r="A11462" t="s">
        <v>12492</v>
      </c>
    </row>
    <row r="11463" spans="1:3" x14ac:dyDescent="0.3">
      <c r="A11463" t="s">
        <v>8452</v>
      </c>
      <c r="B11463">
        <v>1</v>
      </c>
      <c r="C11463">
        <v>1</v>
      </c>
    </row>
    <row r="11464" spans="1:3" x14ac:dyDescent="0.3">
      <c r="A11464" t="s">
        <v>8453</v>
      </c>
    </row>
    <row r="11465" spans="1:3" x14ac:dyDescent="0.3">
      <c r="A11465" t="s">
        <v>8454</v>
      </c>
      <c r="B11465">
        <v>18</v>
      </c>
      <c r="C11465">
        <v>18</v>
      </c>
    </row>
    <row r="11466" spans="1:3" x14ac:dyDescent="0.3">
      <c r="A11466" t="s">
        <v>8455</v>
      </c>
    </row>
    <row r="11467" spans="1:3" x14ac:dyDescent="0.3">
      <c r="A11467" t="s">
        <v>8456</v>
      </c>
      <c r="B11467">
        <v>1</v>
      </c>
      <c r="C11467">
        <v>1</v>
      </c>
    </row>
    <row r="11468" spans="1:3" x14ac:dyDescent="0.3">
      <c r="A11468" t="s">
        <v>8458</v>
      </c>
    </row>
    <row r="11469" spans="1:3" x14ac:dyDescent="0.3">
      <c r="A11469" t="s">
        <v>12493</v>
      </c>
    </row>
    <row r="11470" spans="1:3" x14ac:dyDescent="0.3">
      <c r="A11470" t="s">
        <v>4220</v>
      </c>
    </row>
    <row r="11471" spans="1:3" x14ac:dyDescent="0.3">
      <c r="A11471" t="s">
        <v>8459</v>
      </c>
    </row>
    <row r="11472" spans="1:3" x14ac:dyDescent="0.3">
      <c r="A11472" t="s">
        <v>8460</v>
      </c>
      <c r="B11472">
        <v>7</v>
      </c>
      <c r="C11472">
        <v>7</v>
      </c>
    </row>
    <row r="11473" spans="1:3" x14ac:dyDescent="0.3">
      <c r="A11473" t="s">
        <v>8461</v>
      </c>
    </row>
    <row r="11474" spans="1:3" x14ac:dyDescent="0.3">
      <c r="A11474" t="s">
        <v>8462</v>
      </c>
      <c r="B11474">
        <v>6</v>
      </c>
      <c r="C11474">
        <v>6</v>
      </c>
    </row>
    <row r="11475" spans="1:3" x14ac:dyDescent="0.3">
      <c r="A11475" t="s">
        <v>8463</v>
      </c>
      <c r="B11475">
        <v>11</v>
      </c>
      <c r="C11475">
        <v>11</v>
      </c>
    </row>
    <row r="11476" spans="1:3" x14ac:dyDescent="0.3">
      <c r="A11476" t="s">
        <v>8464</v>
      </c>
      <c r="B11476">
        <v>8</v>
      </c>
      <c r="C11476">
        <v>8</v>
      </c>
    </row>
    <row r="11477" spans="1:3" x14ac:dyDescent="0.3">
      <c r="A11477" t="s">
        <v>12494</v>
      </c>
    </row>
    <row r="11478" spans="1:3" x14ac:dyDescent="0.3">
      <c r="A11478" t="s">
        <v>8465</v>
      </c>
    </row>
    <row r="11479" spans="1:3" x14ac:dyDescent="0.3">
      <c r="A11479" t="s">
        <v>8466</v>
      </c>
    </row>
    <row r="11480" spans="1:3" x14ac:dyDescent="0.3">
      <c r="A11480" t="s">
        <v>8467</v>
      </c>
      <c r="B11480">
        <v>33</v>
      </c>
      <c r="C11480">
        <v>33</v>
      </c>
    </row>
    <row r="11481" spans="1:3" x14ac:dyDescent="0.3">
      <c r="A11481" t="s">
        <v>8468</v>
      </c>
    </row>
    <row r="11482" spans="1:3" x14ac:dyDescent="0.3">
      <c r="A11482" t="s">
        <v>12495</v>
      </c>
    </row>
    <row r="11483" spans="1:3" x14ac:dyDescent="0.3">
      <c r="A11483" t="s">
        <v>8469</v>
      </c>
    </row>
    <row r="11484" spans="1:3" x14ac:dyDescent="0.3">
      <c r="A11484" t="s">
        <v>8470</v>
      </c>
      <c r="B11484">
        <v>3</v>
      </c>
      <c r="C11484">
        <v>3</v>
      </c>
    </row>
    <row r="11485" spans="1:3" x14ac:dyDescent="0.3">
      <c r="A11485" t="s">
        <v>6317</v>
      </c>
    </row>
    <row r="11486" spans="1:3" x14ac:dyDescent="0.3">
      <c r="A11486" t="s">
        <v>12496</v>
      </c>
    </row>
    <row r="11487" spans="1:3" x14ac:dyDescent="0.3">
      <c r="A11487" t="s">
        <v>8471</v>
      </c>
      <c r="B11487">
        <v>4</v>
      </c>
      <c r="C11487">
        <v>4</v>
      </c>
    </row>
    <row r="11488" spans="1:3" x14ac:dyDescent="0.3">
      <c r="A11488" t="s">
        <v>8472</v>
      </c>
    </row>
    <row r="11489" spans="1:3" x14ac:dyDescent="0.3">
      <c r="A11489" t="s">
        <v>12497</v>
      </c>
    </row>
    <row r="11490" spans="1:3" x14ac:dyDescent="0.3">
      <c r="A11490" t="s">
        <v>12498</v>
      </c>
    </row>
    <row r="11491" spans="1:3" x14ac:dyDescent="0.3">
      <c r="A11491" t="s">
        <v>8473</v>
      </c>
    </row>
    <row r="11492" spans="1:3" x14ac:dyDescent="0.3">
      <c r="A11492" t="s">
        <v>6721</v>
      </c>
    </row>
    <row r="11493" spans="1:3" x14ac:dyDescent="0.3">
      <c r="A11493" t="s">
        <v>12499</v>
      </c>
    </row>
    <row r="11494" spans="1:3" x14ac:dyDescent="0.3">
      <c r="A11494" t="s">
        <v>8474</v>
      </c>
      <c r="B11494">
        <v>11</v>
      </c>
      <c r="C11494">
        <v>11</v>
      </c>
    </row>
    <row r="11495" spans="1:3" x14ac:dyDescent="0.3">
      <c r="A11495" t="s">
        <v>12500</v>
      </c>
    </row>
    <row r="11496" spans="1:3" x14ac:dyDescent="0.3">
      <c r="A11496" t="s">
        <v>8475</v>
      </c>
      <c r="B11496">
        <v>40</v>
      </c>
      <c r="C11496">
        <v>40</v>
      </c>
    </row>
    <row r="11497" spans="1:3" x14ac:dyDescent="0.3">
      <c r="A11497" t="s">
        <v>12501</v>
      </c>
    </row>
    <row r="11498" spans="1:3" x14ac:dyDescent="0.3">
      <c r="A11498" t="s">
        <v>8476</v>
      </c>
      <c r="B11498">
        <v>19</v>
      </c>
      <c r="C11498">
        <v>19</v>
      </c>
    </row>
    <row r="11499" spans="1:3" x14ac:dyDescent="0.3">
      <c r="A11499" t="s">
        <v>8477</v>
      </c>
      <c r="B11499">
        <v>3</v>
      </c>
      <c r="C11499">
        <v>3</v>
      </c>
    </row>
    <row r="11500" spans="1:3" x14ac:dyDescent="0.3">
      <c r="A11500" t="s">
        <v>12502</v>
      </c>
    </row>
    <row r="11501" spans="1:3" x14ac:dyDescent="0.3">
      <c r="A11501" t="s">
        <v>8478</v>
      </c>
      <c r="B11501">
        <v>15</v>
      </c>
      <c r="C11501">
        <v>15</v>
      </c>
    </row>
    <row r="11502" spans="1:3" x14ac:dyDescent="0.3">
      <c r="A11502" t="s">
        <v>8479</v>
      </c>
      <c r="B11502">
        <v>6</v>
      </c>
      <c r="C11502">
        <v>6</v>
      </c>
    </row>
    <row r="11503" spans="1:3" x14ac:dyDescent="0.3">
      <c r="A11503" t="s">
        <v>8480</v>
      </c>
      <c r="B11503">
        <v>1</v>
      </c>
      <c r="C11503">
        <v>1</v>
      </c>
    </row>
    <row r="11504" spans="1:3" x14ac:dyDescent="0.3">
      <c r="A11504" t="s">
        <v>12503</v>
      </c>
    </row>
    <row r="11505" spans="1:3" x14ac:dyDescent="0.3">
      <c r="A11505" t="s">
        <v>12504</v>
      </c>
    </row>
    <row r="11506" spans="1:3" x14ac:dyDescent="0.3">
      <c r="A11506" t="s">
        <v>8481</v>
      </c>
      <c r="B11506">
        <v>4</v>
      </c>
      <c r="C11506">
        <v>4</v>
      </c>
    </row>
    <row r="11507" spans="1:3" x14ac:dyDescent="0.3">
      <c r="A11507" t="s">
        <v>12505</v>
      </c>
      <c r="B11507">
        <v>3</v>
      </c>
      <c r="C11507">
        <v>3</v>
      </c>
    </row>
    <row r="11508" spans="1:3" x14ac:dyDescent="0.3">
      <c r="A11508" t="s">
        <v>12506</v>
      </c>
      <c r="B11508">
        <v>2</v>
      </c>
      <c r="C11508">
        <v>2</v>
      </c>
    </row>
    <row r="11509" spans="1:3" x14ac:dyDescent="0.3">
      <c r="A11509" t="s">
        <v>8482</v>
      </c>
      <c r="B11509">
        <v>3</v>
      </c>
      <c r="C11509">
        <v>3</v>
      </c>
    </row>
    <row r="11510" spans="1:3" x14ac:dyDescent="0.3">
      <c r="A11510" t="s">
        <v>8483</v>
      </c>
      <c r="B11510">
        <v>2</v>
      </c>
      <c r="C11510">
        <v>2</v>
      </c>
    </row>
    <row r="11511" spans="1:3" x14ac:dyDescent="0.3">
      <c r="A11511" t="s">
        <v>12507</v>
      </c>
    </row>
    <row r="11512" spans="1:3" x14ac:dyDescent="0.3">
      <c r="A11512" t="s">
        <v>12508</v>
      </c>
    </row>
    <row r="11513" spans="1:3" x14ac:dyDescent="0.3">
      <c r="A11513" t="s">
        <v>8484</v>
      </c>
      <c r="B11513">
        <v>3</v>
      </c>
      <c r="C11513">
        <v>3</v>
      </c>
    </row>
    <row r="11514" spans="1:3" x14ac:dyDescent="0.3">
      <c r="A11514" t="s">
        <v>8485</v>
      </c>
      <c r="B11514">
        <v>7</v>
      </c>
      <c r="C11514">
        <v>7</v>
      </c>
    </row>
    <row r="11515" spans="1:3" x14ac:dyDescent="0.3">
      <c r="A11515" t="s">
        <v>12509</v>
      </c>
    </row>
    <row r="11516" spans="1:3" x14ac:dyDescent="0.3">
      <c r="A11516" t="s">
        <v>8486</v>
      </c>
      <c r="B11516">
        <v>4</v>
      </c>
      <c r="C11516">
        <v>4</v>
      </c>
    </row>
    <row r="11517" spans="1:3" x14ac:dyDescent="0.3">
      <c r="A11517" t="s">
        <v>8487</v>
      </c>
      <c r="B11517">
        <v>12</v>
      </c>
      <c r="C11517">
        <v>12</v>
      </c>
    </row>
    <row r="11518" spans="1:3" x14ac:dyDescent="0.3">
      <c r="A11518" t="s">
        <v>12510</v>
      </c>
    </row>
    <row r="11519" spans="1:3" x14ac:dyDescent="0.3">
      <c r="A11519" t="s">
        <v>12511</v>
      </c>
    </row>
    <row r="11520" spans="1:3" x14ac:dyDescent="0.3">
      <c r="A11520" t="s">
        <v>8488</v>
      </c>
      <c r="B11520">
        <v>5</v>
      </c>
      <c r="C11520">
        <v>5</v>
      </c>
    </row>
    <row r="11521" spans="1:3" x14ac:dyDescent="0.3">
      <c r="A11521" t="s">
        <v>12512</v>
      </c>
    </row>
    <row r="11522" spans="1:3" x14ac:dyDescent="0.3">
      <c r="A11522" t="s">
        <v>12513</v>
      </c>
    </row>
    <row r="11523" spans="1:3" x14ac:dyDescent="0.3">
      <c r="A11523" t="s">
        <v>8489</v>
      </c>
    </row>
    <row r="11524" spans="1:3" x14ac:dyDescent="0.3">
      <c r="A11524" t="s">
        <v>8490</v>
      </c>
      <c r="B11524">
        <v>22</v>
      </c>
      <c r="C11524">
        <v>22</v>
      </c>
    </row>
    <row r="11525" spans="1:3" x14ac:dyDescent="0.3">
      <c r="A11525" t="s">
        <v>8491</v>
      </c>
      <c r="B11525">
        <v>6</v>
      </c>
      <c r="C11525">
        <v>6</v>
      </c>
    </row>
    <row r="11526" spans="1:3" x14ac:dyDescent="0.3">
      <c r="A11526" t="s">
        <v>12514</v>
      </c>
    </row>
    <row r="11527" spans="1:3" x14ac:dyDescent="0.3">
      <c r="A11527" t="s">
        <v>12515</v>
      </c>
    </row>
    <row r="11528" spans="1:3" x14ac:dyDescent="0.3">
      <c r="A11528" t="s">
        <v>12516</v>
      </c>
    </row>
    <row r="11529" spans="1:3" x14ac:dyDescent="0.3">
      <c r="A11529" t="s">
        <v>12517</v>
      </c>
      <c r="B11529">
        <v>1</v>
      </c>
      <c r="C11529">
        <v>1</v>
      </c>
    </row>
    <row r="11530" spans="1:3" x14ac:dyDescent="0.3">
      <c r="A11530" t="s">
        <v>12518</v>
      </c>
    </row>
    <row r="11531" spans="1:3" x14ac:dyDescent="0.3">
      <c r="A11531" t="s">
        <v>12519</v>
      </c>
    </row>
    <row r="11532" spans="1:3" x14ac:dyDescent="0.3">
      <c r="A11532" t="s">
        <v>8492</v>
      </c>
      <c r="B11532">
        <v>9</v>
      </c>
      <c r="C11532">
        <v>9</v>
      </c>
    </row>
    <row r="11533" spans="1:3" x14ac:dyDescent="0.3">
      <c r="A11533" t="s">
        <v>12520</v>
      </c>
    </row>
    <row r="11534" spans="1:3" x14ac:dyDescent="0.3">
      <c r="A11534" t="s">
        <v>8493</v>
      </c>
      <c r="B11534">
        <v>4</v>
      </c>
      <c r="C11534">
        <v>4</v>
      </c>
    </row>
    <row r="11535" spans="1:3" x14ac:dyDescent="0.3">
      <c r="A11535" t="s">
        <v>12521</v>
      </c>
    </row>
    <row r="11536" spans="1:3" x14ac:dyDescent="0.3">
      <c r="A11536" t="s">
        <v>12522</v>
      </c>
    </row>
    <row r="11537" spans="1:3" x14ac:dyDescent="0.3">
      <c r="A11537" t="s">
        <v>8494</v>
      </c>
      <c r="B11537">
        <v>1</v>
      </c>
      <c r="C11537">
        <v>1</v>
      </c>
    </row>
    <row r="11538" spans="1:3" x14ac:dyDescent="0.3">
      <c r="A11538" t="s">
        <v>8495</v>
      </c>
      <c r="B11538">
        <v>4</v>
      </c>
      <c r="C11538">
        <v>4</v>
      </c>
    </row>
    <row r="11539" spans="1:3" x14ac:dyDescent="0.3">
      <c r="A11539" t="s">
        <v>12523</v>
      </c>
    </row>
    <row r="11540" spans="1:3" x14ac:dyDescent="0.3">
      <c r="A11540" t="s">
        <v>8496</v>
      </c>
      <c r="B11540">
        <v>2</v>
      </c>
      <c r="C11540">
        <v>2</v>
      </c>
    </row>
    <row r="11541" spans="1:3" x14ac:dyDescent="0.3">
      <c r="A11541" t="s">
        <v>8497</v>
      </c>
      <c r="B11541">
        <v>5</v>
      </c>
      <c r="C11541">
        <v>5</v>
      </c>
    </row>
    <row r="11542" spans="1:3" x14ac:dyDescent="0.3">
      <c r="A11542" t="s">
        <v>12524</v>
      </c>
    </row>
    <row r="11543" spans="1:3" x14ac:dyDescent="0.3">
      <c r="A11543" t="s">
        <v>8498</v>
      </c>
      <c r="B11543">
        <v>3</v>
      </c>
      <c r="C11543">
        <v>3</v>
      </c>
    </row>
    <row r="11544" spans="1:3" x14ac:dyDescent="0.3">
      <c r="A11544" t="s">
        <v>8499</v>
      </c>
      <c r="B11544">
        <v>8</v>
      </c>
      <c r="C11544">
        <v>8</v>
      </c>
    </row>
    <row r="11545" spans="1:3" x14ac:dyDescent="0.3">
      <c r="A11545" t="s">
        <v>8500</v>
      </c>
      <c r="B11545">
        <v>20</v>
      </c>
      <c r="C11545">
        <v>20</v>
      </c>
    </row>
    <row r="11546" spans="1:3" x14ac:dyDescent="0.3">
      <c r="A11546" t="s">
        <v>8501</v>
      </c>
      <c r="B11546">
        <v>2</v>
      </c>
      <c r="C11546">
        <v>2</v>
      </c>
    </row>
    <row r="11547" spans="1:3" x14ac:dyDescent="0.3">
      <c r="A11547" t="s">
        <v>12525</v>
      </c>
      <c r="B11547">
        <v>2</v>
      </c>
      <c r="C11547">
        <v>2</v>
      </c>
    </row>
    <row r="11548" spans="1:3" x14ac:dyDescent="0.3">
      <c r="A11548" t="s">
        <v>12526</v>
      </c>
      <c r="B11548">
        <v>1</v>
      </c>
      <c r="C11548">
        <v>1</v>
      </c>
    </row>
    <row r="11549" spans="1:3" x14ac:dyDescent="0.3">
      <c r="A11549" t="s">
        <v>8502</v>
      </c>
      <c r="B11549">
        <v>4</v>
      </c>
      <c r="C11549">
        <v>4</v>
      </c>
    </row>
    <row r="11550" spans="1:3" x14ac:dyDescent="0.3">
      <c r="A11550" t="s">
        <v>8503</v>
      </c>
      <c r="B11550">
        <v>3</v>
      </c>
      <c r="C11550">
        <v>3</v>
      </c>
    </row>
    <row r="11551" spans="1:3" x14ac:dyDescent="0.3">
      <c r="A11551" t="s">
        <v>12527</v>
      </c>
    </row>
    <row r="11552" spans="1:3" x14ac:dyDescent="0.3">
      <c r="A11552" t="s">
        <v>8504</v>
      </c>
      <c r="B11552">
        <v>6</v>
      </c>
      <c r="C11552">
        <v>6</v>
      </c>
    </row>
    <row r="11553" spans="1:3" x14ac:dyDescent="0.3">
      <c r="A11553" t="s">
        <v>8505</v>
      </c>
      <c r="B11553">
        <v>28</v>
      </c>
      <c r="C11553">
        <v>28</v>
      </c>
    </row>
    <row r="11554" spans="1:3" x14ac:dyDescent="0.3">
      <c r="A11554" t="s">
        <v>8506</v>
      </c>
      <c r="B11554">
        <v>16</v>
      </c>
      <c r="C11554">
        <v>16</v>
      </c>
    </row>
    <row r="11555" spans="1:3" x14ac:dyDescent="0.3">
      <c r="A11555" t="s">
        <v>8507</v>
      </c>
      <c r="B11555">
        <v>4</v>
      </c>
      <c r="C11555">
        <v>4</v>
      </c>
    </row>
    <row r="11556" spans="1:3" x14ac:dyDescent="0.3">
      <c r="A11556" t="s">
        <v>8508</v>
      </c>
    </row>
    <row r="11557" spans="1:3" x14ac:dyDescent="0.3">
      <c r="A11557" t="s">
        <v>12528</v>
      </c>
    </row>
    <row r="11558" spans="1:3" x14ac:dyDescent="0.3">
      <c r="A11558" t="s">
        <v>8509</v>
      </c>
      <c r="B11558">
        <v>7</v>
      </c>
      <c r="C11558">
        <v>7</v>
      </c>
    </row>
    <row r="11559" spans="1:3" x14ac:dyDescent="0.3">
      <c r="A11559" t="s">
        <v>8510</v>
      </c>
      <c r="B11559">
        <v>21</v>
      </c>
      <c r="C11559">
        <v>21</v>
      </c>
    </row>
    <row r="11560" spans="1:3" x14ac:dyDescent="0.3">
      <c r="A11560" t="s">
        <v>8511</v>
      </c>
      <c r="B11560">
        <v>7</v>
      </c>
      <c r="C11560">
        <v>7</v>
      </c>
    </row>
    <row r="11561" spans="1:3" x14ac:dyDescent="0.3">
      <c r="A11561" t="s">
        <v>12529</v>
      </c>
    </row>
    <row r="11562" spans="1:3" x14ac:dyDescent="0.3">
      <c r="A11562" t="s">
        <v>12530</v>
      </c>
    </row>
    <row r="11563" spans="1:3" x14ac:dyDescent="0.3">
      <c r="A11563" t="s">
        <v>8512</v>
      </c>
      <c r="B11563">
        <v>17</v>
      </c>
      <c r="C11563">
        <v>17</v>
      </c>
    </row>
    <row r="11564" spans="1:3" x14ac:dyDescent="0.3">
      <c r="A11564" t="s">
        <v>12531</v>
      </c>
    </row>
    <row r="11565" spans="1:3" x14ac:dyDescent="0.3">
      <c r="A11565" t="s">
        <v>8513</v>
      </c>
      <c r="B11565">
        <v>16</v>
      </c>
      <c r="C11565">
        <v>16</v>
      </c>
    </row>
    <row r="11566" spans="1:3" x14ac:dyDescent="0.3">
      <c r="A11566" t="s">
        <v>8514</v>
      </c>
      <c r="B11566">
        <v>6</v>
      </c>
      <c r="C11566">
        <v>6</v>
      </c>
    </row>
    <row r="11567" spans="1:3" x14ac:dyDescent="0.3">
      <c r="A11567" t="s">
        <v>8515</v>
      </c>
      <c r="B11567">
        <v>16</v>
      </c>
      <c r="C11567">
        <v>16</v>
      </c>
    </row>
    <row r="11568" spans="1:3" x14ac:dyDescent="0.3">
      <c r="A11568" t="s">
        <v>8516</v>
      </c>
      <c r="B11568">
        <v>30</v>
      </c>
      <c r="C11568">
        <v>30</v>
      </c>
    </row>
    <row r="11569" spans="1:3" x14ac:dyDescent="0.3">
      <c r="A11569" t="s">
        <v>8517</v>
      </c>
      <c r="B11569">
        <v>20</v>
      </c>
      <c r="C11569">
        <v>20</v>
      </c>
    </row>
    <row r="11570" spans="1:3" x14ac:dyDescent="0.3">
      <c r="A11570" t="s">
        <v>8518</v>
      </c>
      <c r="B11570">
        <v>5</v>
      </c>
      <c r="C11570">
        <v>5</v>
      </c>
    </row>
    <row r="11571" spans="1:3" x14ac:dyDescent="0.3">
      <c r="A11571" t="s">
        <v>8519</v>
      </c>
    </row>
    <row r="11572" spans="1:3" x14ac:dyDescent="0.3">
      <c r="A11572" t="s">
        <v>8520</v>
      </c>
      <c r="B11572">
        <v>18</v>
      </c>
      <c r="C11572">
        <v>18</v>
      </c>
    </row>
    <row r="11573" spans="1:3" x14ac:dyDescent="0.3">
      <c r="A11573" t="s">
        <v>8521</v>
      </c>
      <c r="B11573">
        <v>1</v>
      </c>
      <c r="C11573">
        <v>1</v>
      </c>
    </row>
    <row r="11574" spans="1:3" x14ac:dyDescent="0.3">
      <c r="A11574" t="s">
        <v>8522</v>
      </c>
      <c r="B11574">
        <v>19</v>
      </c>
      <c r="C11574">
        <v>19</v>
      </c>
    </row>
    <row r="11575" spans="1:3" x14ac:dyDescent="0.3">
      <c r="A11575" t="s">
        <v>12532</v>
      </c>
    </row>
    <row r="11576" spans="1:3" x14ac:dyDescent="0.3">
      <c r="A11576" t="s">
        <v>8523</v>
      </c>
      <c r="B11576">
        <v>2</v>
      </c>
      <c r="C11576">
        <v>2</v>
      </c>
    </row>
    <row r="11577" spans="1:3" x14ac:dyDescent="0.3">
      <c r="A11577" t="s">
        <v>12533</v>
      </c>
    </row>
    <row r="11578" spans="1:3" x14ac:dyDescent="0.3">
      <c r="A11578" t="s">
        <v>12534</v>
      </c>
    </row>
    <row r="11579" spans="1:3" x14ac:dyDescent="0.3">
      <c r="A11579" t="s">
        <v>8524</v>
      </c>
      <c r="B11579">
        <v>7</v>
      </c>
      <c r="C11579">
        <v>7</v>
      </c>
    </row>
    <row r="11580" spans="1:3" x14ac:dyDescent="0.3">
      <c r="A11580" t="s">
        <v>8525</v>
      </c>
      <c r="B11580">
        <v>10</v>
      </c>
      <c r="C11580">
        <v>10</v>
      </c>
    </row>
    <row r="11581" spans="1:3" x14ac:dyDescent="0.3">
      <c r="A11581" t="s">
        <v>8526</v>
      </c>
      <c r="B11581">
        <v>40</v>
      </c>
      <c r="C11581">
        <v>40</v>
      </c>
    </row>
    <row r="11582" spans="1:3" x14ac:dyDescent="0.3">
      <c r="A11582" t="s">
        <v>8527</v>
      </c>
    </row>
    <row r="11583" spans="1:3" x14ac:dyDescent="0.3">
      <c r="A11583" t="s">
        <v>12535</v>
      </c>
    </row>
    <row r="11584" spans="1:3" x14ac:dyDescent="0.3">
      <c r="A11584" t="s">
        <v>8528</v>
      </c>
      <c r="B11584">
        <v>20</v>
      </c>
      <c r="C11584">
        <v>20</v>
      </c>
    </row>
    <row r="11585" spans="1:3" x14ac:dyDescent="0.3">
      <c r="A11585" t="s">
        <v>12536</v>
      </c>
    </row>
    <row r="11586" spans="1:3" x14ac:dyDescent="0.3">
      <c r="A11586" t="s">
        <v>8529</v>
      </c>
      <c r="B11586">
        <v>4</v>
      </c>
      <c r="C11586">
        <v>4</v>
      </c>
    </row>
    <row r="11587" spans="1:3" x14ac:dyDescent="0.3">
      <c r="A11587" t="s">
        <v>12537</v>
      </c>
    </row>
    <row r="11588" spans="1:3" x14ac:dyDescent="0.3">
      <c r="A11588" t="s">
        <v>12538</v>
      </c>
    </row>
    <row r="11589" spans="1:3" x14ac:dyDescent="0.3">
      <c r="A11589" t="s">
        <v>12539</v>
      </c>
    </row>
    <row r="11590" spans="1:3" x14ac:dyDescent="0.3">
      <c r="A11590" t="s">
        <v>8530</v>
      </c>
      <c r="B11590">
        <v>24</v>
      </c>
      <c r="C11590">
        <v>24</v>
      </c>
    </row>
    <row r="11591" spans="1:3" x14ac:dyDescent="0.3">
      <c r="A11591" t="s">
        <v>8531</v>
      </c>
      <c r="B11591">
        <v>1</v>
      </c>
      <c r="C11591">
        <v>1</v>
      </c>
    </row>
    <row r="11592" spans="1:3" x14ac:dyDescent="0.3">
      <c r="A11592" t="s">
        <v>12540</v>
      </c>
    </row>
    <row r="11593" spans="1:3" x14ac:dyDescent="0.3">
      <c r="A11593" t="s">
        <v>8532</v>
      </c>
      <c r="B11593">
        <v>1</v>
      </c>
      <c r="C11593">
        <v>1</v>
      </c>
    </row>
    <row r="11594" spans="1:3" x14ac:dyDescent="0.3">
      <c r="A11594" t="s">
        <v>12541</v>
      </c>
    </row>
    <row r="11595" spans="1:3" x14ac:dyDescent="0.3">
      <c r="A11595" t="s">
        <v>12542</v>
      </c>
      <c r="B11595">
        <v>2</v>
      </c>
      <c r="C11595">
        <v>2</v>
      </c>
    </row>
    <row r="11596" spans="1:3" x14ac:dyDescent="0.3">
      <c r="A11596" t="s">
        <v>8533</v>
      </c>
      <c r="B11596">
        <v>22</v>
      </c>
      <c r="C11596">
        <v>22</v>
      </c>
    </row>
    <row r="11597" spans="1:3" x14ac:dyDescent="0.3">
      <c r="A11597" t="s">
        <v>8534</v>
      </c>
    </row>
    <row r="11598" spans="1:3" x14ac:dyDescent="0.3">
      <c r="A11598" t="s">
        <v>8536</v>
      </c>
    </row>
    <row r="11599" spans="1:3" x14ac:dyDescent="0.3">
      <c r="A11599" t="s">
        <v>8537</v>
      </c>
      <c r="B11599">
        <v>4</v>
      </c>
      <c r="C11599">
        <v>4</v>
      </c>
    </row>
    <row r="11600" spans="1:3" x14ac:dyDescent="0.3">
      <c r="A11600" t="s">
        <v>8538</v>
      </c>
      <c r="B11600">
        <v>10</v>
      </c>
      <c r="C11600">
        <v>10</v>
      </c>
    </row>
    <row r="11601" spans="1:3" x14ac:dyDescent="0.3">
      <c r="A11601" t="s">
        <v>8539</v>
      </c>
      <c r="B11601">
        <v>12</v>
      </c>
      <c r="C11601">
        <v>12</v>
      </c>
    </row>
    <row r="11602" spans="1:3" x14ac:dyDescent="0.3">
      <c r="A11602" t="s">
        <v>12543</v>
      </c>
    </row>
    <row r="11603" spans="1:3" x14ac:dyDescent="0.3">
      <c r="A11603" t="s">
        <v>8540</v>
      </c>
      <c r="B11603">
        <v>16</v>
      </c>
      <c r="C11603">
        <v>16</v>
      </c>
    </row>
    <row r="11604" spans="1:3" x14ac:dyDescent="0.3">
      <c r="A11604" t="s">
        <v>8541</v>
      </c>
      <c r="B11604">
        <v>21</v>
      </c>
      <c r="C11604">
        <v>21</v>
      </c>
    </row>
    <row r="11605" spans="1:3" x14ac:dyDescent="0.3">
      <c r="A11605" t="s">
        <v>8542</v>
      </c>
      <c r="B11605">
        <v>24</v>
      </c>
      <c r="C11605">
        <v>24</v>
      </c>
    </row>
    <row r="11606" spans="1:3" x14ac:dyDescent="0.3">
      <c r="A11606" t="s">
        <v>8543</v>
      </c>
      <c r="C11606">
        <v>19</v>
      </c>
    </row>
    <row r="11607" spans="1:3" x14ac:dyDescent="0.3">
      <c r="A11607" t="s">
        <v>8544</v>
      </c>
      <c r="B11607">
        <v>25</v>
      </c>
      <c r="C11607">
        <v>25</v>
      </c>
    </row>
    <row r="11608" spans="1:3" x14ac:dyDescent="0.3">
      <c r="A11608" t="s">
        <v>8545</v>
      </c>
      <c r="B11608">
        <v>12</v>
      </c>
      <c r="C11608">
        <v>12</v>
      </c>
    </row>
    <row r="11609" spans="1:3" x14ac:dyDescent="0.3">
      <c r="A11609" t="s">
        <v>12544</v>
      </c>
    </row>
    <row r="11610" spans="1:3" x14ac:dyDescent="0.3">
      <c r="A11610" t="s">
        <v>8546</v>
      </c>
      <c r="B11610">
        <v>7</v>
      </c>
      <c r="C11610">
        <v>7</v>
      </c>
    </row>
    <row r="11611" spans="1:3" x14ac:dyDescent="0.3">
      <c r="A11611" t="s">
        <v>8547</v>
      </c>
      <c r="B11611">
        <v>4</v>
      </c>
      <c r="C11611">
        <v>4</v>
      </c>
    </row>
    <row r="11612" spans="1:3" x14ac:dyDescent="0.3">
      <c r="A11612" t="s">
        <v>8548</v>
      </c>
    </row>
    <row r="11613" spans="1:3" x14ac:dyDescent="0.3">
      <c r="A11613" t="s">
        <v>8549</v>
      </c>
      <c r="B11613">
        <v>4</v>
      </c>
      <c r="C11613">
        <v>4</v>
      </c>
    </row>
    <row r="11614" spans="1:3" x14ac:dyDescent="0.3">
      <c r="A11614" t="s">
        <v>12545</v>
      </c>
    </row>
    <row r="11615" spans="1:3" x14ac:dyDescent="0.3">
      <c r="A11615" t="s">
        <v>7790</v>
      </c>
    </row>
    <row r="11616" spans="1:3" x14ac:dyDescent="0.3">
      <c r="A11616" t="s">
        <v>3253</v>
      </c>
    </row>
    <row r="11617" spans="1:3" x14ac:dyDescent="0.3">
      <c r="A11617" t="s">
        <v>12546</v>
      </c>
    </row>
    <row r="11618" spans="1:3" x14ac:dyDescent="0.3">
      <c r="A11618" t="s">
        <v>12547</v>
      </c>
    </row>
    <row r="11619" spans="1:3" x14ac:dyDescent="0.3">
      <c r="A11619" t="s">
        <v>8550</v>
      </c>
      <c r="B11619">
        <v>1</v>
      </c>
      <c r="C11619">
        <v>1</v>
      </c>
    </row>
    <row r="11620" spans="1:3" x14ac:dyDescent="0.3">
      <c r="A11620" t="s">
        <v>12548</v>
      </c>
    </row>
    <row r="11621" spans="1:3" x14ac:dyDescent="0.3">
      <c r="A11621" t="s">
        <v>8551</v>
      </c>
    </row>
    <row r="11622" spans="1:3" x14ac:dyDescent="0.3">
      <c r="A11622" t="s">
        <v>8552</v>
      </c>
      <c r="B11622">
        <v>9</v>
      </c>
      <c r="C11622">
        <v>9</v>
      </c>
    </row>
    <row r="11623" spans="1:3" x14ac:dyDescent="0.3">
      <c r="A11623" t="s">
        <v>8553</v>
      </c>
      <c r="B11623">
        <v>2</v>
      </c>
      <c r="C11623">
        <v>2</v>
      </c>
    </row>
    <row r="11624" spans="1:3" x14ac:dyDescent="0.3">
      <c r="A11624" t="s">
        <v>8554</v>
      </c>
      <c r="B11624">
        <v>24</v>
      </c>
      <c r="C11624">
        <v>24</v>
      </c>
    </row>
    <row r="11625" spans="1:3" x14ac:dyDescent="0.3">
      <c r="A11625" t="s">
        <v>12549</v>
      </c>
      <c r="B11625">
        <v>2023</v>
      </c>
      <c r="C11625">
        <v>2023</v>
      </c>
    </row>
    <row r="11626" spans="1:3" x14ac:dyDescent="0.3">
      <c r="A11626" t="s">
        <v>12550</v>
      </c>
    </row>
    <row r="11627" spans="1:3" x14ac:dyDescent="0.3">
      <c r="A11627" t="s">
        <v>8555</v>
      </c>
    </row>
    <row r="11628" spans="1:3" x14ac:dyDescent="0.3">
      <c r="A11628" t="s">
        <v>12551</v>
      </c>
    </row>
    <row r="11629" spans="1:3" x14ac:dyDescent="0.3">
      <c r="A11629" t="s">
        <v>8556</v>
      </c>
    </row>
    <row r="11630" spans="1:3" x14ac:dyDescent="0.3">
      <c r="A11630" t="s">
        <v>12552</v>
      </c>
    </row>
    <row r="11631" spans="1:3" x14ac:dyDescent="0.3">
      <c r="A11631" t="s">
        <v>12553</v>
      </c>
    </row>
    <row r="11632" spans="1:3" x14ac:dyDescent="0.3">
      <c r="A11632" t="s">
        <v>8557</v>
      </c>
      <c r="C11632">
        <v>5</v>
      </c>
    </row>
    <row r="11633" spans="1:3" x14ac:dyDescent="0.3">
      <c r="A11633" t="s">
        <v>3113</v>
      </c>
    </row>
    <row r="11634" spans="1:3" x14ac:dyDescent="0.3">
      <c r="A11634" t="s">
        <v>12554</v>
      </c>
    </row>
    <row r="11635" spans="1:3" x14ac:dyDescent="0.3">
      <c r="A11635" t="s">
        <v>8558</v>
      </c>
      <c r="B11635">
        <v>9</v>
      </c>
      <c r="C11635">
        <v>9</v>
      </c>
    </row>
    <row r="11636" spans="1:3" x14ac:dyDescent="0.3">
      <c r="A11636" t="s">
        <v>8559</v>
      </c>
    </row>
    <row r="11637" spans="1:3" x14ac:dyDescent="0.3">
      <c r="A11637" t="s">
        <v>12555</v>
      </c>
    </row>
    <row r="11638" spans="1:3" x14ac:dyDescent="0.3">
      <c r="A11638" t="s">
        <v>6721</v>
      </c>
    </row>
    <row r="11639" spans="1:3" x14ac:dyDescent="0.3">
      <c r="A11639" t="s">
        <v>12556</v>
      </c>
    </row>
    <row r="11640" spans="1:3" x14ac:dyDescent="0.3">
      <c r="A11640" t="s">
        <v>12557</v>
      </c>
    </row>
    <row r="11641" spans="1:3" x14ac:dyDescent="0.3">
      <c r="A11641" t="s">
        <v>8560</v>
      </c>
    </row>
    <row r="11642" spans="1:3" x14ac:dyDescent="0.3">
      <c r="A11642" t="s">
        <v>12558</v>
      </c>
    </row>
    <row r="11643" spans="1:3" x14ac:dyDescent="0.3">
      <c r="A11643" t="s">
        <v>8561</v>
      </c>
    </row>
    <row r="11644" spans="1:3" x14ac:dyDescent="0.3">
      <c r="A11644" t="s">
        <v>8562</v>
      </c>
    </row>
    <row r="11645" spans="1:3" x14ac:dyDescent="0.3">
      <c r="A11645" t="s">
        <v>8563</v>
      </c>
    </row>
    <row r="11646" spans="1:3" x14ac:dyDescent="0.3">
      <c r="A11646" t="s">
        <v>12559</v>
      </c>
    </row>
    <row r="11647" spans="1:3" x14ac:dyDescent="0.3">
      <c r="A11647" t="s">
        <v>8564</v>
      </c>
      <c r="B11647">
        <v>3</v>
      </c>
      <c r="C11647">
        <v>3</v>
      </c>
    </row>
    <row r="11648" spans="1:3" x14ac:dyDescent="0.3">
      <c r="A11648" t="s">
        <v>12560</v>
      </c>
    </row>
    <row r="11649" spans="1:3" x14ac:dyDescent="0.3">
      <c r="A11649" t="s">
        <v>3535</v>
      </c>
    </row>
    <row r="11650" spans="1:3" x14ac:dyDescent="0.3">
      <c r="A11650" t="s">
        <v>7025</v>
      </c>
    </row>
    <row r="11651" spans="1:3" x14ac:dyDescent="0.3">
      <c r="A11651" t="s">
        <v>12561</v>
      </c>
    </row>
    <row r="11652" spans="1:3" x14ac:dyDescent="0.3">
      <c r="A11652" t="s">
        <v>12562</v>
      </c>
    </row>
    <row r="11653" spans="1:3" x14ac:dyDescent="0.3">
      <c r="A11653" t="s">
        <v>8565</v>
      </c>
    </row>
    <row r="11654" spans="1:3" x14ac:dyDescent="0.3">
      <c r="A11654" t="s">
        <v>12563</v>
      </c>
    </row>
    <row r="11655" spans="1:3" x14ac:dyDescent="0.3">
      <c r="A11655" t="s">
        <v>12564</v>
      </c>
    </row>
    <row r="11656" spans="1:3" x14ac:dyDescent="0.3">
      <c r="A11656" t="s">
        <v>8566</v>
      </c>
      <c r="B11656">
        <v>10</v>
      </c>
      <c r="C11656">
        <v>10</v>
      </c>
    </row>
    <row r="11657" spans="1:3" x14ac:dyDescent="0.3">
      <c r="A11657" t="s">
        <v>8567</v>
      </c>
      <c r="C11657">
        <v>1</v>
      </c>
    </row>
    <row r="11658" spans="1:3" x14ac:dyDescent="0.3">
      <c r="A11658" t="s">
        <v>8568</v>
      </c>
      <c r="B11658">
        <v>1</v>
      </c>
      <c r="C11658">
        <v>1</v>
      </c>
    </row>
    <row r="11659" spans="1:3" x14ac:dyDescent="0.3">
      <c r="A11659" t="s">
        <v>12565</v>
      </c>
      <c r="B11659">
        <v>3</v>
      </c>
      <c r="C11659">
        <v>3</v>
      </c>
    </row>
    <row r="11660" spans="1:3" x14ac:dyDescent="0.3">
      <c r="A11660" t="s">
        <v>8569</v>
      </c>
      <c r="C11660">
        <v>4</v>
      </c>
    </row>
    <row r="11661" spans="1:3" x14ac:dyDescent="0.3">
      <c r="A11661" t="s">
        <v>12566</v>
      </c>
      <c r="B11661">
        <v>11</v>
      </c>
      <c r="C11661">
        <v>11</v>
      </c>
    </row>
    <row r="11662" spans="1:3" x14ac:dyDescent="0.3">
      <c r="A11662" t="s">
        <v>12567</v>
      </c>
    </row>
    <row r="11663" spans="1:3" x14ac:dyDescent="0.3">
      <c r="A11663" t="s">
        <v>12568</v>
      </c>
      <c r="B11663">
        <v>1</v>
      </c>
      <c r="C11663">
        <v>1</v>
      </c>
    </row>
    <row r="11664" spans="1:3" x14ac:dyDescent="0.3">
      <c r="A11664" t="s">
        <v>12569</v>
      </c>
    </row>
    <row r="11665" spans="1:3" x14ac:dyDescent="0.3">
      <c r="A11665" t="s">
        <v>8570</v>
      </c>
      <c r="B11665">
        <v>2020</v>
      </c>
      <c r="C11665">
        <v>2020</v>
      </c>
    </row>
    <row r="11666" spans="1:3" x14ac:dyDescent="0.3">
      <c r="A11666" t="s">
        <v>12570</v>
      </c>
      <c r="B11666">
        <v>7</v>
      </c>
      <c r="C11666">
        <v>7</v>
      </c>
    </row>
    <row r="11667" spans="1:3" x14ac:dyDescent="0.3">
      <c r="A11667" t="s">
        <v>12571</v>
      </c>
    </row>
    <row r="11668" spans="1:3" x14ac:dyDescent="0.3">
      <c r="A11668" t="s">
        <v>12572</v>
      </c>
      <c r="B11668">
        <v>20</v>
      </c>
      <c r="C11668">
        <v>20</v>
      </c>
    </row>
    <row r="11669" spans="1:3" x14ac:dyDescent="0.3">
      <c r="A11669" t="s">
        <v>8571</v>
      </c>
    </row>
    <row r="11670" spans="1:3" x14ac:dyDescent="0.3">
      <c r="A11670" t="s">
        <v>12573</v>
      </c>
      <c r="B11670">
        <v>2020</v>
      </c>
      <c r="C11670">
        <v>2020</v>
      </c>
    </row>
    <row r="11671" spans="1:3" x14ac:dyDescent="0.3">
      <c r="A11671" t="s">
        <v>12574</v>
      </c>
      <c r="B11671">
        <v>19</v>
      </c>
      <c r="C11671">
        <v>19</v>
      </c>
    </row>
    <row r="11672" spans="1:3" x14ac:dyDescent="0.3">
      <c r="A11672" t="s">
        <v>12575</v>
      </c>
    </row>
    <row r="11673" spans="1:3" x14ac:dyDescent="0.3">
      <c r="A11673" t="s">
        <v>8572</v>
      </c>
    </row>
    <row r="11674" spans="1:3" x14ac:dyDescent="0.3">
      <c r="A11674" t="s">
        <v>12576</v>
      </c>
    </row>
    <row r="11675" spans="1:3" x14ac:dyDescent="0.3">
      <c r="A11675" t="s">
        <v>12577</v>
      </c>
    </row>
    <row r="11676" spans="1:3" x14ac:dyDescent="0.3">
      <c r="A11676" t="s">
        <v>8573</v>
      </c>
      <c r="B11676">
        <v>13</v>
      </c>
      <c r="C11676">
        <v>13</v>
      </c>
    </row>
    <row r="11677" spans="1:3" x14ac:dyDescent="0.3">
      <c r="A11677" t="s">
        <v>8574</v>
      </c>
      <c r="B11677">
        <v>13</v>
      </c>
      <c r="C11677">
        <v>13</v>
      </c>
    </row>
    <row r="11678" spans="1:3" x14ac:dyDescent="0.3">
      <c r="A11678" t="s">
        <v>8575</v>
      </c>
    </row>
    <row r="11679" spans="1:3" x14ac:dyDescent="0.3">
      <c r="A11679" t="s">
        <v>12578</v>
      </c>
    </row>
    <row r="11680" spans="1:3" x14ac:dyDescent="0.3">
      <c r="A11680" t="s">
        <v>8576</v>
      </c>
    </row>
    <row r="11681" spans="1:3" x14ac:dyDescent="0.3">
      <c r="A11681" t="s">
        <v>8577</v>
      </c>
      <c r="B11681">
        <v>9</v>
      </c>
      <c r="C11681">
        <v>9</v>
      </c>
    </row>
    <row r="11682" spans="1:3" x14ac:dyDescent="0.3">
      <c r="A11682" t="s">
        <v>8578</v>
      </c>
      <c r="B11682">
        <v>2020</v>
      </c>
      <c r="C11682">
        <v>2020</v>
      </c>
    </row>
    <row r="11683" spans="1:3" x14ac:dyDescent="0.3">
      <c r="A11683" t="s">
        <v>8579</v>
      </c>
      <c r="B11683">
        <v>1</v>
      </c>
      <c r="C11683">
        <v>1</v>
      </c>
    </row>
    <row r="11684" spans="1:3" x14ac:dyDescent="0.3">
      <c r="A11684" t="s">
        <v>8580</v>
      </c>
    </row>
    <row r="11685" spans="1:3" x14ac:dyDescent="0.3">
      <c r="A11685" t="s">
        <v>12579</v>
      </c>
    </row>
    <row r="11686" spans="1:3" x14ac:dyDescent="0.3">
      <c r="A11686" t="s">
        <v>8581</v>
      </c>
      <c r="B11686">
        <v>1</v>
      </c>
      <c r="C11686">
        <v>1</v>
      </c>
    </row>
    <row r="11687" spans="1:3" x14ac:dyDescent="0.3">
      <c r="A11687" t="s">
        <v>12580</v>
      </c>
    </row>
    <row r="11688" spans="1:3" x14ac:dyDescent="0.3">
      <c r="A11688" t="s">
        <v>12581</v>
      </c>
    </row>
    <row r="11689" spans="1:3" x14ac:dyDescent="0.3">
      <c r="A11689" t="s">
        <v>12582</v>
      </c>
    </row>
    <row r="11690" spans="1:3" x14ac:dyDescent="0.3">
      <c r="A11690" t="s">
        <v>12583</v>
      </c>
    </row>
    <row r="11691" spans="1:3" x14ac:dyDescent="0.3">
      <c r="A11691" t="s">
        <v>12584</v>
      </c>
    </row>
    <row r="11692" spans="1:3" x14ac:dyDescent="0.3">
      <c r="A11692" t="s">
        <v>8582</v>
      </c>
      <c r="B11692">
        <v>7</v>
      </c>
      <c r="C11692">
        <v>7</v>
      </c>
    </row>
    <row r="11693" spans="1:3" x14ac:dyDescent="0.3">
      <c r="A11693" t="s">
        <v>12585</v>
      </c>
    </row>
    <row r="11694" spans="1:3" x14ac:dyDescent="0.3">
      <c r="A11694" t="s">
        <v>12586</v>
      </c>
      <c r="B11694">
        <v>53</v>
      </c>
      <c r="C11694">
        <v>53</v>
      </c>
    </row>
    <row r="11695" spans="1:3" x14ac:dyDescent="0.3">
      <c r="A11695" t="s">
        <v>12587</v>
      </c>
    </row>
    <row r="11696" spans="1:3" x14ac:dyDescent="0.3">
      <c r="A11696" t="s">
        <v>12588</v>
      </c>
    </row>
    <row r="11697" spans="1:3" x14ac:dyDescent="0.3">
      <c r="A11697" t="s">
        <v>12589</v>
      </c>
    </row>
    <row r="11698" spans="1:3" x14ac:dyDescent="0.3">
      <c r="A11698" t="s">
        <v>12590</v>
      </c>
    </row>
    <row r="11699" spans="1:3" x14ac:dyDescent="0.3">
      <c r="A11699" t="s">
        <v>6548</v>
      </c>
    </row>
    <row r="11700" spans="1:3" x14ac:dyDescent="0.3">
      <c r="A11700" t="s">
        <v>8583</v>
      </c>
      <c r="B11700">
        <v>6</v>
      </c>
      <c r="C11700">
        <v>6</v>
      </c>
    </row>
    <row r="11701" spans="1:3" x14ac:dyDescent="0.3">
      <c r="A11701" t="s">
        <v>8584</v>
      </c>
      <c r="B11701">
        <v>1</v>
      </c>
      <c r="C11701">
        <v>1</v>
      </c>
    </row>
    <row r="11702" spans="1:3" x14ac:dyDescent="0.3">
      <c r="A11702" t="s">
        <v>12591</v>
      </c>
    </row>
    <row r="11703" spans="1:3" x14ac:dyDescent="0.3">
      <c r="A11703" t="s">
        <v>8585</v>
      </c>
    </row>
    <row r="11704" spans="1:3" x14ac:dyDescent="0.3">
      <c r="A11704" t="s">
        <v>8586</v>
      </c>
      <c r="C11704">
        <v>2</v>
      </c>
    </row>
    <row r="11705" spans="1:3" x14ac:dyDescent="0.3">
      <c r="A11705" t="s">
        <v>12592</v>
      </c>
    </row>
    <row r="11706" spans="1:3" x14ac:dyDescent="0.3">
      <c r="A11706" t="s">
        <v>8587</v>
      </c>
      <c r="B11706">
        <v>20</v>
      </c>
      <c r="C11706">
        <v>20</v>
      </c>
    </row>
    <row r="11707" spans="1:3" x14ac:dyDescent="0.3">
      <c r="A11707" t="s">
        <v>12593</v>
      </c>
      <c r="B11707">
        <v>21</v>
      </c>
      <c r="C11707">
        <v>21</v>
      </c>
    </row>
    <row r="11708" spans="1:3" x14ac:dyDescent="0.3">
      <c r="A11708" t="s">
        <v>6208</v>
      </c>
    </row>
    <row r="11709" spans="1:3" x14ac:dyDescent="0.3">
      <c r="A11709" t="s">
        <v>12594</v>
      </c>
    </row>
    <row r="11710" spans="1:3" x14ac:dyDescent="0.3">
      <c r="A11710" t="s">
        <v>8588</v>
      </c>
    </row>
    <row r="11711" spans="1:3" x14ac:dyDescent="0.3">
      <c r="A11711" t="s">
        <v>8589</v>
      </c>
      <c r="B11711">
        <v>61</v>
      </c>
      <c r="C11711">
        <v>61</v>
      </c>
    </row>
    <row r="11712" spans="1:3" x14ac:dyDescent="0.3">
      <c r="A11712" t="s">
        <v>12595</v>
      </c>
      <c r="B11712">
        <v>1</v>
      </c>
      <c r="C11712">
        <v>1</v>
      </c>
    </row>
    <row r="11713" spans="1:3" x14ac:dyDescent="0.3">
      <c r="A11713" t="s">
        <v>12596</v>
      </c>
      <c r="B11713">
        <v>4</v>
      </c>
      <c r="C11713">
        <v>4</v>
      </c>
    </row>
    <row r="11714" spans="1:3" x14ac:dyDescent="0.3">
      <c r="A11714" t="s">
        <v>7190</v>
      </c>
    </row>
    <row r="11715" spans="1:3" x14ac:dyDescent="0.3">
      <c r="A11715" t="s">
        <v>8590</v>
      </c>
    </row>
    <row r="11716" spans="1:3" x14ac:dyDescent="0.3">
      <c r="A11716" t="s">
        <v>8591</v>
      </c>
    </row>
    <row r="11717" spans="1:3" x14ac:dyDescent="0.3">
      <c r="A11717" t="s">
        <v>8592</v>
      </c>
    </row>
    <row r="11718" spans="1:3" x14ac:dyDescent="0.3">
      <c r="A11718" t="s">
        <v>5334</v>
      </c>
    </row>
    <row r="11719" spans="1:3" x14ac:dyDescent="0.3">
      <c r="A11719" t="s">
        <v>12597</v>
      </c>
    </row>
    <row r="11720" spans="1:3" x14ac:dyDescent="0.3">
      <c r="A11720" t="s">
        <v>8593</v>
      </c>
    </row>
    <row r="11721" spans="1:3" x14ac:dyDescent="0.3">
      <c r="A11721" t="s">
        <v>8594</v>
      </c>
      <c r="B11721">
        <v>8</v>
      </c>
      <c r="C11721">
        <v>8</v>
      </c>
    </row>
    <row r="11722" spans="1:3" x14ac:dyDescent="0.3">
      <c r="A11722" t="s">
        <v>12598</v>
      </c>
    </row>
    <row r="11723" spans="1:3" x14ac:dyDescent="0.3">
      <c r="A11723" t="s">
        <v>8595</v>
      </c>
    </row>
    <row r="11724" spans="1:3" x14ac:dyDescent="0.3">
      <c r="A11724" t="s">
        <v>8596</v>
      </c>
    </row>
    <row r="11725" spans="1:3" x14ac:dyDescent="0.3">
      <c r="A11725" t="s">
        <v>8597</v>
      </c>
      <c r="B11725">
        <v>1</v>
      </c>
      <c r="C11725">
        <v>1</v>
      </c>
    </row>
    <row r="11726" spans="1:3" x14ac:dyDescent="0.3">
      <c r="A11726" t="s">
        <v>12599</v>
      </c>
    </row>
    <row r="11727" spans="1:3" x14ac:dyDescent="0.3">
      <c r="A11727" t="s">
        <v>12600</v>
      </c>
      <c r="B11727">
        <v>17</v>
      </c>
      <c r="C11727">
        <v>17</v>
      </c>
    </row>
    <row r="11728" spans="1:3" x14ac:dyDescent="0.3">
      <c r="A11728" t="s">
        <v>8598</v>
      </c>
      <c r="C11728">
        <v>3</v>
      </c>
    </row>
    <row r="11729" spans="1:3" x14ac:dyDescent="0.3">
      <c r="A11729" t="s">
        <v>8599</v>
      </c>
      <c r="B11729">
        <v>4</v>
      </c>
      <c r="C11729">
        <v>4</v>
      </c>
    </row>
    <row r="11730" spans="1:3" x14ac:dyDescent="0.3">
      <c r="A11730" t="s">
        <v>8600</v>
      </c>
      <c r="B11730">
        <v>2020</v>
      </c>
      <c r="C11730">
        <v>2020</v>
      </c>
    </row>
    <row r="11731" spans="1:3" x14ac:dyDescent="0.3">
      <c r="A11731" t="s">
        <v>12601</v>
      </c>
    </row>
    <row r="11732" spans="1:3" x14ac:dyDescent="0.3">
      <c r="A11732" t="s">
        <v>7324</v>
      </c>
    </row>
    <row r="11733" spans="1:3" x14ac:dyDescent="0.3">
      <c r="A11733" t="s">
        <v>12602</v>
      </c>
    </row>
    <row r="11734" spans="1:3" x14ac:dyDescent="0.3">
      <c r="A11734" t="s">
        <v>12603</v>
      </c>
    </row>
    <row r="11735" spans="1:3" x14ac:dyDescent="0.3">
      <c r="A11735" t="s">
        <v>8601</v>
      </c>
      <c r="B11735">
        <v>2021</v>
      </c>
      <c r="C11735">
        <v>2021</v>
      </c>
    </row>
    <row r="11736" spans="1:3" x14ac:dyDescent="0.3">
      <c r="A11736" t="s">
        <v>12604</v>
      </c>
      <c r="B11736">
        <v>2023</v>
      </c>
      <c r="C11736">
        <v>2023</v>
      </c>
    </row>
    <row r="11737" spans="1:3" x14ac:dyDescent="0.3">
      <c r="A11737" t="s">
        <v>8602</v>
      </c>
      <c r="B11737">
        <v>6</v>
      </c>
      <c r="C11737">
        <v>6</v>
      </c>
    </row>
    <row r="11738" spans="1:3" x14ac:dyDescent="0.3">
      <c r="A11738" t="s">
        <v>8603</v>
      </c>
    </row>
    <row r="11739" spans="1:3" x14ac:dyDescent="0.3">
      <c r="A11739" t="s">
        <v>1114</v>
      </c>
    </row>
    <row r="11740" spans="1:3" x14ac:dyDescent="0.3">
      <c r="A11740" t="s">
        <v>12605</v>
      </c>
    </row>
    <row r="11741" spans="1:3" x14ac:dyDescent="0.3">
      <c r="A11741" t="s">
        <v>8604</v>
      </c>
      <c r="B11741">
        <v>15</v>
      </c>
      <c r="C11741">
        <v>15</v>
      </c>
    </row>
    <row r="11742" spans="1:3" x14ac:dyDescent="0.3">
      <c r="A11742" t="s">
        <v>12606</v>
      </c>
      <c r="B11742">
        <v>19</v>
      </c>
      <c r="C11742">
        <v>19</v>
      </c>
    </row>
    <row r="11743" spans="1:3" x14ac:dyDescent="0.3">
      <c r="A11743" t="s">
        <v>12607</v>
      </c>
    </row>
    <row r="11744" spans="1:3" x14ac:dyDescent="0.3">
      <c r="A11744" t="s">
        <v>8605</v>
      </c>
    </row>
    <row r="11745" spans="1:3" x14ac:dyDescent="0.3">
      <c r="A11745" t="s">
        <v>12608</v>
      </c>
    </row>
    <row r="11746" spans="1:3" x14ac:dyDescent="0.3">
      <c r="A11746" t="s">
        <v>8606</v>
      </c>
      <c r="B11746">
        <v>3</v>
      </c>
      <c r="C11746">
        <v>3</v>
      </c>
    </row>
    <row r="11747" spans="1:3" x14ac:dyDescent="0.3">
      <c r="A11747" t="s">
        <v>12609</v>
      </c>
    </row>
    <row r="11748" spans="1:3" x14ac:dyDescent="0.3">
      <c r="A11748" t="s">
        <v>8607</v>
      </c>
      <c r="B11748">
        <v>2020</v>
      </c>
      <c r="C11748">
        <v>2020</v>
      </c>
    </row>
    <row r="11749" spans="1:3" x14ac:dyDescent="0.3">
      <c r="A11749" t="s">
        <v>4907</v>
      </c>
    </row>
    <row r="11750" spans="1:3" x14ac:dyDescent="0.3">
      <c r="A11750" t="s">
        <v>8609</v>
      </c>
      <c r="B11750">
        <v>1</v>
      </c>
      <c r="C11750">
        <v>1</v>
      </c>
    </row>
    <row r="11751" spans="1:3" x14ac:dyDescent="0.3">
      <c r="A11751" t="s">
        <v>8610</v>
      </c>
      <c r="B11751">
        <v>20</v>
      </c>
      <c r="C11751">
        <v>20</v>
      </c>
    </row>
    <row r="11752" spans="1:3" x14ac:dyDescent="0.3">
      <c r="A11752" t="s">
        <v>8611</v>
      </c>
      <c r="B11752">
        <v>9</v>
      </c>
      <c r="C11752">
        <v>9</v>
      </c>
    </row>
    <row r="11753" spans="1:3" x14ac:dyDescent="0.3">
      <c r="A11753" t="s">
        <v>12610</v>
      </c>
    </row>
    <row r="11754" spans="1:3" x14ac:dyDescent="0.3">
      <c r="A11754" t="s">
        <v>8612</v>
      </c>
    </row>
    <row r="11755" spans="1:3" x14ac:dyDescent="0.3">
      <c r="A11755" t="s">
        <v>8613</v>
      </c>
    </row>
    <row r="11756" spans="1:3" x14ac:dyDescent="0.3">
      <c r="A11756" t="s">
        <v>8615</v>
      </c>
      <c r="B11756">
        <v>10</v>
      </c>
      <c r="C11756">
        <v>10</v>
      </c>
    </row>
    <row r="11757" spans="1:3" x14ac:dyDescent="0.3">
      <c r="A11757" t="s">
        <v>8616</v>
      </c>
    </row>
    <row r="11758" spans="1:3" x14ac:dyDescent="0.3">
      <c r="A11758" t="s">
        <v>12611</v>
      </c>
      <c r="B11758">
        <v>220221</v>
      </c>
      <c r="C11758">
        <v>220221</v>
      </c>
    </row>
    <row r="11759" spans="1:3" x14ac:dyDescent="0.3">
      <c r="A11759" t="s">
        <v>8617</v>
      </c>
    </row>
    <row r="11760" spans="1:3" x14ac:dyDescent="0.3">
      <c r="A11760" t="s">
        <v>12612</v>
      </c>
    </row>
    <row r="11761" spans="1:3" x14ac:dyDescent="0.3">
      <c r="A11761" t="s">
        <v>12613</v>
      </c>
    </row>
    <row r="11762" spans="1:3" x14ac:dyDescent="0.3">
      <c r="A11762" t="s">
        <v>12614</v>
      </c>
    </row>
    <row r="11763" spans="1:3" x14ac:dyDescent="0.3">
      <c r="A11763" t="s">
        <v>12615</v>
      </c>
    </row>
    <row r="11764" spans="1:3" x14ac:dyDescent="0.3">
      <c r="A11764" t="s">
        <v>12616</v>
      </c>
    </row>
    <row r="11765" spans="1:3" x14ac:dyDescent="0.3">
      <c r="A11765" t="s">
        <v>8618</v>
      </c>
    </row>
    <row r="11766" spans="1:3" x14ac:dyDescent="0.3">
      <c r="A11766" t="s">
        <v>12617</v>
      </c>
    </row>
    <row r="11767" spans="1:3" x14ac:dyDescent="0.3">
      <c r="A11767" t="s">
        <v>12618</v>
      </c>
    </row>
    <row r="11768" spans="1:3" x14ac:dyDescent="0.3">
      <c r="A11768" t="s">
        <v>8619</v>
      </c>
    </row>
    <row r="11769" spans="1:3" x14ac:dyDescent="0.3">
      <c r="A11769" t="s">
        <v>12619</v>
      </c>
    </row>
    <row r="11770" spans="1:3" x14ac:dyDescent="0.3">
      <c r="A11770" t="s">
        <v>12620</v>
      </c>
    </row>
    <row r="11771" spans="1:3" x14ac:dyDescent="0.3">
      <c r="A11771" t="s">
        <v>8620</v>
      </c>
    </row>
    <row r="11772" spans="1:3" x14ac:dyDescent="0.3">
      <c r="A11772" t="s">
        <v>8621</v>
      </c>
      <c r="B11772">
        <v>6</v>
      </c>
      <c r="C11772">
        <v>6</v>
      </c>
    </row>
    <row r="11773" spans="1:3" x14ac:dyDescent="0.3">
      <c r="A11773" t="s">
        <v>8622</v>
      </c>
    </row>
    <row r="11774" spans="1:3" x14ac:dyDescent="0.3">
      <c r="A11774" t="s">
        <v>8623</v>
      </c>
    </row>
    <row r="11775" spans="1:3" x14ac:dyDescent="0.3">
      <c r="A11775" t="s">
        <v>12621</v>
      </c>
    </row>
    <row r="11776" spans="1:3" x14ac:dyDescent="0.3">
      <c r="A11776" t="s">
        <v>12622</v>
      </c>
      <c r="B11776">
        <v>28</v>
      </c>
      <c r="C11776">
        <v>28</v>
      </c>
    </row>
    <row r="11777" spans="1:3" x14ac:dyDescent="0.3">
      <c r="A11777" t="s">
        <v>12623</v>
      </c>
    </row>
    <row r="11778" spans="1:3" x14ac:dyDescent="0.3">
      <c r="A11778" t="s">
        <v>8268</v>
      </c>
    </row>
    <row r="11779" spans="1:3" x14ac:dyDescent="0.3">
      <c r="A11779" t="s">
        <v>12624</v>
      </c>
    </row>
    <row r="11780" spans="1:3" x14ac:dyDescent="0.3">
      <c r="A11780" t="s">
        <v>8624</v>
      </c>
      <c r="B11780">
        <v>21</v>
      </c>
      <c r="C11780">
        <v>21</v>
      </c>
    </row>
    <row r="11781" spans="1:3" x14ac:dyDescent="0.3">
      <c r="A11781" t="s">
        <v>8625</v>
      </c>
      <c r="B11781">
        <v>5</v>
      </c>
      <c r="C11781">
        <v>5</v>
      </c>
    </row>
    <row r="11782" spans="1:3" x14ac:dyDescent="0.3">
      <c r="A11782" t="s">
        <v>12625</v>
      </c>
    </row>
    <row r="11783" spans="1:3" x14ac:dyDescent="0.3">
      <c r="A11783" t="s">
        <v>8626</v>
      </c>
      <c r="B11783">
        <v>41</v>
      </c>
      <c r="C11783">
        <v>41</v>
      </c>
    </row>
    <row r="11784" spans="1:3" x14ac:dyDescent="0.3">
      <c r="A11784" t="s">
        <v>12626</v>
      </c>
    </row>
    <row r="11785" spans="1:3" x14ac:dyDescent="0.3">
      <c r="A11785" t="s">
        <v>12627</v>
      </c>
      <c r="B11785">
        <v>46</v>
      </c>
      <c r="C11785">
        <v>46</v>
      </c>
    </row>
    <row r="11786" spans="1:3" x14ac:dyDescent="0.3">
      <c r="A11786" t="s">
        <v>8627</v>
      </c>
      <c r="B11786">
        <v>10</v>
      </c>
      <c r="C11786">
        <v>10</v>
      </c>
    </row>
    <row r="11787" spans="1:3" x14ac:dyDescent="0.3">
      <c r="A11787" t="s">
        <v>8628</v>
      </c>
      <c r="B11787">
        <v>1</v>
      </c>
      <c r="C11787">
        <v>1</v>
      </c>
    </row>
    <row r="11788" spans="1:3" x14ac:dyDescent="0.3">
      <c r="A11788" t="s">
        <v>8629</v>
      </c>
      <c r="B11788">
        <v>1</v>
      </c>
      <c r="C11788">
        <v>1</v>
      </c>
    </row>
    <row r="11789" spans="1:3" x14ac:dyDescent="0.3">
      <c r="A11789" t="s">
        <v>2699</v>
      </c>
    </row>
    <row r="11790" spans="1:3" x14ac:dyDescent="0.3">
      <c r="A11790" t="s">
        <v>12628</v>
      </c>
      <c r="B11790">
        <v>8</v>
      </c>
      <c r="C11790">
        <v>8</v>
      </c>
    </row>
    <row r="11791" spans="1:3" x14ac:dyDescent="0.3">
      <c r="A11791" t="s">
        <v>8630</v>
      </c>
    </row>
    <row r="11792" spans="1:3" x14ac:dyDescent="0.3">
      <c r="A11792" t="s">
        <v>8631</v>
      </c>
      <c r="B11792">
        <v>16</v>
      </c>
      <c r="C11792">
        <v>16</v>
      </c>
    </row>
    <row r="11793" spans="1:3" x14ac:dyDescent="0.3">
      <c r="A11793" t="s">
        <v>8632</v>
      </c>
    </row>
    <row r="11794" spans="1:3" x14ac:dyDescent="0.3">
      <c r="A11794" t="s">
        <v>12629</v>
      </c>
    </row>
    <row r="11795" spans="1:3" x14ac:dyDescent="0.3">
      <c r="A11795" t="s">
        <v>12630</v>
      </c>
    </row>
    <row r="11796" spans="1:3" x14ac:dyDescent="0.3">
      <c r="A11796" t="s">
        <v>8633</v>
      </c>
      <c r="B11796">
        <v>13</v>
      </c>
      <c r="C11796">
        <v>13</v>
      </c>
    </row>
    <row r="11797" spans="1:3" x14ac:dyDescent="0.3">
      <c r="A11797" t="s">
        <v>8634</v>
      </c>
      <c r="B11797">
        <v>40</v>
      </c>
      <c r="C11797">
        <v>40</v>
      </c>
    </row>
    <row r="11798" spans="1:3" x14ac:dyDescent="0.3">
      <c r="A11798" t="s">
        <v>5826</v>
      </c>
    </row>
    <row r="11799" spans="1:3" x14ac:dyDescent="0.3">
      <c r="A11799" t="s">
        <v>8635</v>
      </c>
      <c r="C11799">
        <v>1</v>
      </c>
    </row>
    <row r="11800" spans="1:3" x14ac:dyDescent="0.3">
      <c r="A11800" t="s">
        <v>12631</v>
      </c>
    </row>
    <row r="11801" spans="1:3" x14ac:dyDescent="0.3">
      <c r="A11801" t="s">
        <v>12632</v>
      </c>
    </row>
    <row r="11802" spans="1:3" x14ac:dyDescent="0.3">
      <c r="A11802" t="s">
        <v>12633</v>
      </c>
    </row>
    <row r="11803" spans="1:3" x14ac:dyDescent="0.3">
      <c r="A11803" t="s">
        <v>8636</v>
      </c>
      <c r="B11803">
        <v>5</v>
      </c>
      <c r="C11803">
        <v>5</v>
      </c>
    </row>
    <row r="11804" spans="1:3" x14ac:dyDescent="0.3">
      <c r="A11804" t="s">
        <v>12634</v>
      </c>
      <c r="B11804">
        <v>132</v>
      </c>
      <c r="C11804">
        <v>132</v>
      </c>
    </row>
    <row r="11805" spans="1:3" x14ac:dyDescent="0.3">
      <c r="A11805" t="s">
        <v>8637</v>
      </c>
      <c r="B11805">
        <v>37</v>
      </c>
      <c r="C11805">
        <v>37</v>
      </c>
    </row>
    <row r="11806" spans="1:3" x14ac:dyDescent="0.3">
      <c r="A11806" t="s">
        <v>8638</v>
      </c>
      <c r="B11806">
        <v>13</v>
      </c>
      <c r="C11806">
        <v>13</v>
      </c>
    </row>
    <row r="11807" spans="1:3" x14ac:dyDescent="0.3">
      <c r="A11807" t="s">
        <v>12635</v>
      </c>
    </row>
    <row r="11808" spans="1:3" x14ac:dyDescent="0.3">
      <c r="A11808" t="s">
        <v>12636</v>
      </c>
    </row>
    <row r="11809" spans="1:3" x14ac:dyDescent="0.3">
      <c r="A11809" t="s">
        <v>8639</v>
      </c>
    </row>
    <row r="11810" spans="1:3" x14ac:dyDescent="0.3">
      <c r="A11810" t="s">
        <v>8640</v>
      </c>
    </row>
    <row r="11811" spans="1:3" x14ac:dyDescent="0.3">
      <c r="A11811" t="s">
        <v>12637</v>
      </c>
    </row>
    <row r="11812" spans="1:3" x14ac:dyDescent="0.3">
      <c r="A11812" t="s">
        <v>12638</v>
      </c>
    </row>
    <row r="11813" spans="1:3" x14ac:dyDescent="0.3">
      <c r="A11813" t="s">
        <v>12639</v>
      </c>
    </row>
    <row r="11814" spans="1:3" x14ac:dyDescent="0.3">
      <c r="A11814" t="s">
        <v>8641</v>
      </c>
    </row>
    <row r="11815" spans="1:3" x14ac:dyDescent="0.3">
      <c r="A11815" t="s">
        <v>12640</v>
      </c>
      <c r="C11815">
        <v>3</v>
      </c>
    </row>
    <row r="11816" spans="1:3" x14ac:dyDescent="0.3">
      <c r="A11816" t="s">
        <v>12641</v>
      </c>
      <c r="B11816">
        <v>36</v>
      </c>
      <c r="C11816">
        <v>36</v>
      </c>
    </row>
    <row r="11817" spans="1:3" x14ac:dyDescent="0.3">
      <c r="A11817" t="s">
        <v>8642</v>
      </c>
    </row>
    <row r="11818" spans="1:3" x14ac:dyDescent="0.3">
      <c r="A11818" t="s">
        <v>12642</v>
      </c>
      <c r="B11818">
        <v>2</v>
      </c>
      <c r="C11818">
        <v>2</v>
      </c>
    </row>
    <row r="11819" spans="1:3" x14ac:dyDescent="0.3">
      <c r="A11819" t="s">
        <v>8643</v>
      </c>
      <c r="B11819">
        <v>8</v>
      </c>
      <c r="C11819">
        <v>8</v>
      </c>
    </row>
    <row r="11820" spans="1:3" x14ac:dyDescent="0.3">
      <c r="A11820" t="s">
        <v>8644</v>
      </c>
    </row>
    <row r="11821" spans="1:3" x14ac:dyDescent="0.3">
      <c r="A11821" t="s">
        <v>12643</v>
      </c>
    </row>
    <row r="11822" spans="1:3" x14ac:dyDescent="0.3">
      <c r="A11822" t="s">
        <v>8645</v>
      </c>
      <c r="B11822">
        <v>7</v>
      </c>
      <c r="C11822">
        <v>7</v>
      </c>
    </row>
    <row r="11823" spans="1:3" x14ac:dyDescent="0.3">
      <c r="A11823" t="s">
        <v>12644</v>
      </c>
    </row>
    <row r="11824" spans="1:3" x14ac:dyDescent="0.3">
      <c r="A11824" t="s">
        <v>12645</v>
      </c>
    </row>
    <row r="11825" spans="1:3" x14ac:dyDescent="0.3">
      <c r="A11825" t="s">
        <v>12646</v>
      </c>
      <c r="B11825">
        <v>2</v>
      </c>
      <c r="C11825">
        <v>2</v>
      </c>
    </row>
    <row r="11826" spans="1:3" x14ac:dyDescent="0.3">
      <c r="A11826" t="s">
        <v>12647</v>
      </c>
      <c r="B11826">
        <v>4</v>
      </c>
      <c r="C11826">
        <v>4</v>
      </c>
    </row>
    <row r="11827" spans="1:3" x14ac:dyDescent="0.3">
      <c r="A11827" t="s">
        <v>12648</v>
      </c>
    </row>
    <row r="11828" spans="1:3" x14ac:dyDescent="0.3">
      <c r="A11828" t="s">
        <v>12649</v>
      </c>
      <c r="B11828">
        <v>19</v>
      </c>
      <c r="C11828">
        <v>19</v>
      </c>
    </row>
    <row r="11829" spans="1:3" x14ac:dyDescent="0.3">
      <c r="A11829" t="s">
        <v>12650</v>
      </c>
    </row>
    <row r="11830" spans="1:3" x14ac:dyDescent="0.3">
      <c r="A11830" t="s">
        <v>8646</v>
      </c>
    </row>
    <row r="11831" spans="1:3" x14ac:dyDescent="0.3">
      <c r="A11831" t="s">
        <v>12651</v>
      </c>
    </row>
    <row r="11832" spans="1:3" x14ac:dyDescent="0.3">
      <c r="A11832" t="s">
        <v>8647</v>
      </c>
    </row>
    <row r="11833" spans="1:3" x14ac:dyDescent="0.3">
      <c r="A11833" t="s">
        <v>12652</v>
      </c>
    </row>
    <row r="11834" spans="1:3" x14ac:dyDescent="0.3">
      <c r="A11834" t="s">
        <v>12653</v>
      </c>
      <c r="B11834">
        <v>65</v>
      </c>
      <c r="C11834">
        <v>65</v>
      </c>
    </row>
    <row r="11835" spans="1:3" x14ac:dyDescent="0.3">
      <c r="A11835" t="s">
        <v>12654</v>
      </c>
    </row>
    <row r="11836" spans="1:3" x14ac:dyDescent="0.3">
      <c r="A11836" t="s">
        <v>12655</v>
      </c>
    </row>
    <row r="11837" spans="1:3" x14ac:dyDescent="0.3">
      <c r="A11837" t="s">
        <v>8648</v>
      </c>
      <c r="B11837">
        <v>5</v>
      </c>
      <c r="C11837">
        <v>5</v>
      </c>
    </row>
    <row r="11838" spans="1:3" x14ac:dyDescent="0.3">
      <c r="A11838" t="s">
        <v>8649</v>
      </c>
    </row>
    <row r="11839" spans="1:3" x14ac:dyDescent="0.3">
      <c r="A11839" t="s">
        <v>12656</v>
      </c>
    </row>
    <row r="11840" spans="1:3" x14ac:dyDescent="0.3">
      <c r="A11840" t="s">
        <v>8650</v>
      </c>
      <c r="B11840">
        <v>6</v>
      </c>
      <c r="C11840">
        <v>6</v>
      </c>
    </row>
    <row r="11841" spans="1:3" x14ac:dyDescent="0.3">
      <c r="A11841" t="s">
        <v>12657</v>
      </c>
    </row>
    <row r="11842" spans="1:3" x14ac:dyDescent="0.3">
      <c r="A11842" t="s">
        <v>12658</v>
      </c>
      <c r="B11842">
        <v>1</v>
      </c>
      <c r="C11842">
        <v>1</v>
      </c>
    </row>
    <row r="11843" spans="1:3" x14ac:dyDescent="0.3">
      <c r="A11843" t="s">
        <v>12659</v>
      </c>
    </row>
    <row r="11844" spans="1:3" x14ac:dyDescent="0.3">
      <c r="A11844" t="s">
        <v>12660</v>
      </c>
    </row>
    <row r="11845" spans="1:3" x14ac:dyDescent="0.3">
      <c r="A11845" t="s">
        <v>8651</v>
      </c>
    </row>
    <row r="11846" spans="1:3" x14ac:dyDescent="0.3">
      <c r="A11846" t="s">
        <v>8299</v>
      </c>
    </row>
    <row r="11847" spans="1:3" x14ac:dyDescent="0.3">
      <c r="A11847" t="s">
        <v>8652</v>
      </c>
      <c r="B11847">
        <v>10</v>
      </c>
      <c r="C11847">
        <v>10</v>
      </c>
    </row>
    <row r="11848" spans="1:3" x14ac:dyDescent="0.3">
      <c r="A11848" t="s">
        <v>12661</v>
      </c>
    </row>
    <row r="11849" spans="1:3" x14ac:dyDescent="0.3">
      <c r="A11849" t="s">
        <v>12662</v>
      </c>
    </row>
    <row r="11850" spans="1:3" x14ac:dyDescent="0.3">
      <c r="A11850" t="s">
        <v>8653</v>
      </c>
      <c r="C11850">
        <v>7</v>
      </c>
    </row>
    <row r="11851" spans="1:3" x14ac:dyDescent="0.3">
      <c r="A11851" t="s">
        <v>8654</v>
      </c>
    </row>
    <row r="11852" spans="1:3" x14ac:dyDescent="0.3">
      <c r="A11852" t="s">
        <v>8655</v>
      </c>
      <c r="B11852">
        <v>1</v>
      </c>
      <c r="C11852">
        <v>1</v>
      </c>
    </row>
    <row r="11853" spans="1:3" x14ac:dyDescent="0.3">
      <c r="A11853" t="s">
        <v>8656</v>
      </c>
      <c r="B11853">
        <v>1</v>
      </c>
      <c r="C11853">
        <v>1</v>
      </c>
    </row>
    <row r="11854" spans="1:3" x14ac:dyDescent="0.3">
      <c r="A11854" t="s">
        <v>8657</v>
      </c>
      <c r="B11854">
        <v>2</v>
      </c>
      <c r="C11854">
        <v>2</v>
      </c>
    </row>
    <row r="11855" spans="1:3" x14ac:dyDescent="0.3">
      <c r="A11855" t="s">
        <v>8658</v>
      </c>
      <c r="B11855">
        <v>13</v>
      </c>
      <c r="C11855">
        <v>13</v>
      </c>
    </row>
    <row r="11856" spans="1:3" x14ac:dyDescent="0.3">
      <c r="A11856" t="s">
        <v>8659</v>
      </c>
      <c r="B11856">
        <v>1</v>
      </c>
      <c r="C11856">
        <v>1</v>
      </c>
    </row>
    <row r="11857" spans="1:3" x14ac:dyDescent="0.3">
      <c r="A11857" t="s">
        <v>12663</v>
      </c>
      <c r="B11857">
        <v>17</v>
      </c>
      <c r="C11857">
        <v>17</v>
      </c>
    </row>
    <row r="11858" spans="1:3" x14ac:dyDescent="0.3">
      <c r="A11858" t="s">
        <v>8660</v>
      </c>
      <c r="B11858">
        <v>3</v>
      </c>
      <c r="C11858">
        <v>3</v>
      </c>
    </row>
    <row r="11859" spans="1:3" x14ac:dyDescent="0.3">
      <c r="A11859" t="s">
        <v>8661</v>
      </c>
      <c r="B11859">
        <v>16</v>
      </c>
      <c r="C11859">
        <v>16</v>
      </c>
    </row>
    <row r="11860" spans="1:3" x14ac:dyDescent="0.3">
      <c r="A11860" t="s">
        <v>8662</v>
      </c>
      <c r="B11860">
        <v>3</v>
      </c>
      <c r="C11860">
        <v>3</v>
      </c>
    </row>
    <row r="11861" spans="1:3" x14ac:dyDescent="0.3">
      <c r="A11861" t="s">
        <v>8663</v>
      </c>
    </row>
    <row r="11862" spans="1:3" x14ac:dyDescent="0.3">
      <c r="A11862" t="s">
        <v>8664</v>
      </c>
      <c r="B11862">
        <v>26</v>
      </c>
      <c r="C11862">
        <v>26</v>
      </c>
    </row>
    <row r="11863" spans="1:3" x14ac:dyDescent="0.3">
      <c r="A11863" t="s">
        <v>12664</v>
      </c>
    </row>
    <row r="11864" spans="1:3" x14ac:dyDescent="0.3">
      <c r="A11864" t="s">
        <v>8665</v>
      </c>
      <c r="B11864">
        <v>2020</v>
      </c>
      <c r="C11864">
        <v>2020</v>
      </c>
    </row>
    <row r="11865" spans="1:3" x14ac:dyDescent="0.3">
      <c r="A11865" t="s">
        <v>8666</v>
      </c>
      <c r="B11865">
        <v>2020</v>
      </c>
      <c r="C11865">
        <v>2020</v>
      </c>
    </row>
    <row r="11866" spans="1:3" x14ac:dyDescent="0.3">
      <c r="A11866" t="s">
        <v>8667</v>
      </c>
      <c r="B11866">
        <v>1</v>
      </c>
      <c r="C11866">
        <v>1</v>
      </c>
    </row>
    <row r="11867" spans="1:3" x14ac:dyDescent="0.3">
      <c r="A11867" t="s">
        <v>6833</v>
      </c>
    </row>
    <row r="11868" spans="1:3" x14ac:dyDescent="0.3">
      <c r="A11868" t="s">
        <v>8668</v>
      </c>
      <c r="B11868">
        <v>2020</v>
      </c>
      <c r="C11868">
        <v>2020</v>
      </c>
    </row>
    <row r="11869" spans="1:3" x14ac:dyDescent="0.3">
      <c r="A11869" t="s">
        <v>12665</v>
      </c>
      <c r="B11869">
        <v>2021</v>
      </c>
      <c r="C11869">
        <v>2021</v>
      </c>
    </row>
    <row r="11870" spans="1:3" x14ac:dyDescent="0.3">
      <c r="A11870" t="s">
        <v>12666</v>
      </c>
      <c r="B11870">
        <v>2020</v>
      </c>
      <c r="C11870">
        <v>2020</v>
      </c>
    </row>
    <row r="11871" spans="1:3" x14ac:dyDescent="0.3">
      <c r="A11871" t="s">
        <v>12667</v>
      </c>
      <c r="B11871">
        <v>2020</v>
      </c>
      <c r="C11871">
        <v>2020</v>
      </c>
    </row>
    <row r="11872" spans="1:3" x14ac:dyDescent="0.3">
      <c r="A11872" t="s">
        <v>12668</v>
      </c>
    </row>
    <row r="11873" spans="1:3" x14ac:dyDescent="0.3">
      <c r="A11873" t="s">
        <v>12669</v>
      </c>
      <c r="B11873">
        <v>20</v>
      </c>
      <c r="C11873">
        <v>20</v>
      </c>
    </row>
    <row r="11874" spans="1:3" x14ac:dyDescent="0.3">
      <c r="A11874" t="s">
        <v>12670</v>
      </c>
    </row>
    <row r="11875" spans="1:3" x14ac:dyDescent="0.3">
      <c r="A11875" t="s">
        <v>8669</v>
      </c>
    </row>
    <row r="11876" spans="1:3" x14ac:dyDescent="0.3">
      <c r="A11876" t="s">
        <v>8670</v>
      </c>
    </row>
    <row r="11877" spans="1:3" x14ac:dyDescent="0.3">
      <c r="A11877" t="s">
        <v>6241</v>
      </c>
    </row>
    <row r="11878" spans="1:3" x14ac:dyDescent="0.3">
      <c r="A11878" t="s">
        <v>12671</v>
      </c>
    </row>
    <row r="11879" spans="1:3" x14ac:dyDescent="0.3">
      <c r="A11879" t="s">
        <v>8671</v>
      </c>
    </row>
    <row r="11880" spans="1:3" x14ac:dyDescent="0.3">
      <c r="A11880" t="s">
        <v>8672</v>
      </c>
    </row>
    <row r="11881" spans="1:3" x14ac:dyDescent="0.3">
      <c r="A11881" t="s">
        <v>8673</v>
      </c>
    </row>
    <row r="11882" spans="1:3" x14ac:dyDescent="0.3">
      <c r="A11882" t="s">
        <v>8674</v>
      </c>
    </row>
    <row r="11883" spans="1:3" x14ac:dyDescent="0.3">
      <c r="A11883" t="s">
        <v>8675</v>
      </c>
    </row>
    <row r="11884" spans="1:3" x14ac:dyDescent="0.3">
      <c r="A11884" t="s">
        <v>8676</v>
      </c>
      <c r="B11884">
        <v>49</v>
      </c>
      <c r="C11884">
        <v>49</v>
      </c>
    </row>
    <row r="11885" spans="1:3" x14ac:dyDescent="0.3">
      <c r="A11885" t="s">
        <v>8677</v>
      </c>
      <c r="B11885">
        <v>44</v>
      </c>
      <c r="C11885">
        <v>44</v>
      </c>
    </row>
    <row r="11886" spans="1:3" x14ac:dyDescent="0.3">
      <c r="A11886" t="s">
        <v>8678</v>
      </c>
      <c r="B11886">
        <v>15</v>
      </c>
      <c r="C11886">
        <v>15</v>
      </c>
    </row>
    <row r="11887" spans="1:3" x14ac:dyDescent="0.3">
      <c r="A11887" t="s">
        <v>8679</v>
      </c>
      <c r="B11887">
        <v>22</v>
      </c>
      <c r="C11887">
        <v>22</v>
      </c>
    </row>
    <row r="11888" spans="1:3" x14ac:dyDescent="0.3">
      <c r="A11888" t="s">
        <v>12672</v>
      </c>
    </row>
    <row r="11889" spans="1:3" x14ac:dyDescent="0.3">
      <c r="A11889" t="s">
        <v>8680</v>
      </c>
      <c r="B11889">
        <v>10</v>
      </c>
      <c r="C11889">
        <v>10</v>
      </c>
    </row>
    <row r="11890" spans="1:3" x14ac:dyDescent="0.3">
      <c r="A11890" t="s">
        <v>12673</v>
      </c>
    </row>
    <row r="11891" spans="1:3" x14ac:dyDescent="0.3">
      <c r="A11891" t="s">
        <v>8681</v>
      </c>
    </row>
    <row r="11892" spans="1:3" x14ac:dyDescent="0.3">
      <c r="A11892" t="s">
        <v>8682</v>
      </c>
      <c r="B11892">
        <v>19</v>
      </c>
      <c r="C11892">
        <v>19</v>
      </c>
    </row>
    <row r="11893" spans="1:3" x14ac:dyDescent="0.3">
      <c r="A11893" t="s">
        <v>8683</v>
      </c>
    </row>
    <row r="11894" spans="1:3" x14ac:dyDescent="0.3">
      <c r="A11894" t="s">
        <v>8684</v>
      </c>
      <c r="B11894">
        <v>7</v>
      </c>
      <c r="C11894">
        <v>7</v>
      </c>
    </row>
    <row r="11895" spans="1:3" x14ac:dyDescent="0.3">
      <c r="A11895" t="s">
        <v>8685</v>
      </c>
    </row>
    <row r="11896" spans="1:3" x14ac:dyDescent="0.3">
      <c r="A11896" t="s">
        <v>8686</v>
      </c>
    </row>
    <row r="11897" spans="1:3" x14ac:dyDescent="0.3">
      <c r="A11897" t="s">
        <v>12674</v>
      </c>
    </row>
    <row r="11898" spans="1:3" x14ac:dyDescent="0.3">
      <c r="A11898" t="s">
        <v>12675</v>
      </c>
    </row>
    <row r="11899" spans="1:3" x14ac:dyDescent="0.3">
      <c r="A11899" t="s">
        <v>8687</v>
      </c>
    </row>
    <row r="11900" spans="1:3" x14ac:dyDescent="0.3">
      <c r="A11900" t="s">
        <v>12676</v>
      </c>
    </row>
    <row r="11901" spans="1:3" x14ac:dyDescent="0.3">
      <c r="A11901" t="s">
        <v>8688</v>
      </c>
    </row>
    <row r="11902" spans="1:3" x14ac:dyDescent="0.3">
      <c r="A11902" t="s">
        <v>8689</v>
      </c>
      <c r="B11902">
        <v>4</v>
      </c>
      <c r="C11902">
        <v>4</v>
      </c>
    </row>
    <row r="11903" spans="1:3" x14ac:dyDescent="0.3">
      <c r="A11903" t="s">
        <v>8690</v>
      </c>
      <c r="B11903">
        <v>8</v>
      </c>
      <c r="C11903">
        <v>8</v>
      </c>
    </row>
    <row r="11904" spans="1:3" x14ac:dyDescent="0.3">
      <c r="A11904" t="s">
        <v>12677</v>
      </c>
    </row>
    <row r="11905" spans="1:1" x14ac:dyDescent="0.3">
      <c r="A11905" t="s">
        <v>8691</v>
      </c>
    </row>
    <row r="11906" spans="1:1" x14ac:dyDescent="0.3">
      <c r="A11906" t="s">
        <v>8692</v>
      </c>
    </row>
    <row r="11907" spans="1:1" x14ac:dyDescent="0.3">
      <c r="A11907" t="s">
        <v>8693</v>
      </c>
    </row>
    <row r="11908" spans="1:1" x14ac:dyDescent="0.3">
      <c r="A11908" t="s">
        <v>5856</v>
      </c>
    </row>
    <row r="11909" spans="1:1" x14ac:dyDescent="0.3">
      <c r="A11909" t="s">
        <v>7448</v>
      </c>
    </row>
    <row r="11910" spans="1:1" x14ac:dyDescent="0.3">
      <c r="A11910" t="s">
        <v>8003</v>
      </c>
    </row>
    <row r="11911" spans="1:1" x14ac:dyDescent="0.3">
      <c r="A11911" t="s">
        <v>6867</v>
      </c>
    </row>
    <row r="11912" spans="1:1" x14ac:dyDescent="0.3">
      <c r="A11912" t="s">
        <v>7091</v>
      </c>
    </row>
    <row r="11913" spans="1:1" x14ac:dyDescent="0.3">
      <c r="A11913" t="s">
        <v>2699</v>
      </c>
    </row>
    <row r="11914" spans="1:1" x14ac:dyDescent="0.3">
      <c r="A11914" t="s">
        <v>5877</v>
      </c>
    </row>
    <row r="11915" spans="1:1" x14ac:dyDescent="0.3">
      <c r="A11915" t="s">
        <v>7727</v>
      </c>
    </row>
    <row r="11916" spans="1:1" x14ac:dyDescent="0.3">
      <c r="A11916" t="s">
        <v>5362</v>
      </c>
    </row>
    <row r="11917" spans="1:1" x14ac:dyDescent="0.3">
      <c r="A11917" t="s">
        <v>7118</v>
      </c>
    </row>
    <row r="11918" spans="1:1" x14ac:dyDescent="0.3">
      <c r="A11918" t="s">
        <v>8694</v>
      </c>
    </row>
    <row r="11919" spans="1:1" x14ac:dyDescent="0.3">
      <c r="A11919" t="s">
        <v>4325</v>
      </c>
    </row>
    <row r="11920" spans="1:1" x14ac:dyDescent="0.3">
      <c r="A11920" t="s">
        <v>8695</v>
      </c>
    </row>
    <row r="11921" spans="1:3" x14ac:dyDescent="0.3">
      <c r="A11921" t="s">
        <v>12678</v>
      </c>
      <c r="B11921">
        <v>3</v>
      </c>
      <c r="C11921">
        <v>3</v>
      </c>
    </row>
    <row r="11922" spans="1:3" x14ac:dyDescent="0.3">
      <c r="A11922" t="s">
        <v>8696</v>
      </c>
    </row>
    <row r="11923" spans="1:3" x14ac:dyDescent="0.3">
      <c r="A11923" t="s">
        <v>8697</v>
      </c>
      <c r="B11923">
        <v>13</v>
      </c>
      <c r="C11923">
        <v>13</v>
      </c>
    </row>
    <row r="11924" spans="1:3" x14ac:dyDescent="0.3">
      <c r="A11924" t="s">
        <v>12679</v>
      </c>
    </row>
    <row r="11925" spans="1:3" x14ac:dyDescent="0.3">
      <c r="A11925" t="s">
        <v>12680</v>
      </c>
    </row>
    <row r="11926" spans="1:3" x14ac:dyDescent="0.3">
      <c r="A11926" t="s">
        <v>12681</v>
      </c>
    </row>
    <row r="11927" spans="1:3" x14ac:dyDescent="0.3">
      <c r="A11927" t="s">
        <v>12682</v>
      </c>
    </row>
    <row r="11928" spans="1:3" x14ac:dyDescent="0.3">
      <c r="A11928" t="s">
        <v>12683</v>
      </c>
      <c r="B11928">
        <v>5</v>
      </c>
      <c r="C11928">
        <v>5</v>
      </c>
    </row>
    <row r="11929" spans="1:3" x14ac:dyDescent="0.3">
      <c r="A11929" t="s">
        <v>8698</v>
      </c>
    </row>
    <row r="11930" spans="1:3" x14ac:dyDescent="0.3">
      <c r="A11930" t="s">
        <v>8699</v>
      </c>
    </row>
    <row r="11931" spans="1:3" x14ac:dyDescent="0.3">
      <c r="A11931" t="s">
        <v>8700</v>
      </c>
    </row>
  </sheetData>
  <autoFilter ref="A1:C23858" xr:uid="{43AC67AA-D489-447B-AAE3-1A085434048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workbookViewId="0">
      <pane ySplit="1" topLeftCell="A700" activePane="bottomLeft" state="frozen"/>
      <selection pane="bottomLeft" activeCell="C7477" sqref="C7477"/>
    </sheetView>
  </sheetViews>
  <sheetFormatPr defaultRowHeight="14.4" x14ac:dyDescent="0.3"/>
  <cols>
    <col min="1" max="1" width="26.109375" style="6" customWidth="1"/>
    <col min="2" max="2" width="28.33203125" style="6" customWidth="1"/>
    <col min="3" max="3" width="31.6640625" style="6" customWidth="1"/>
    <col min="4" max="4" width="39.664062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s="6" t="s">
        <v>524</v>
      </c>
      <c r="B69" s="6" t="s">
        <v>537</v>
      </c>
      <c r="C69" s="6">
        <f>VLOOKUP(B69,'inv no new'!A:C,3,0)</f>
        <v>4</v>
      </c>
      <c r="D69" t="str">
        <f t="shared" si="1"/>
        <v>Beni Suef Substation R614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s="6" t="s">
        <v>532</v>
      </c>
      <c r="B72" s="6" t="s">
        <v>540</v>
      </c>
      <c r="C72" s="6">
        <f>VLOOKUP(B72,'inv no new'!A:C,3,0)</f>
        <v>2</v>
      </c>
      <c r="D72" t="str">
        <f t="shared" si="1"/>
        <v>Al Mostathmreen GIS Substation2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s="6" t="s">
        <v>532</v>
      </c>
      <c r="B73" s="6" t="s">
        <v>541</v>
      </c>
      <c r="C73" s="6">
        <f>VLOOKUP(B73,'inv no new'!A:C,3,0)</f>
        <v>14</v>
      </c>
      <c r="D73" t="str">
        <f t="shared" si="1"/>
        <v>Al Mostathmreen GIS Substation14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s="6" t="s">
        <v>8</v>
      </c>
      <c r="B80" s="6" t="s">
        <v>548</v>
      </c>
      <c r="C80" s="6">
        <f>VLOOKUP(B80,'inv no new'!A:C,3,0)</f>
        <v>24</v>
      </c>
      <c r="D80" t="str">
        <f t="shared" si="1"/>
        <v>Sodic Club House24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s="6" t="s">
        <v>8</v>
      </c>
      <c r="B84" s="6" t="s">
        <v>552</v>
      </c>
      <c r="C84" s="6">
        <f>VLOOKUP(B84,'inv no new'!A:C,3,0)</f>
        <v>18</v>
      </c>
      <c r="D84" t="str">
        <f t="shared" si="1"/>
        <v>Sodic Club House18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s="6" t="s">
        <v>370</v>
      </c>
      <c r="B85" s="6" t="s">
        <v>553</v>
      </c>
      <c r="C85" s="6">
        <f>VLOOKUP(B85,'inv no new'!A:C,3,0)</f>
        <v>22</v>
      </c>
      <c r="D85" t="str">
        <f t="shared" si="1"/>
        <v>New Giza 222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s="6" t="s">
        <v>431</v>
      </c>
      <c r="B86" s="6" t="s">
        <v>554</v>
      </c>
      <c r="C86" s="6">
        <f>VLOOKUP(B86,'inv no new'!A:C,3,0)</f>
        <v>24</v>
      </c>
      <c r="D86" t="str">
        <f t="shared" si="1"/>
        <v>EMAAR-PKG#53-UPTOWN24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s="6" t="s">
        <v>432</v>
      </c>
      <c r="B87" s="6" t="s">
        <v>555</v>
      </c>
      <c r="C87" s="6">
        <f>VLOOKUP(B87,'inv no new'!A:C,3,0)</f>
        <v>4</v>
      </c>
      <c r="D87" t="str">
        <f t="shared" si="1"/>
        <v>EMAAR-PKG#62-UPTOWN4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s="6" t="s">
        <v>432</v>
      </c>
      <c r="B88" s="6" t="s">
        <v>556</v>
      </c>
      <c r="C88" s="6">
        <f>VLOOKUP(B88,'inv no new'!A:C,3,0)</f>
        <v>2</v>
      </c>
      <c r="D88" t="str">
        <f t="shared" si="1"/>
        <v>EMAAR-PKG#62-UPTOWN2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s="6" t="s">
        <v>386</v>
      </c>
      <c r="B89" s="6" t="s">
        <v>557</v>
      </c>
      <c r="C89" s="6">
        <f>VLOOKUP(B89,'inv no new'!A:C,3,0)</f>
        <v>2</v>
      </c>
      <c r="D89" t="str">
        <f t="shared" si="1"/>
        <v>EMAAR-PKG#107-MARASSI2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s="6" t="s">
        <v>567</v>
      </c>
      <c r="B98" s="6" t="s">
        <v>568</v>
      </c>
      <c r="C98" s="6">
        <f>VLOOKUP(B98,'inv no new'!A:C,3,0)</f>
        <v>1</v>
      </c>
      <c r="D98" t="str">
        <f t="shared" si="1"/>
        <v>Kayan 3 New Cairo Capital City1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s="6" t="s">
        <v>8</v>
      </c>
      <c r="B108" s="6" t="s">
        <v>580</v>
      </c>
      <c r="C108" s="6">
        <f>VLOOKUP(B108,'inv no new'!A:C,3,0)</f>
        <v>20</v>
      </c>
      <c r="D108" t="str">
        <f t="shared" si="1"/>
        <v>Sodic Club House20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s="6" t="s">
        <v>524</v>
      </c>
      <c r="B140" s="6" t="s">
        <v>617</v>
      </c>
      <c r="C140" s="6">
        <f>VLOOKUP(B140,'inv no new'!A:C,3,0)</f>
        <v>20</v>
      </c>
      <c r="D140" t="str">
        <f t="shared" si="2"/>
        <v>Beni Suef Substation R6120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s="6" t="s">
        <v>8</v>
      </c>
      <c r="B141" s="6" t="s">
        <v>618</v>
      </c>
      <c r="C141" s="6">
        <f>VLOOKUP(B141,'inv no new'!A:C,3,0)</f>
        <v>23</v>
      </c>
      <c r="D141" t="str">
        <f t="shared" si="2"/>
        <v>Sodic Club House23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s="6" t="s">
        <v>532</v>
      </c>
      <c r="B143" s="6" t="s">
        <v>621</v>
      </c>
      <c r="C143" s="6">
        <f>VLOOKUP(B143,'inv no new'!A:C,3,0)</f>
        <v>7</v>
      </c>
      <c r="D143" t="str">
        <f t="shared" si="2"/>
        <v>Al Mostathmreen GIS Substation7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s="6" t="s">
        <v>432</v>
      </c>
      <c r="B147" s="6" t="s">
        <v>626</v>
      </c>
      <c r="C147" s="6">
        <f>VLOOKUP(B147,'inv no new'!A:C,3,0)</f>
        <v>5</v>
      </c>
      <c r="D147" t="str">
        <f t="shared" si="2"/>
        <v>EMAAR-PKG#62-UPTOWN5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s="6" t="s">
        <v>524</v>
      </c>
      <c r="B150" s="6" t="s">
        <v>630</v>
      </c>
      <c r="C150" s="6">
        <f>VLOOKUP(B150,'inv no new'!A:C,3,0)</f>
        <v>21</v>
      </c>
      <c r="D150" t="str">
        <f t="shared" si="2"/>
        <v>Beni Suef Substation R6121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s="6" t="s">
        <v>432</v>
      </c>
      <c r="B155" s="6" t="s">
        <v>636</v>
      </c>
      <c r="C155" s="6">
        <f>VLOOKUP(B155,'inv no new'!A:C,3,0)</f>
        <v>7</v>
      </c>
      <c r="D155" t="str">
        <f t="shared" si="2"/>
        <v>EMAAR-PKG#62-UPTOWN7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s="6" t="s">
        <v>9</v>
      </c>
      <c r="B156" s="6" t="s">
        <v>637</v>
      </c>
      <c r="C156" s="6">
        <f>VLOOKUP(B156,'inv no new'!A:C,3,0)</f>
        <v>2</v>
      </c>
      <c r="D156" t="str">
        <f t="shared" si="2"/>
        <v>Royal City2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s="6" t="s">
        <v>532</v>
      </c>
      <c r="B157" s="6" t="s">
        <v>638</v>
      </c>
      <c r="C157" s="6">
        <f>VLOOKUP(B157,'inv no new'!A:C,3,0)</f>
        <v>11</v>
      </c>
      <c r="D157" t="str">
        <f t="shared" si="2"/>
        <v>Al Mostathmreen GIS Substation11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s="6" t="s">
        <v>641</v>
      </c>
      <c r="B160" s="6" t="s">
        <v>642</v>
      </c>
      <c r="C160" s="6">
        <f>VLOOKUP(B160,'inv no new'!A:C,3,0)</f>
        <v>1</v>
      </c>
      <c r="D160" t="str">
        <f t="shared" si="2"/>
        <v>Amal Bridge Lock &amp; Load1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s="6" t="s">
        <v>431</v>
      </c>
      <c r="B179" s="6" t="s">
        <v>664</v>
      </c>
      <c r="C179" s="6">
        <f>VLOOKUP(B179,'inv no new'!A:C,3,0)</f>
        <v>27</v>
      </c>
      <c r="D179" t="str">
        <f t="shared" si="2"/>
        <v>EMAAR-PKG#53-UPTOWN27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s="6" t="s">
        <v>516</v>
      </c>
      <c r="B181" s="6" t="s">
        <v>666</v>
      </c>
      <c r="C181" s="6">
        <f>VLOOKUP(B181,'inv no new'!A:C,3,0)</f>
        <v>2</v>
      </c>
      <c r="D181" t="str">
        <f t="shared" si="2"/>
        <v>Ismailiya East Substation2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s="6" t="s">
        <v>431</v>
      </c>
      <c r="B191" s="6" t="s">
        <v>677</v>
      </c>
      <c r="C191" s="6">
        <f>VLOOKUP(B191,'inv no new'!A:C,3,0)</f>
        <v>26</v>
      </c>
      <c r="D191" t="str">
        <f t="shared" si="2"/>
        <v>EMAAR-PKG#53-UPTOWN26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s="6" t="s">
        <v>8</v>
      </c>
      <c r="B197" s="6" t="s">
        <v>684</v>
      </c>
      <c r="C197" s="6">
        <f>VLOOKUP(B197,'inv no new'!A:C,3,0)</f>
        <v>22</v>
      </c>
      <c r="D197" t="str">
        <f t="shared" si="3"/>
        <v>Sodic Club House22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s="6" t="s">
        <v>386</v>
      </c>
      <c r="B200" s="6" t="s">
        <v>687</v>
      </c>
      <c r="C200" s="6">
        <f>VLOOKUP(B200,'inv no new'!A:C,3,0)</f>
        <v>10</v>
      </c>
      <c r="D200" t="str">
        <f t="shared" si="3"/>
        <v>EMAAR-PKG#107-MARASSI10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s="6" t="s">
        <v>9</v>
      </c>
      <c r="B245" s="6" t="s">
        <v>735</v>
      </c>
      <c r="C245" s="6">
        <f>VLOOKUP(B245,'inv no new'!A:C,3,0)</f>
        <v>1</v>
      </c>
      <c r="D245" t="str">
        <f t="shared" si="3"/>
        <v>Royal City1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s="6" t="s">
        <v>387</v>
      </c>
      <c r="B261" s="6" t="s">
        <v>756</v>
      </c>
      <c r="C261" s="6">
        <f>VLOOKUP(B261,'inv no new'!A:C,3,0)</f>
        <v>1</v>
      </c>
      <c r="D261" t="str">
        <f t="shared" si="4"/>
        <v>EMAAR-PKG117- MARASSI1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s="6" t="s">
        <v>519</v>
      </c>
      <c r="B340" s="6" t="s">
        <v>846</v>
      </c>
      <c r="C340" s="6">
        <f>VLOOKUP(B340,'inv no new'!A:C,3,0)</f>
        <v>1</v>
      </c>
      <c r="D340" t="str">
        <f t="shared" si="5"/>
        <v>Tamey El-amdeed Substation1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s="6" t="s">
        <v>1585</v>
      </c>
      <c r="B980" s="6" t="s">
        <v>1586</v>
      </c>
      <c r="C980" s="6">
        <f>VLOOKUP(B980,'inv no new'!A:C,3,0)</f>
        <v>1</v>
      </c>
      <c r="D980" t="str">
        <f t="shared" si="15"/>
        <v>Bridge Axis Firdaws1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s="6" t="s">
        <v>9</v>
      </c>
      <c r="B1407" s="6" t="s">
        <v>2070</v>
      </c>
      <c r="C1407" s="6">
        <f>VLOOKUP(B1407,'inv no new'!A:C,3,0)</f>
        <v>23</v>
      </c>
      <c r="D1407" t="str">
        <f t="shared" si="21"/>
        <v>Royal City23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s="6" t="s">
        <v>433</v>
      </c>
      <c r="B1498" s="6" t="s">
        <v>2178</v>
      </c>
      <c r="C1498" s="6">
        <v>1</v>
      </c>
      <c r="D1498" t="str">
        <f t="shared" si="23"/>
        <v>Wadi Halfa Port1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s="6" t="s">
        <v>71</v>
      </c>
      <c r="B1546" s="6" t="s">
        <v>2237</v>
      </c>
      <c r="C1546" s="6">
        <v>20</v>
      </c>
      <c r="D1546" t="str">
        <f t="shared" si="24"/>
        <v>EGAT Pelletizing Plant20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s="6" t="s">
        <v>341</v>
      </c>
      <c r="B1707" s="6" t="s">
        <v>2430</v>
      </c>
      <c r="C1707" s="6">
        <v>11</v>
      </c>
      <c r="D1707" t="str">
        <f t="shared" si="26"/>
        <v>Kafr Shokr Bridge11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s="6" t="s">
        <v>516</v>
      </c>
      <c r="B1999" s="6" t="s">
        <v>2752</v>
      </c>
      <c r="C1999" s="6">
        <f>VLOOKUP(B1999,'inv no new'!A:C,3,0)</f>
        <v>3</v>
      </c>
      <c r="D1999" t="str">
        <f t="shared" si="31"/>
        <v>Ismailiya East Substation3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s="6" t="s">
        <v>532</v>
      </c>
      <c r="B2002" s="6" t="s">
        <v>2755</v>
      </c>
      <c r="C2002" s="6">
        <f>VLOOKUP(B2002,'inv no new'!A:C,3,0)</f>
        <v>11</v>
      </c>
      <c r="D2002" t="str">
        <f t="shared" si="31"/>
        <v>Al Mostathmreen GIS Substation11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s="6" t="s">
        <v>8</v>
      </c>
      <c r="B2007" s="6" t="s">
        <v>2760</v>
      </c>
      <c r="C2007" s="6">
        <f>VLOOKUP(B2007,'inv no new'!A:C,3,0)</f>
        <v>19</v>
      </c>
      <c r="D2007" t="str">
        <f t="shared" si="31"/>
        <v>Sodic Club House19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s="6" t="s">
        <v>370</v>
      </c>
      <c r="B2010" s="6" t="s">
        <v>2763</v>
      </c>
      <c r="C2010" s="6">
        <f>VLOOKUP(B2010,'inv no new'!A:C,3,0)</f>
        <v>24</v>
      </c>
      <c r="D2010" t="str">
        <f t="shared" si="31"/>
        <v>New Giza 224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s="6" t="s">
        <v>370</v>
      </c>
      <c r="B2011" s="6" t="s">
        <v>2764</v>
      </c>
      <c r="C2011" s="6">
        <f>VLOOKUP(B2011,'inv no new'!A:C,3,0)</f>
        <v>23</v>
      </c>
      <c r="D2011" t="str">
        <f t="shared" si="31"/>
        <v>New Giza 223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s="6" t="s">
        <v>431</v>
      </c>
      <c r="B2012" s="6" t="s">
        <v>2765</v>
      </c>
      <c r="C2012" s="6">
        <f>VLOOKUP(B2012,'inv no new'!A:C,3,0)</f>
        <v>22</v>
      </c>
      <c r="D2012" t="str">
        <f t="shared" si="31"/>
        <v>EMAAR-PKG#53-UPTOWN22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s="6" t="s">
        <v>432</v>
      </c>
      <c r="B2013" s="6" t="s">
        <v>2766</v>
      </c>
      <c r="C2013" s="6">
        <f>VLOOKUP(B2013,'inv no new'!A:C,3,0)</f>
        <v>10</v>
      </c>
      <c r="D2013" t="str">
        <f t="shared" si="31"/>
        <v>EMAAR-PKG#62-UPTOWN10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s="6" t="s">
        <v>386</v>
      </c>
      <c r="B2014" s="6" t="s">
        <v>2767</v>
      </c>
      <c r="C2014" s="6">
        <f>VLOOKUP(B2014,'inv no new'!A:C,3,0)</f>
        <v>11</v>
      </c>
      <c r="D2014" t="str">
        <f t="shared" si="31"/>
        <v>EMAAR-PKG#107-MARASSI11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s="6" t="s">
        <v>2779</v>
      </c>
      <c r="B2026" s="6" t="s">
        <v>2780</v>
      </c>
      <c r="C2026" s="6">
        <f>VLOOKUP(B2026,'inv no new'!A:C,3,0)</f>
        <v>1</v>
      </c>
      <c r="D2026" t="str">
        <f t="shared" si="31"/>
        <v>Ismalia Bridge1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s="6" t="s">
        <v>2779</v>
      </c>
      <c r="B2027" s="6" t="s">
        <v>2781</v>
      </c>
      <c r="C2027" s="6">
        <f>VLOOKUP(B2027,'inv no new'!A:C,3,0)</f>
        <v>1</v>
      </c>
      <c r="D2027" t="str">
        <f t="shared" si="31"/>
        <v>Ismalia Bridge1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s="6" t="s">
        <v>2779</v>
      </c>
      <c r="B2028" s="6" t="s">
        <v>2782</v>
      </c>
      <c r="C2028" s="6">
        <f>VLOOKUP(B2028,'inv no new'!A:C,3,0)</f>
        <v>1</v>
      </c>
      <c r="D2028" t="str">
        <f t="shared" si="31"/>
        <v>Ismalia Bridge1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s="6" t="s">
        <v>431</v>
      </c>
      <c r="B2033" s="6" t="s">
        <v>2787</v>
      </c>
      <c r="C2033" s="6">
        <f>VLOOKUP(B2033,'inv no new'!A:C,3,0)</f>
        <v>20</v>
      </c>
      <c r="D2033" t="str">
        <f t="shared" si="31"/>
        <v>EMAAR-PKG#53-UPTOWN20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s="6" t="s">
        <v>524</v>
      </c>
      <c r="B2034" s="6" t="s">
        <v>2788</v>
      </c>
      <c r="C2034" s="6">
        <f>VLOOKUP(B2034,'inv no new'!A:C,3,0)</f>
        <v>17</v>
      </c>
      <c r="D2034" t="str">
        <f t="shared" si="31"/>
        <v>Beni Suef Substation R6117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s="6" t="s">
        <v>386</v>
      </c>
      <c r="B2036" s="6" t="s">
        <v>2790</v>
      </c>
      <c r="C2036" s="6">
        <f>VLOOKUP(B2036,'inv no new'!A:C,3,0)</f>
        <v>1</v>
      </c>
      <c r="D2036" t="str">
        <f t="shared" si="31"/>
        <v>EMAAR-PKG#107-MARASSI1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s="6" t="s">
        <v>567</v>
      </c>
      <c r="B2037" s="6" t="s">
        <v>2791</v>
      </c>
      <c r="C2037" s="6">
        <f>VLOOKUP(B2037,'inv no new'!A:C,3,0)</f>
        <v>3</v>
      </c>
      <c r="D2037" t="str">
        <f t="shared" si="31"/>
        <v>Kayan 3 New Cairo Capital City3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s="6" t="s">
        <v>524</v>
      </c>
      <c r="B2060" s="6" t="s">
        <v>2817</v>
      </c>
      <c r="C2060" s="6">
        <f>VLOOKUP(B2060,'inv no new'!A:C,3,0)</f>
        <v>22</v>
      </c>
      <c r="D2060" t="str">
        <f t="shared" si="32"/>
        <v>Beni Suef Substation R6122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s="6" t="s">
        <v>873</v>
      </c>
      <c r="B2062" s="6" t="s">
        <v>2819</v>
      </c>
      <c r="C2062" s="6">
        <f>VLOOKUP(B2062,'inv no new'!A:C,3,0)</f>
        <v>1</v>
      </c>
      <c r="D2062" t="str">
        <f t="shared" si="32"/>
        <v>New Capital Tunnels1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s="6" t="s">
        <v>532</v>
      </c>
      <c r="B2063" s="6" t="s">
        <v>2820</v>
      </c>
      <c r="C2063" s="6">
        <f>VLOOKUP(B2063,'inv no new'!A:C,3,0)</f>
        <v>12</v>
      </c>
      <c r="D2063" t="str">
        <f t="shared" si="32"/>
        <v>Al Mostathmreen GIS Substation12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s="6" t="s">
        <v>532</v>
      </c>
      <c r="B2064" s="6" t="s">
        <v>2821</v>
      </c>
      <c r="C2064" s="6">
        <f>VLOOKUP(B2064,'inv no new'!A:C,3,0)</f>
        <v>9</v>
      </c>
      <c r="D2064" t="str">
        <f t="shared" si="32"/>
        <v>Al Mostathmreen GIS Substation9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s="6" t="s">
        <v>432</v>
      </c>
      <c r="B2068" s="6" t="s">
        <v>2825</v>
      </c>
      <c r="C2068" s="6">
        <f>VLOOKUP(B2068,'inv no new'!A:C,3,0)</f>
        <v>6</v>
      </c>
      <c r="D2068" t="str">
        <f t="shared" si="32"/>
        <v>EMAAR-PKG#62-UPTOWN6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s="6" t="s">
        <v>386</v>
      </c>
      <c r="B2069" s="6" t="s">
        <v>2826</v>
      </c>
      <c r="C2069" s="6">
        <f>VLOOKUP(B2069,'inv no new'!A:C,3,0)</f>
        <v>5</v>
      </c>
      <c r="D2069" t="str">
        <f t="shared" si="32"/>
        <v>EMAAR-PKG#107-MARASSI5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s="6" t="s">
        <v>431</v>
      </c>
      <c r="B2074" s="6" t="s">
        <v>2831</v>
      </c>
      <c r="C2074" s="6">
        <f>VLOOKUP(B2074,'inv no new'!A:C,3,0)</f>
        <v>19</v>
      </c>
      <c r="D2074" t="str">
        <f t="shared" si="32"/>
        <v>EMAAR-PKG#53-UPTOWN19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s="6" t="s">
        <v>431</v>
      </c>
      <c r="B2077" s="6" t="s">
        <v>2835</v>
      </c>
      <c r="C2077" s="6">
        <f>VLOOKUP(B2077,'inv no new'!A:C,3,0)</f>
        <v>25</v>
      </c>
      <c r="D2077" t="str">
        <f t="shared" si="32"/>
        <v>EMAAR-PKG#53-UPTOWN25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s="6" t="s">
        <v>8</v>
      </c>
      <c r="B2095" s="6" t="s">
        <v>2853</v>
      </c>
      <c r="C2095" s="6">
        <f>VLOOKUP(B2095,'inv no new'!A:C,3,0)</f>
        <v>21</v>
      </c>
      <c r="D2095" t="str">
        <f t="shared" si="32"/>
        <v>Sodic Club House21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s="6" t="s">
        <v>431</v>
      </c>
      <c r="B2096" s="6" t="s">
        <v>2854</v>
      </c>
      <c r="C2096" s="6">
        <f>VLOOKUP(B2096,'inv no new'!A:C,3,0)</f>
        <v>21</v>
      </c>
      <c r="D2096" t="str">
        <f t="shared" si="32"/>
        <v>EMAAR-PKG#53-UPTOWN21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s="6" t="s">
        <v>567</v>
      </c>
      <c r="B2108" s="6" t="s">
        <v>2866</v>
      </c>
      <c r="C2108" s="6">
        <f>VLOOKUP(B2108,'inv no new'!A:C,3,0)</f>
        <v>1</v>
      </c>
      <c r="D2108" t="str">
        <f t="shared" si="32"/>
        <v>Kayan 3 New Cairo Capital City1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s="6" t="s">
        <v>657</v>
      </c>
      <c r="B2109" s="6" t="s">
        <v>2867</v>
      </c>
      <c r="C2109" s="6">
        <f>VLOOKUP(B2109,'inv no new'!A:C,3,0)</f>
        <v>26</v>
      </c>
      <c r="D2109" t="str">
        <f t="shared" si="32"/>
        <v>Bani Suef Old Substation26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s="6" t="s">
        <v>532</v>
      </c>
      <c r="B2115" s="6" t="s">
        <v>2873</v>
      </c>
      <c r="C2115" s="6">
        <f>VLOOKUP(B2115,'inv no new'!A:C,3,0)</f>
        <v>27</v>
      </c>
      <c r="D2115" t="str">
        <f t="shared" ref="D2115:D2178" si="33">A2115&amp;C2115</f>
        <v>Al Mostathmreen GIS Substation27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s="6" t="s">
        <v>516</v>
      </c>
      <c r="B2151" s="6" t="s">
        <v>2909</v>
      </c>
      <c r="C2151" s="6">
        <f>VLOOKUP(B2151,'inv no new'!A:C,3,0)</f>
        <v>6</v>
      </c>
      <c r="D2151" t="str">
        <f t="shared" si="33"/>
        <v>Ismailiya East Substation6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s="6" t="s">
        <v>641</v>
      </c>
      <c r="B2155" s="6" t="s">
        <v>2913</v>
      </c>
      <c r="C2155" s="6">
        <f>VLOOKUP(B2155,'inv no new'!A:C,3,0)</f>
        <v>1</v>
      </c>
      <c r="D2155" t="str">
        <f t="shared" si="33"/>
        <v>Amal Bridge Lock &amp; Load1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s="6" t="s">
        <v>657</v>
      </c>
      <c r="B2290" s="6" t="s">
        <v>3050</v>
      </c>
      <c r="C2290" s="6">
        <f>VLOOKUP(B2290,'inv no new'!A:C,3,0)</f>
        <v>27</v>
      </c>
      <c r="D2290" t="str">
        <f t="shared" si="35"/>
        <v>Bani Suef Old Substation27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s="6" t="s">
        <v>388</v>
      </c>
      <c r="B2293" s="6" t="s">
        <v>3053</v>
      </c>
      <c r="C2293" s="6">
        <f>VLOOKUP(B2293,'inv no new'!A:C,3,0)</f>
        <v>36</v>
      </c>
      <c r="D2293" t="str">
        <f t="shared" si="35"/>
        <v>EMAAR-PKG#22-MARASSI36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s="6" t="s">
        <v>524</v>
      </c>
      <c r="B3485" s="6" t="s">
        <v>4278</v>
      </c>
      <c r="C3485" s="6">
        <f>VLOOKUP(B3485,'inv no new'!A:C,3,0)</f>
        <v>19</v>
      </c>
      <c r="D3485" t="str">
        <f t="shared" si="54"/>
        <v>Beni Suef Substation R6119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s="6" t="s">
        <v>524</v>
      </c>
      <c r="B3486" s="6" t="s">
        <v>4279</v>
      </c>
      <c r="C3486" s="6">
        <f>VLOOKUP(B3486,'inv no new'!A:C,3,0)</f>
        <v>18</v>
      </c>
      <c r="D3486" t="str">
        <f t="shared" si="54"/>
        <v>Beni Suef Substation R6118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s="6" t="s">
        <v>532</v>
      </c>
      <c r="B3498" s="6" t="s">
        <v>4291</v>
      </c>
      <c r="C3498" s="6">
        <f>VLOOKUP(B3498,'inv no new'!A:C,3,0)</f>
        <v>6</v>
      </c>
      <c r="D3498" t="str">
        <f t="shared" si="54"/>
        <v>Al Mostathmreen GIS Substation6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s="6" t="s">
        <v>8</v>
      </c>
      <c r="B3504" s="6" t="s">
        <v>4297</v>
      </c>
      <c r="C3504" s="6">
        <f>VLOOKUP(B3504,'inv no new'!A:C,3,0)</f>
        <v>26</v>
      </c>
      <c r="D3504" t="str">
        <f t="shared" si="54"/>
        <v>Sodic Club House26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s="6" t="s">
        <v>432</v>
      </c>
      <c r="B3510" s="6" t="s">
        <v>4303</v>
      </c>
      <c r="C3510" s="6">
        <f>VLOOKUP(B3510,'inv no new'!A:C,3,0)</f>
        <v>11</v>
      </c>
      <c r="D3510" t="str">
        <f t="shared" si="54"/>
        <v>EMAAR-PKG#62-UPTOWN11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s="6" t="s">
        <v>386</v>
      </c>
      <c r="B3511" s="6" t="s">
        <v>4304</v>
      </c>
      <c r="C3511" s="6">
        <f>VLOOKUP(B3511,'inv no new'!A:C,3,0)</f>
        <v>9</v>
      </c>
      <c r="D3511" t="str">
        <f t="shared" si="54"/>
        <v>EMAAR-PKG#107-MARASSI9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s="6" t="s">
        <v>370</v>
      </c>
      <c r="B3516" s="6" t="s">
        <v>4309</v>
      </c>
      <c r="C3516" s="6">
        <f>VLOOKUP(B3516,'inv no new'!A:C,3,0)</f>
        <v>20</v>
      </c>
      <c r="D3516" t="str">
        <f t="shared" si="54"/>
        <v>New Giza 220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s="6" t="s">
        <v>4314</v>
      </c>
      <c r="B3521" s="6" t="s">
        <v>4315</v>
      </c>
      <c r="C3521" s="6">
        <f>VLOOKUP(B3521,'inv no new'!A:C,3,0)</f>
        <v>4</v>
      </c>
      <c r="D3521" t="str">
        <f t="shared" si="54"/>
        <v>Wall - New Giza4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s="6" t="s">
        <v>532</v>
      </c>
      <c r="B3539" s="6" t="s">
        <v>4335</v>
      </c>
      <c r="C3539" s="6">
        <f>VLOOKUP(B3539,'inv no new'!A:C,3,0)</f>
        <v>13</v>
      </c>
      <c r="D3539" t="str">
        <f t="shared" si="55"/>
        <v>Al Mostathmreen GIS Substation13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s="6" t="s">
        <v>532</v>
      </c>
      <c r="B3540" s="6" t="s">
        <v>4336</v>
      </c>
      <c r="C3540" s="6">
        <f>VLOOKUP(B3540,'inv no new'!A:C,3,0)</f>
        <v>5</v>
      </c>
      <c r="D3540" t="str">
        <f t="shared" si="55"/>
        <v>Al Mostathmreen GIS Substation5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s="6" t="s">
        <v>532</v>
      </c>
      <c r="B3541" s="6" t="s">
        <v>4337</v>
      </c>
      <c r="C3541" s="6">
        <f>VLOOKUP(B3541,'inv no new'!A:C,3,0)</f>
        <v>10</v>
      </c>
      <c r="D3541" t="str">
        <f t="shared" si="55"/>
        <v>Al Mostathmreen GIS Substation10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s="6" t="s">
        <v>386</v>
      </c>
      <c r="B3543" s="6" t="s">
        <v>4339</v>
      </c>
      <c r="C3543" s="6">
        <f>VLOOKUP(B3543,'inv no new'!A:C,3,0)</f>
        <v>8</v>
      </c>
      <c r="D3543" t="str">
        <f t="shared" si="55"/>
        <v>EMAAR-PKG#107-MARASSI8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s="6" t="s">
        <v>567</v>
      </c>
      <c r="B3552" s="6" t="s">
        <v>4348</v>
      </c>
      <c r="C3552" s="6">
        <f>VLOOKUP(B3552,'inv no new'!A:C,3,0)</f>
        <v>4</v>
      </c>
      <c r="D3552" t="str">
        <f t="shared" si="55"/>
        <v>Kayan 3 New Cairo Capital City4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s="6" t="s">
        <v>431</v>
      </c>
      <c r="B3559" s="6" t="s">
        <v>4355</v>
      </c>
      <c r="C3559" s="6">
        <f>VLOOKUP(B3559,'inv no new'!A:C,3,0)</f>
        <v>23</v>
      </c>
      <c r="D3559" t="str">
        <f t="shared" si="55"/>
        <v>EMAAR-PKG#53-UPTOWN23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s="6" t="s">
        <v>432</v>
      </c>
      <c r="B3560" s="6" t="s">
        <v>4356</v>
      </c>
      <c r="C3560" s="6">
        <f>VLOOKUP(B3560,'inv no new'!A:C,3,0)</f>
        <v>9</v>
      </c>
      <c r="D3560" t="str">
        <f t="shared" si="55"/>
        <v>EMAAR-PKG#62-UPTOWN9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s="6" t="s">
        <v>657</v>
      </c>
      <c r="B3569" s="6" t="s">
        <v>4365</v>
      </c>
      <c r="C3569" s="6">
        <f>VLOOKUP(B3569,'inv no new'!A:C,3,0)</f>
        <v>25</v>
      </c>
      <c r="D3569" t="str">
        <f t="shared" si="55"/>
        <v>Bani Suef Old Substation25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s="6" t="s">
        <v>8</v>
      </c>
      <c r="B3578" s="6" t="s">
        <v>4374</v>
      </c>
      <c r="C3578" s="6">
        <f>VLOOKUP(B3578,'inv no new'!A:C,3,0)</f>
        <v>27</v>
      </c>
      <c r="D3578" t="str">
        <f t="shared" si="55"/>
        <v>Sodic Club House27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s="6" t="s">
        <v>9</v>
      </c>
      <c r="B3608" s="6" t="s">
        <v>4405</v>
      </c>
      <c r="C3608" s="6">
        <f>VLOOKUP(B3608,'inv no new'!A:C,3,0)</f>
        <v>5</v>
      </c>
      <c r="D3608" t="str">
        <f t="shared" si="56"/>
        <v>Royal City5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s="6" t="s">
        <v>431</v>
      </c>
      <c r="B3609" s="6" t="s">
        <v>4406</v>
      </c>
      <c r="C3609" s="6">
        <f>VLOOKUP(B3609,'inv no new'!A:C,3,0)</f>
        <v>29</v>
      </c>
      <c r="D3609" t="str">
        <f t="shared" si="56"/>
        <v>EMAAR-PKG#53-UPTOWN29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s="6" t="s">
        <v>516</v>
      </c>
      <c r="B3664" s="6" t="s">
        <v>4461</v>
      </c>
      <c r="C3664" s="6">
        <f>VLOOKUP(B3664,'inv no new'!A:C,3,0)</f>
        <v>4</v>
      </c>
      <c r="D3664" t="str">
        <f t="shared" si="57"/>
        <v>Ismailiya East Substation4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s="6" t="s">
        <v>431</v>
      </c>
      <c r="B3799" s="6" t="s">
        <v>4591</v>
      </c>
      <c r="C3799" s="6">
        <f>VLOOKUP(B3799,'inv no new'!A:C,3,0)</f>
        <v>28</v>
      </c>
      <c r="D3799" t="str">
        <f t="shared" si="59"/>
        <v>EMAAR-PKG#53-UPTOWN28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s="6" t="s">
        <v>433</v>
      </c>
      <c r="B4323" s="6" t="s">
        <v>5113</v>
      </c>
      <c r="C4323" s="6">
        <v>2</v>
      </c>
      <c r="D4323" t="str">
        <f t="shared" si="67"/>
        <v>Wadi Halfa Port2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s="6" t="s">
        <v>2017</v>
      </c>
      <c r="B4386" s="6" t="s">
        <v>5178</v>
      </c>
      <c r="C4386" s="6">
        <f>VLOOKUP(B4386,'inv no new'!A:C,3,0)</f>
        <v>2</v>
      </c>
      <c r="D4386" t="str">
        <f t="shared" si="68"/>
        <v>HST Bridges-Sokhna &amp; Mahager2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s="6" t="s">
        <v>432</v>
      </c>
      <c r="B4645" s="6" t="s">
        <v>5431</v>
      </c>
      <c r="C4645" s="6">
        <f>VLOOKUP(B4645,'inv no new'!A:C,3,0)</f>
        <v>1</v>
      </c>
      <c r="D4645" t="str">
        <f t="shared" si="72"/>
        <v>EMAAR-PKG#62-UPTOWN1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s="6" t="s">
        <v>532</v>
      </c>
      <c r="B4694" s="6" t="s">
        <v>5481</v>
      </c>
      <c r="C4694" s="6">
        <f>VLOOKUP(B4694,'inv no new'!A:C,3,0)</f>
        <v>3</v>
      </c>
      <c r="D4694" t="str">
        <f t="shared" si="73"/>
        <v>Al Mostathmreen GIS Substation3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s="6" t="s">
        <v>386</v>
      </c>
      <c r="B4702" s="6" t="s">
        <v>5488</v>
      </c>
      <c r="C4702" s="6">
        <f>VLOOKUP(B4702,'inv no new'!A:C,3,0)</f>
        <v>5</v>
      </c>
      <c r="D4702" t="str">
        <f t="shared" si="73"/>
        <v>EMAAR-PKG#107-MARASSI5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s="6" t="s">
        <v>370</v>
      </c>
      <c r="B4715" s="6" t="s">
        <v>5501</v>
      </c>
      <c r="C4715" s="6">
        <f>VLOOKUP(B4715,'inv no new'!A:C,3,0)</f>
        <v>21</v>
      </c>
      <c r="D4715" t="str">
        <f t="shared" si="73"/>
        <v>New Giza 221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s="6" t="s">
        <v>532</v>
      </c>
      <c r="B4731" s="6" t="s">
        <v>5518</v>
      </c>
      <c r="C4731" s="6">
        <f>VLOOKUP(B4731,'inv no new'!A:C,3,0)</f>
        <v>8</v>
      </c>
      <c r="D4731" t="str">
        <f t="shared" si="73"/>
        <v>Al Mostathmreen GIS Substation8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s="6" t="s">
        <v>532</v>
      </c>
      <c r="B4735" s="6" t="s">
        <v>5522</v>
      </c>
      <c r="C4735" s="6">
        <f>VLOOKUP(B4735,'inv no new'!A:C,3,0)</f>
        <v>9</v>
      </c>
      <c r="D4735" t="str">
        <f t="shared" si="73"/>
        <v>Al Mostathmreen GIS Substation9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s="6" t="s">
        <v>519</v>
      </c>
      <c r="B4770" s="6" t="s">
        <v>5556</v>
      </c>
      <c r="C4770" s="6">
        <f>VLOOKUP(B4770,'inv no new'!A:C,3,0)</f>
        <v>2</v>
      </c>
      <c r="D4770" t="str">
        <f t="shared" si="74"/>
        <v>Tamey El-amdeed Substation2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s="70" t="s">
        <v>293</v>
      </c>
      <c r="B5243" s="70" t="s">
        <v>6012</v>
      </c>
      <c r="C5243" s="70">
        <v>4</v>
      </c>
      <c r="D5243" s="71" t="str">
        <f t="shared" si="81"/>
        <v>Astoria Sharm elSheikh4</v>
      </c>
      <c r="E5243" s="71">
        <v>1055208</v>
      </c>
      <c r="F5243" s="71">
        <v>709627</v>
      </c>
      <c r="G5243" s="71">
        <v>276992.09999999998</v>
      </c>
      <c r="H5243" s="71">
        <v>986619.1</v>
      </c>
    </row>
    <row r="5244" spans="1:8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s="6" t="s">
        <v>341</v>
      </c>
      <c r="B5536" s="6" t="s">
        <v>6300</v>
      </c>
      <c r="C5536" s="6">
        <v>1</v>
      </c>
      <c r="D5536" t="str">
        <f t="shared" si="86"/>
        <v>Kafr Shokr Bridge1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s="6" t="s">
        <v>657</v>
      </c>
      <c r="B5651" s="6" t="s">
        <v>6407</v>
      </c>
      <c r="C5651" s="6">
        <f>VLOOKUP(B5651,'inv no new'!A:C,3,0)</f>
        <v>16</v>
      </c>
      <c r="D5651" t="str">
        <f t="shared" si="88"/>
        <v>Bani Suef Old Substation16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s="6" t="s">
        <v>370</v>
      </c>
      <c r="B5660" s="6" t="s">
        <v>6416</v>
      </c>
      <c r="C5660" s="6">
        <f>VLOOKUP(B5660,'inv no new'!A:C,3,0)</f>
        <v>25</v>
      </c>
      <c r="D5660" t="str">
        <f t="shared" si="88"/>
        <v>New Giza 225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s="6" t="s">
        <v>432</v>
      </c>
      <c r="B5668" s="6" t="s">
        <v>6424</v>
      </c>
      <c r="C5668" s="6">
        <f>VLOOKUP(B5668,'inv no new'!A:C,3,0)</f>
        <v>3</v>
      </c>
      <c r="D5668" t="str">
        <f t="shared" si="88"/>
        <v>EMAAR-PKG#62-UPTOWN3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s="6" t="s">
        <v>657</v>
      </c>
      <c r="B5669" s="6" t="s">
        <v>6425</v>
      </c>
      <c r="C5669" s="6">
        <f>VLOOKUP(B5669,'inv no new'!A:C,3,0)</f>
        <v>12</v>
      </c>
      <c r="D5669" t="str">
        <f t="shared" si="88"/>
        <v>Bani Suef Old Substation12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s="6" t="s">
        <v>4069</v>
      </c>
      <c r="B5670" s="6" t="s">
        <v>6426</v>
      </c>
      <c r="C5670" s="6">
        <f>VLOOKUP(B5670,'inv no new'!A:C,3,0)</f>
        <v>2</v>
      </c>
      <c r="D5670" t="str">
        <f t="shared" si="88"/>
        <v>Closed2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s="6" t="s">
        <v>524</v>
      </c>
      <c r="B5673" s="6" t="s">
        <v>6429</v>
      </c>
      <c r="C5673" s="6">
        <f>VLOOKUP(B5673,'inv no new'!A:C,3,0)</f>
        <v>1</v>
      </c>
      <c r="D5673" t="str">
        <f t="shared" si="88"/>
        <v>Beni Suef Substation R611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s="6" t="s">
        <v>432</v>
      </c>
      <c r="B5687" s="6" t="s">
        <v>6443</v>
      </c>
      <c r="C5687" s="6">
        <f>VLOOKUP(B5687,'inv no new'!A:C,3,0)</f>
        <v>8</v>
      </c>
      <c r="D5687" t="str">
        <f t="shared" si="88"/>
        <v>EMAAR-PKG#62-UPTOWN8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s="6" t="s">
        <v>524</v>
      </c>
      <c r="B5693" s="6" t="s">
        <v>6449</v>
      </c>
      <c r="C5693" s="6">
        <f>VLOOKUP(B5693,'inv no new'!A:C,3,0)</f>
        <v>3</v>
      </c>
      <c r="D5693" t="str">
        <f t="shared" si="88"/>
        <v>Beni Suef Substation R613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s="6" t="s">
        <v>4069</v>
      </c>
      <c r="B5756" s="6" t="s">
        <v>6511</v>
      </c>
      <c r="C5756" s="6">
        <f>VLOOKUP(B5756,'inv no new'!A:C,3,0)</f>
        <v>1</v>
      </c>
      <c r="D5756" t="str">
        <f t="shared" si="89"/>
        <v>Closed1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s="6" t="s">
        <v>89</v>
      </c>
      <c r="B6222" s="6" t="s">
        <v>6969</v>
      </c>
      <c r="C6222" s="6">
        <f>VLOOKUP(B6222,'inv no new'!A:C,3,0)</f>
        <v>7</v>
      </c>
      <c r="D6222" t="str">
        <f t="shared" si="97"/>
        <v>Sokhna Port Expansion7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s="6" t="s">
        <v>519</v>
      </c>
      <c r="B6484" s="6" t="s">
        <v>7217</v>
      </c>
      <c r="C6484" s="6">
        <f>VLOOKUP(B6484,'inv no new'!A:C,3,0)</f>
        <v>3</v>
      </c>
      <c r="D6484" t="str">
        <f t="shared" si="101"/>
        <v>Tamey El-amdeed Substation3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s="6" t="s">
        <v>532</v>
      </c>
      <c r="B6498" s="6" t="s">
        <v>7232</v>
      </c>
      <c r="C6498" s="6">
        <f>VLOOKUP(B6498,'inv no new'!A:C,3,0)</f>
        <v>10</v>
      </c>
      <c r="D6498" t="str">
        <f t="shared" si="101"/>
        <v>Al Mostathmreen GIS Substation10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s="6" t="s">
        <v>9</v>
      </c>
      <c r="B6501" s="6" t="s">
        <v>7235</v>
      </c>
      <c r="C6501" s="6">
        <f>VLOOKUP(B6501,'inv no new'!A:C,3,0)</f>
        <v>3</v>
      </c>
      <c r="D6501" t="str">
        <f t="shared" si="101"/>
        <v>Royal City3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s="6" t="s">
        <v>567</v>
      </c>
      <c r="B6510" s="6" t="s">
        <v>7244</v>
      </c>
      <c r="C6510" s="6">
        <f>VLOOKUP(B6510,'inv no new'!A:C,3,0)</f>
        <v>2</v>
      </c>
      <c r="D6510" t="str">
        <f t="shared" si="101"/>
        <v>Kayan 3 New Cairo Capital City2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s="6" t="s">
        <v>532</v>
      </c>
      <c r="B6511" s="6" t="s">
        <v>7245</v>
      </c>
      <c r="C6511" s="6">
        <f>VLOOKUP(B6511,'inv no new'!A:C,3,0)</f>
        <v>32</v>
      </c>
      <c r="D6511" t="str">
        <f t="shared" si="101"/>
        <v>Al Mostathmreen GIS Substation32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s="6" t="s">
        <v>907</v>
      </c>
      <c r="B6525" s="6" t="s">
        <v>7258</v>
      </c>
      <c r="C6525" s="6">
        <f>VLOOKUP(B6525,'inv no new'!A:C,3,0)</f>
        <v>1</v>
      </c>
      <c r="D6525" t="str">
        <f t="shared" si="101"/>
        <v>kayan wall lock &amp; Load1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s="6" t="s">
        <v>4069</v>
      </c>
      <c r="B6826" s="6" t="s">
        <v>7550</v>
      </c>
      <c r="C6826" s="6">
        <f>VLOOKUP(B6826,'inv no new'!A:C,3,0)</f>
        <v>29</v>
      </c>
      <c r="D6826" t="str">
        <f t="shared" si="106"/>
        <v>Closed29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s="6" t="s">
        <v>7595</v>
      </c>
      <c r="B6872" s="6" t="s">
        <v>7596</v>
      </c>
      <c r="C6872" s="6">
        <f>VLOOKUP(B6872,'inv no new'!A:C,3,0)</f>
        <v>1</v>
      </c>
      <c r="D6872" t="str">
        <f t="shared" si="107"/>
        <v>Samaya Factory - 21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s="6" t="s">
        <v>1122</v>
      </c>
      <c r="B6962" s="6" t="s">
        <v>7682</v>
      </c>
      <c r="C6962" s="6">
        <f>VLOOKUP(B6962,'inv no new'!A:C,3,0)</f>
        <v>14</v>
      </c>
      <c r="D6962" t="str">
        <f t="shared" si="108"/>
        <v>El Katameya Mall14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s="6" t="s">
        <v>4069</v>
      </c>
      <c r="B7097" s="6" t="s">
        <v>7806</v>
      </c>
      <c r="C7097" s="6">
        <f>VLOOKUP(B7097,'inv no new'!A:C,3,0)</f>
        <v>3</v>
      </c>
      <c r="D7097" t="str">
        <f t="shared" si="110"/>
        <v>Closed3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s="6" t="s">
        <v>386</v>
      </c>
      <c r="B7101" s="6" t="s">
        <v>7810</v>
      </c>
      <c r="C7101" s="6">
        <f>VLOOKUP(B7101,'inv no new'!A:C,3,0)</f>
        <v>4</v>
      </c>
      <c r="D7101" t="str">
        <f t="shared" si="110"/>
        <v>EMAAR-PKG#107-MARASSI4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s="6" t="s">
        <v>386</v>
      </c>
      <c r="B7112" s="6" t="s">
        <v>7821</v>
      </c>
      <c r="C7112" s="6">
        <f>VLOOKUP(B7112,'inv no new'!A:C,3,0)</f>
        <v>6</v>
      </c>
      <c r="D7112" t="str">
        <f t="shared" si="111"/>
        <v>EMAAR-PKG#107-MARASSI6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s="6" t="s">
        <v>400</v>
      </c>
      <c r="B7115" s="6" t="s">
        <v>7824</v>
      </c>
      <c r="C7115" s="6">
        <f>VLOOKUP(B7115,'inv no new'!A:C,3,0)</f>
        <v>2</v>
      </c>
      <c r="D7115" t="str">
        <f t="shared" si="111"/>
        <v>EMAAR-PKG#85-UPTOWN2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s="6" t="s">
        <v>386</v>
      </c>
      <c r="B7123" s="6" t="s">
        <v>7832</v>
      </c>
      <c r="C7123" s="6">
        <f>VLOOKUP(B7123,'inv no new'!A:C,3,0)</f>
        <v>11</v>
      </c>
      <c r="D7123" t="str">
        <f t="shared" si="111"/>
        <v>EMAAR-PKG#107-MARASSI11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s="6" t="s">
        <v>516</v>
      </c>
      <c r="B7131" s="6" t="s">
        <v>7839</v>
      </c>
      <c r="C7131" s="6">
        <f>VLOOKUP(B7131,'inv no new'!A:C,3,0)</f>
        <v>5</v>
      </c>
      <c r="D7131" t="str">
        <f t="shared" si="111"/>
        <v>Ismailiya East Substation5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s="6" t="s">
        <v>341</v>
      </c>
      <c r="B7457" s="6" t="s">
        <v>8155</v>
      </c>
      <c r="C7457" s="6">
        <v>2</v>
      </c>
      <c r="D7457" t="str">
        <f t="shared" si="116"/>
        <v>Kafr Shokr Bridge2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s="6" t="s">
        <v>532</v>
      </c>
      <c r="B7637" s="6" t="s">
        <v>8315</v>
      </c>
      <c r="C7637" s="6">
        <f>VLOOKUP(B7637,'inv no new'!A:C,3,0)</f>
        <v>13</v>
      </c>
      <c r="D7637" t="str">
        <f t="shared" si="119"/>
        <v>Al Mostathmreen GIS Substation13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s="6" t="s">
        <v>4069</v>
      </c>
      <c r="B7670" s="6" t="s">
        <v>8348</v>
      </c>
      <c r="C7670" s="6">
        <f>VLOOKUP(B7670,'inv no new'!A:C,3,0)</f>
        <v>3</v>
      </c>
      <c r="D7670" t="str">
        <f t="shared" si="119"/>
        <v>Closed3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s="6" t="s">
        <v>641</v>
      </c>
      <c r="B7900" s="6" t="s">
        <v>8567</v>
      </c>
      <c r="C7900" s="6">
        <f>VLOOKUP(B7900,'inv no new'!A:C,3,0)</f>
        <v>1</v>
      </c>
      <c r="D7900" t="str">
        <f t="shared" si="123"/>
        <v>Amal Bridge Lock &amp; Load1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M22" sqref="M22"/>
    </sheetView>
  </sheetViews>
  <sheetFormatPr defaultRowHeight="14.4" x14ac:dyDescent="0.3"/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3929-9E22-4D0C-B02C-43794A344554}">
  <dimension ref="A1"/>
  <sheetViews>
    <sheetView workbookViewId="0">
      <selection activeCell="I64" sqref="I6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F4D25-8A5D-425B-9B68-643B28EE825C}">
  <dimension ref="A1:Z152"/>
  <sheetViews>
    <sheetView workbookViewId="0">
      <selection activeCell="K6" sqref="A6:K6"/>
    </sheetView>
  </sheetViews>
  <sheetFormatPr defaultRowHeight="14.4" x14ac:dyDescent="0.3"/>
  <cols>
    <col min="1" max="1" width="16.44140625" bestFit="1" customWidth="1"/>
    <col min="2" max="2" width="39.5546875" bestFit="1" customWidth="1"/>
    <col min="3" max="3" width="14.77734375" bestFit="1" customWidth="1"/>
    <col min="4" max="4" width="17.88671875" bestFit="1" customWidth="1"/>
    <col min="5" max="5" width="23" bestFit="1" customWidth="1"/>
    <col min="6" max="6" width="20.77734375" bestFit="1" customWidth="1"/>
    <col min="7" max="7" width="17.33203125" bestFit="1" customWidth="1"/>
    <col min="8" max="8" width="9.88671875" bestFit="1" customWidth="1"/>
    <col min="9" max="9" width="22.44140625" customWidth="1"/>
    <col min="12" max="12" width="13.77734375" customWidth="1"/>
  </cols>
  <sheetData>
    <row r="1" spans="1:26" x14ac:dyDescent="0.3">
      <c r="A1" s="37" t="s">
        <v>8721</v>
      </c>
      <c r="B1" s="37" t="s">
        <v>8722</v>
      </c>
      <c r="C1" s="38" t="s">
        <v>442</v>
      </c>
      <c r="D1" s="37" t="s">
        <v>8723</v>
      </c>
      <c r="E1" s="37" t="s">
        <v>8724</v>
      </c>
      <c r="F1" s="37" t="s">
        <v>8725</v>
      </c>
      <c r="G1" s="39" t="s">
        <v>8726</v>
      </c>
      <c r="H1" s="39" t="s">
        <v>8727</v>
      </c>
      <c r="I1" s="37" t="s">
        <v>8728</v>
      </c>
      <c r="J1" s="37" t="s">
        <v>8729</v>
      </c>
      <c r="K1" s="37" t="s">
        <v>8730</v>
      </c>
      <c r="L1" s="37" t="s">
        <v>443</v>
      </c>
      <c r="M1" s="37" t="s">
        <v>8731</v>
      </c>
      <c r="N1" s="37" t="s">
        <v>8732</v>
      </c>
      <c r="O1" s="37" t="s">
        <v>8733</v>
      </c>
      <c r="P1" s="37" t="s">
        <v>8734</v>
      </c>
      <c r="Q1" s="37" t="s">
        <v>8735</v>
      </c>
      <c r="R1" s="37" t="s">
        <v>8736</v>
      </c>
      <c r="S1" s="37" t="s">
        <v>8737</v>
      </c>
      <c r="T1" s="37" t="s">
        <v>8738</v>
      </c>
      <c r="U1" s="37" t="s">
        <v>8739</v>
      </c>
      <c r="V1" s="39" t="s">
        <v>8740</v>
      </c>
      <c r="W1" s="37" t="s">
        <v>8741</v>
      </c>
      <c r="X1" s="37" t="s">
        <v>8742</v>
      </c>
      <c r="Y1" s="37" t="s">
        <v>8743</v>
      </c>
      <c r="Z1" s="37" t="s">
        <v>8744</v>
      </c>
    </row>
    <row r="2" spans="1:26" x14ac:dyDescent="0.3">
      <c r="A2" s="40">
        <v>2114162</v>
      </c>
      <c r="B2" s="40" t="s">
        <v>8745</v>
      </c>
      <c r="C2" s="40" t="s">
        <v>288</v>
      </c>
      <c r="D2" s="40">
        <v>1395589</v>
      </c>
      <c r="E2" s="40">
        <v>1619586</v>
      </c>
      <c r="F2" s="40" t="s">
        <v>247</v>
      </c>
      <c r="G2" s="41">
        <v>63600</v>
      </c>
      <c r="H2" s="41">
        <v>1007589.6</v>
      </c>
      <c r="I2" s="40" t="s">
        <v>8746</v>
      </c>
      <c r="J2" s="40" t="s">
        <v>8747</v>
      </c>
      <c r="K2" s="40" t="s">
        <v>8748</v>
      </c>
      <c r="L2" s="40" t="s">
        <v>6169</v>
      </c>
      <c r="M2" s="40"/>
      <c r="N2" s="40" t="s">
        <v>288</v>
      </c>
      <c r="O2" s="40">
        <v>0</v>
      </c>
      <c r="P2" s="40" t="s">
        <v>8749</v>
      </c>
      <c r="Q2" s="40" t="s">
        <v>8750</v>
      </c>
      <c r="R2" s="40" t="s">
        <v>8751</v>
      </c>
      <c r="S2" s="40" t="s">
        <v>8752</v>
      </c>
      <c r="T2" s="40">
        <v>1</v>
      </c>
      <c r="U2" s="40">
        <v>17421.599999999999</v>
      </c>
      <c r="V2" s="41">
        <v>1116000</v>
      </c>
      <c r="W2" s="40">
        <v>1116000</v>
      </c>
      <c r="X2" s="40">
        <v>-60401.4</v>
      </c>
      <c r="Y2" s="40" t="s">
        <v>8753</v>
      </c>
      <c r="Z2" s="40" t="s">
        <v>8754</v>
      </c>
    </row>
    <row r="3" spans="1:26" x14ac:dyDescent="0.3">
      <c r="A3" s="40" t="s">
        <v>8755</v>
      </c>
      <c r="B3" s="40" t="s">
        <v>8745</v>
      </c>
      <c r="C3" s="40" t="s">
        <v>288</v>
      </c>
      <c r="D3" s="40">
        <v>1435592</v>
      </c>
      <c r="E3" s="40">
        <v>1662606</v>
      </c>
      <c r="F3" s="40" t="s">
        <v>8755</v>
      </c>
      <c r="G3" s="41">
        <v>2544000</v>
      </c>
      <c r="H3" s="41">
        <v>1272000</v>
      </c>
      <c r="I3" s="40" t="s">
        <v>8746</v>
      </c>
      <c r="J3" s="40" t="s">
        <v>8747</v>
      </c>
      <c r="K3" s="40" t="s">
        <v>8755</v>
      </c>
      <c r="L3" s="40" t="s">
        <v>6305</v>
      </c>
      <c r="M3" s="40"/>
      <c r="N3" s="40" t="s">
        <v>288</v>
      </c>
      <c r="O3" s="40">
        <v>0</v>
      </c>
      <c r="P3" s="40" t="s">
        <v>8749</v>
      </c>
      <c r="Q3" s="40" t="s">
        <v>8750</v>
      </c>
      <c r="R3" s="40" t="s">
        <v>8756</v>
      </c>
      <c r="S3" s="40" t="s">
        <v>8752</v>
      </c>
      <c r="T3" s="40">
        <v>1</v>
      </c>
      <c r="U3" s="40">
        <v>0</v>
      </c>
      <c r="V3" s="41">
        <v>1272000</v>
      </c>
      <c r="W3" s="40">
        <v>1272000</v>
      </c>
      <c r="X3" s="40">
        <v>0</v>
      </c>
      <c r="Y3" s="40" t="s">
        <v>8755</v>
      </c>
      <c r="Z3" s="40" t="s">
        <v>8754</v>
      </c>
    </row>
    <row r="4" spans="1:26" x14ac:dyDescent="0.3">
      <c r="A4" s="40">
        <v>1995135</v>
      </c>
      <c r="B4" s="40" t="s">
        <v>8745</v>
      </c>
      <c r="C4" s="40" t="s">
        <v>288</v>
      </c>
      <c r="D4" s="40">
        <v>1395589</v>
      </c>
      <c r="E4" s="40">
        <v>1619586</v>
      </c>
      <c r="F4" s="40" t="s">
        <v>247</v>
      </c>
      <c r="G4" s="41">
        <v>943989.6</v>
      </c>
      <c r="H4" s="41">
        <v>1007589.6</v>
      </c>
      <c r="I4" s="40" t="s">
        <v>8746</v>
      </c>
      <c r="J4" s="40" t="s">
        <v>8747</v>
      </c>
      <c r="K4" s="40" t="s">
        <v>8757</v>
      </c>
      <c r="L4" s="40" t="s">
        <v>6169</v>
      </c>
      <c r="M4" s="40"/>
      <c r="N4" s="40" t="s">
        <v>288</v>
      </c>
      <c r="O4" s="40">
        <v>0</v>
      </c>
      <c r="P4" s="40" t="s">
        <v>8749</v>
      </c>
      <c r="Q4" s="40" t="s">
        <v>8750</v>
      </c>
      <c r="R4" s="40" t="s">
        <v>8751</v>
      </c>
      <c r="S4" s="40" t="s">
        <v>8752</v>
      </c>
      <c r="T4" s="40">
        <v>1</v>
      </c>
      <c r="U4" s="40">
        <v>17421.599999999999</v>
      </c>
      <c r="V4" s="41">
        <v>1116000</v>
      </c>
      <c r="W4" s="40">
        <v>1116000</v>
      </c>
      <c r="X4" s="40">
        <v>-60401.4</v>
      </c>
      <c r="Y4" s="40" t="s">
        <v>8753</v>
      </c>
      <c r="Z4" s="40" t="s">
        <v>8754</v>
      </c>
    </row>
    <row r="5" spans="1:26" x14ac:dyDescent="0.3">
      <c r="A5" s="40">
        <v>2072150</v>
      </c>
      <c r="B5" s="40" t="s">
        <v>8745</v>
      </c>
      <c r="C5" s="40" t="s">
        <v>288</v>
      </c>
      <c r="D5" s="40">
        <v>1436592</v>
      </c>
      <c r="E5" s="40">
        <v>1663608</v>
      </c>
      <c r="F5" s="40" t="s">
        <v>247</v>
      </c>
      <c r="G5" s="41">
        <v>126883.6</v>
      </c>
      <c r="H5" s="41">
        <v>142483.6</v>
      </c>
      <c r="I5" s="40" t="s">
        <v>8746</v>
      </c>
      <c r="J5" s="40" t="s">
        <v>8747</v>
      </c>
      <c r="K5" s="40" t="s">
        <v>8758</v>
      </c>
      <c r="L5" s="40" t="s">
        <v>7607</v>
      </c>
      <c r="M5" s="40"/>
      <c r="N5" s="40" t="s">
        <v>288</v>
      </c>
      <c r="O5" s="40">
        <v>0</v>
      </c>
      <c r="P5" s="40" t="s">
        <v>8749</v>
      </c>
      <c r="Q5" s="40" t="s">
        <v>8750</v>
      </c>
      <c r="R5" s="40" t="s">
        <v>8759</v>
      </c>
      <c r="S5" s="40" t="s">
        <v>8752</v>
      </c>
      <c r="T5" s="40">
        <v>1</v>
      </c>
      <c r="U5" s="40">
        <v>0</v>
      </c>
      <c r="V5" s="41">
        <v>156000</v>
      </c>
      <c r="W5" s="40">
        <v>156000</v>
      </c>
      <c r="X5" s="40">
        <v>-13516.4</v>
      </c>
      <c r="Y5" s="40" t="s">
        <v>8755</v>
      </c>
      <c r="Z5" s="40" t="s">
        <v>8754</v>
      </c>
    </row>
    <row r="6" spans="1:26" x14ac:dyDescent="0.3">
      <c r="A6" s="40">
        <v>2114162</v>
      </c>
      <c r="B6" s="40" t="s">
        <v>8745</v>
      </c>
      <c r="C6" s="40" t="s">
        <v>288</v>
      </c>
      <c r="D6" s="40">
        <v>1436592</v>
      </c>
      <c r="E6" s="40">
        <v>1663608</v>
      </c>
      <c r="F6" s="40" t="s">
        <v>247</v>
      </c>
      <c r="G6" s="41">
        <v>15600</v>
      </c>
      <c r="H6" s="41">
        <v>142483.6</v>
      </c>
      <c r="I6" s="40" t="s">
        <v>8746</v>
      </c>
      <c r="J6" s="40" t="s">
        <v>8747</v>
      </c>
      <c r="K6" s="40" t="s">
        <v>8748</v>
      </c>
      <c r="L6" s="40" t="s">
        <v>7607</v>
      </c>
      <c r="M6" s="40"/>
      <c r="N6" s="40" t="s">
        <v>288</v>
      </c>
      <c r="O6" s="40">
        <v>0</v>
      </c>
      <c r="P6" s="40" t="s">
        <v>8749</v>
      </c>
      <c r="Q6" s="40" t="s">
        <v>8750</v>
      </c>
      <c r="R6" s="40" t="s">
        <v>8759</v>
      </c>
      <c r="S6" s="40" t="s">
        <v>8752</v>
      </c>
      <c r="T6" s="40">
        <v>1</v>
      </c>
      <c r="U6" s="40">
        <v>0</v>
      </c>
      <c r="V6" s="41">
        <v>156000</v>
      </c>
      <c r="W6" s="40">
        <v>156000</v>
      </c>
      <c r="X6" s="40">
        <v>-13516.4</v>
      </c>
      <c r="Y6" s="40" t="s">
        <v>8755</v>
      </c>
      <c r="Z6" s="40" t="s">
        <v>8754</v>
      </c>
    </row>
    <row r="7" spans="1:26" x14ac:dyDescent="0.3">
      <c r="A7" s="40">
        <v>1984144</v>
      </c>
      <c r="B7" s="40" t="s">
        <v>8745</v>
      </c>
      <c r="C7" s="40" t="s">
        <v>288</v>
      </c>
      <c r="D7" s="40">
        <v>1395589</v>
      </c>
      <c r="E7" s="40">
        <v>1619586</v>
      </c>
      <c r="F7" s="40" t="s">
        <v>247</v>
      </c>
      <c r="G7" s="41">
        <v>0</v>
      </c>
      <c r="H7" s="41">
        <v>1007589.6</v>
      </c>
      <c r="I7" s="40" t="s">
        <v>8746</v>
      </c>
      <c r="J7" s="40" t="s">
        <v>8747</v>
      </c>
      <c r="K7" s="40" t="s">
        <v>8760</v>
      </c>
      <c r="L7" s="40" t="s">
        <v>6169</v>
      </c>
      <c r="M7" s="40"/>
      <c r="N7" s="40" t="s">
        <v>288</v>
      </c>
      <c r="O7" s="40">
        <v>0</v>
      </c>
      <c r="P7" s="40" t="s">
        <v>8749</v>
      </c>
      <c r="Q7" s="40" t="s">
        <v>8750</v>
      </c>
      <c r="R7" s="40" t="s">
        <v>8751</v>
      </c>
      <c r="S7" s="40" t="s">
        <v>8752</v>
      </c>
      <c r="T7" s="40">
        <v>1</v>
      </c>
      <c r="U7" s="40">
        <v>17421.599999999999</v>
      </c>
      <c r="V7" s="41">
        <v>1116000</v>
      </c>
      <c r="W7" s="40">
        <v>1116000</v>
      </c>
      <c r="X7" s="40">
        <v>-60401.4</v>
      </c>
      <c r="Y7" s="40" t="s">
        <v>8753</v>
      </c>
      <c r="Z7" s="40" t="s">
        <v>8754</v>
      </c>
    </row>
    <row r="8" spans="1:26" x14ac:dyDescent="0.3">
      <c r="A8" s="40" t="s">
        <v>8755</v>
      </c>
      <c r="B8" s="40" t="s">
        <v>8745</v>
      </c>
      <c r="C8" s="40" t="s">
        <v>288</v>
      </c>
      <c r="D8" s="40">
        <v>1435601</v>
      </c>
      <c r="E8" s="40">
        <v>1662620</v>
      </c>
      <c r="F8" s="40" t="s">
        <v>8755</v>
      </c>
      <c r="G8" s="41" t="s">
        <v>8755</v>
      </c>
      <c r="H8" s="41" t="s">
        <v>8755</v>
      </c>
      <c r="I8" s="40" t="s">
        <v>8746</v>
      </c>
      <c r="J8" s="40" t="s">
        <v>8747</v>
      </c>
      <c r="K8" s="40" t="s">
        <v>8755</v>
      </c>
      <c r="L8" s="40" t="s">
        <v>8586</v>
      </c>
      <c r="M8" s="40"/>
      <c r="N8" s="40" t="s">
        <v>288</v>
      </c>
      <c r="O8" s="40">
        <v>0</v>
      </c>
      <c r="P8" s="40" t="s">
        <v>8761</v>
      </c>
      <c r="Q8" s="40" t="s">
        <v>8762</v>
      </c>
      <c r="R8" s="40" t="s">
        <v>8756</v>
      </c>
      <c r="S8" s="40" t="s">
        <v>8752</v>
      </c>
      <c r="T8" s="40">
        <v>1</v>
      </c>
      <c r="U8" s="40">
        <v>0</v>
      </c>
      <c r="V8" s="41">
        <v>0</v>
      </c>
      <c r="W8" s="40">
        <v>0</v>
      </c>
      <c r="X8" s="40">
        <v>0</v>
      </c>
      <c r="Y8" s="40" t="s">
        <v>8755</v>
      </c>
      <c r="Z8" s="40" t="s">
        <v>8754</v>
      </c>
    </row>
    <row r="13" spans="1:26" ht="15.6" x14ac:dyDescent="0.3">
      <c r="A13" s="93" t="s">
        <v>8763</v>
      </c>
      <c r="B13" s="93"/>
      <c r="C13" s="93"/>
      <c r="D13" s="93"/>
      <c r="E13" s="93"/>
      <c r="F13" s="93"/>
      <c r="G13" s="93"/>
    </row>
    <row r="14" spans="1:26" ht="57.6" x14ac:dyDescent="0.3">
      <c r="A14" s="42" t="s">
        <v>8764</v>
      </c>
      <c r="B14" s="42" t="s">
        <v>8765</v>
      </c>
      <c r="C14" s="42" t="s">
        <v>8766</v>
      </c>
      <c r="D14" s="42" t="s">
        <v>8767</v>
      </c>
      <c r="E14" s="42" t="s">
        <v>8768</v>
      </c>
      <c r="F14" s="42" t="s">
        <v>8769</v>
      </c>
      <c r="G14" s="42" t="s">
        <v>8770</v>
      </c>
    </row>
    <row r="15" spans="1:26" x14ac:dyDescent="0.3">
      <c r="A15" s="43"/>
      <c r="B15" s="43"/>
      <c r="C15" s="43"/>
      <c r="D15" s="43"/>
      <c r="E15" s="43"/>
      <c r="F15" s="43"/>
    </row>
    <row r="16" spans="1:26" x14ac:dyDescent="0.3">
      <c r="A16" s="43">
        <v>1</v>
      </c>
      <c r="B16" s="44">
        <v>12765887</v>
      </c>
      <c r="C16" s="45">
        <v>44591</v>
      </c>
      <c r="D16" s="44">
        <v>2760000</v>
      </c>
      <c r="E16" s="44">
        <f>B16-D16</f>
        <v>10005887</v>
      </c>
      <c r="F16" s="46">
        <f>E16</f>
        <v>10005887</v>
      </c>
      <c r="G16" s="44">
        <f>F16/1.05</f>
        <v>9529416.1904761903</v>
      </c>
    </row>
    <row r="17" spans="1:9" x14ac:dyDescent="0.3">
      <c r="A17" s="43">
        <v>2</v>
      </c>
      <c r="B17" s="44">
        <v>15845653.699999999</v>
      </c>
      <c r="C17" s="45">
        <v>44620</v>
      </c>
      <c r="D17" s="44">
        <v>2760000</v>
      </c>
      <c r="E17" s="44">
        <f t="shared" ref="E17:E21" si="0">B17-D17</f>
        <v>13085653.699999999</v>
      </c>
      <c r="F17" s="46">
        <f>E17-E16</f>
        <v>3079766.6999999993</v>
      </c>
      <c r="G17" s="44">
        <f t="shared" ref="G17:G21" si="1">F17/1.05</f>
        <v>2933111.1428571418</v>
      </c>
    </row>
    <row r="18" spans="1:9" x14ac:dyDescent="0.3">
      <c r="A18" s="43">
        <v>3</v>
      </c>
      <c r="B18" s="44">
        <v>19702758</v>
      </c>
      <c r="C18" s="45">
        <v>44650</v>
      </c>
      <c r="D18" s="44">
        <f>250*23000*0.6</f>
        <v>3450000</v>
      </c>
      <c r="E18" s="44">
        <f>B18-D18</f>
        <v>16252758</v>
      </c>
      <c r="F18" s="46">
        <f t="shared" ref="F18" si="2">E18-E17</f>
        <v>3167104.3000000007</v>
      </c>
      <c r="G18" s="44">
        <f t="shared" si="1"/>
        <v>3016289.8095238102</v>
      </c>
    </row>
    <row r="19" spans="1:9" x14ac:dyDescent="0.3">
      <c r="A19" s="43">
        <v>4</v>
      </c>
      <c r="B19" s="44">
        <v>22846974</v>
      </c>
      <c r="C19" s="45">
        <v>44681</v>
      </c>
      <c r="D19" s="44">
        <v>4830000</v>
      </c>
      <c r="E19" s="44">
        <f t="shared" si="0"/>
        <v>18016974</v>
      </c>
      <c r="F19" s="46">
        <f>E19-E18</f>
        <v>1764216</v>
      </c>
      <c r="G19" s="44">
        <f t="shared" si="1"/>
        <v>1680205.7142857143</v>
      </c>
    </row>
    <row r="20" spans="1:9" x14ac:dyDescent="0.3">
      <c r="A20" s="43" t="s">
        <v>8771</v>
      </c>
      <c r="B20" s="44">
        <v>28245585</v>
      </c>
      <c r="C20" s="45">
        <v>44711</v>
      </c>
      <c r="D20" s="44">
        <f>149772+4830000</f>
        <v>4979772</v>
      </c>
      <c r="E20" s="44">
        <f t="shared" si="0"/>
        <v>23265813</v>
      </c>
      <c r="F20" s="46">
        <f>E20-E19</f>
        <v>5248839</v>
      </c>
      <c r="G20" s="44">
        <f t="shared" si="1"/>
        <v>4998894.2857142854</v>
      </c>
    </row>
    <row r="21" spans="1:9" x14ac:dyDescent="0.3">
      <c r="A21" s="43" t="s">
        <v>8772</v>
      </c>
      <c r="B21" s="44">
        <v>37442196.200000003</v>
      </c>
      <c r="C21" s="45">
        <v>44742</v>
      </c>
      <c r="D21" s="44">
        <f>149772+4830000</f>
        <v>4979772</v>
      </c>
      <c r="E21" s="44">
        <f t="shared" si="0"/>
        <v>32462424.200000003</v>
      </c>
      <c r="F21" s="46">
        <f>E21-E20</f>
        <v>9196611.200000003</v>
      </c>
      <c r="G21" s="44">
        <f t="shared" si="1"/>
        <v>8758677.3333333358</v>
      </c>
    </row>
    <row r="22" spans="1:9" x14ac:dyDescent="0.3">
      <c r="A22" s="43">
        <v>5</v>
      </c>
      <c r="B22" s="44">
        <v>39474084</v>
      </c>
      <c r="C22" s="45">
        <v>44772</v>
      </c>
      <c r="D22" s="44">
        <f>5037000+149772</f>
        <v>5186772</v>
      </c>
      <c r="E22" s="44">
        <f>B22-D22</f>
        <v>34287312</v>
      </c>
      <c r="F22" s="46">
        <f>E22-E21</f>
        <v>1824887.799999997</v>
      </c>
      <c r="G22" s="44">
        <f>F22/1.05</f>
        <v>1737988.380952378</v>
      </c>
    </row>
    <row r="23" spans="1:9" x14ac:dyDescent="0.3">
      <c r="A23" s="43">
        <v>6</v>
      </c>
      <c r="B23" s="44">
        <v>47519587.200000003</v>
      </c>
      <c r="C23" s="45">
        <v>44803</v>
      </c>
      <c r="D23" s="44">
        <f>5037000+149772</f>
        <v>5186772</v>
      </c>
      <c r="E23" s="44">
        <f t="shared" ref="E23:E40" si="3">B23-D23</f>
        <v>42332815.200000003</v>
      </c>
      <c r="F23" s="46">
        <f t="shared" ref="F23:F40" si="4">E23-E22</f>
        <v>8045503.200000003</v>
      </c>
      <c r="G23" s="44">
        <f t="shared" ref="G23:G48" si="5">F23/1.05</f>
        <v>7662384.0000000028</v>
      </c>
    </row>
    <row r="24" spans="1:9" x14ac:dyDescent="0.3">
      <c r="A24" s="43">
        <v>7</v>
      </c>
      <c r="B24" s="44">
        <v>55960881</v>
      </c>
      <c r="C24" s="45">
        <v>44834</v>
      </c>
      <c r="D24" s="44">
        <f>5037000+149772</f>
        <v>5186772</v>
      </c>
      <c r="E24" s="44">
        <f t="shared" si="3"/>
        <v>50774109</v>
      </c>
      <c r="F24" s="46">
        <f t="shared" si="4"/>
        <v>8441293.799999997</v>
      </c>
      <c r="G24" s="44">
        <f t="shared" si="5"/>
        <v>8039327.4285714254</v>
      </c>
    </row>
    <row r="25" spans="1:9" x14ac:dyDescent="0.3">
      <c r="A25" s="43">
        <v>8</v>
      </c>
      <c r="B25" s="44">
        <v>62479537.299999997</v>
      </c>
      <c r="C25" s="45">
        <v>44864</v>
      </c>
      <c r="D25" s="44">
        <f>5037000+149772</f>
        <v>5186772</v>
      </c>
      <c r="E25" s="44">
        <f t="shared" si="3"/>
        <v>57292765.299999997</v>
      </c>
      <c r="F25" s="46">
        <f t="shared" si="4"/>
        <v>6518656.299999997</v>
      </c>
      <c r="G25" s="44">
        <f t="shared" si="5"/>
        <v>6208244.0952380924</v>
      </c>
    </row>
    <row r="26" spans="1:9" x14ac:dyDescent="0.3">
      <c r="A26" s="43">
        <v>9</v>
      </c>
      <c r="B26" s="44">
        <v>69510486.200000003</v>
      </c>
      <c r="C26" s="45">
        <v>44895</v>
      </c>
      <c r="D26" s="44">
        <v>5146500</v>
      </c>
      <c r="E26" s="44">
        <f t="shared" si="3"/>
        <v>64363986.200000003</v>
      </c>
      <c r="F26" s="46">
        <f t="shared" si="4"/>
        <v>7071220.900000006</v>
      </c>
      <c r="G26" s="44">
        <f t="shared" si="5"/>
        <v>6734496.0952381007</v>
      </c>
    </row>
    <row r="27" spans="1:9" x14ac:dyDescent="0.3">
      <c r="A27" s="43">
        <v>10</v>
      </c>
      <c r="B27" s="44">
        <v>76438720.900000006</v>
      </c>
      <c r="C27" s="45">
        <v>44925</v>
      </c>
      <c r="D27" s="44">
        <v>5146500</v>
      </c>
      <c r="E27" s="44">
        <f t="shared" si="3"/>
        <v>71292220.900000006</v>
      </c>
      <c r="F27" s="46">
        <f t="shared" si="4"/>
        <v>6928234.700000003</v>
      </c>
      <c r="G27" s="44">
        <f t="shared" si="5"/>
        <v>6598318.7619047649</v>
      </c>
      <c r="I27" s="2">
        <f>B35-B28</f>
        <v>37502000.200000003</v>
      </c>
    </row>
    <row r="28" spans="1:9" x14ac:dyDescent="0.3">
      <c r="A28" s="43">
        <v>11</v>
      </c>
      <c r="B28" s="44">
        <v>81339787.5</v>
      </c>
      <c r="C28" s="45">
        <v>44956</v>
      </c>
      <c r="D28" s="44">
        <v>5146500</v>
      </c>
      <c r="E28" s="44">
        <f t="shared" si="3"/>
        <v>76193287.5</v>
      </c>
      <c r="F28" s="44">
        <f t="shared" si="4"/>
        <v>4901066.599999994</v>
      </c>
      <c r="G28" s="44">
        <f t="shared" si="5"/>
        <v>4667682.4761904702</v>
      </c>
    </row>
    <row r="29" spans="1:9" x14ac:dyDescent="0.3">
      <c r="A29" s="43">
        <v>12</v>
      </c>
      <c r="B29" s="44">
        <v>85902248.700000003</v>
      </c>
      <c r="C29" s="45">
        <v>44985</v>
      </c>
      <c r="D29" s="44">
        <v>5146500</v>
      </c>
      <c r="E29" s="44">
        <f t="shared" si="3"/>
        <v>80755748.700000003</v>
      </c>
      <c r="F29" s="44">
        <f t="shared" si="4"/>
        <v>4562461.200000003</v>
      </c>
      <c r="G29" s="44">
        <f t="shared" si="5"/>
        <v>4345201.1428571455</v>
      </c>
    </row>
    <row r="30" spans="1:9" x14ac:dyDescent="0.3">
      <c r="A30" s="43">
        <v>13</v>
      </c>
      <c r="B30" s="44">
        <v>89765908.700000003</v>
      </c>
      <c r="C30" s="45">
        <v>45015</v>
      </c>
      <c r="D30" s="44">
        <v>5146500</v>
      </c>
      <c r="E30" s="44">
        <f t="shared" si="3"/>
        <v>84619408.700000003</v>
      </c>
      <c r="F30" s="44">
        <f t="shared" si="4"/>
        <v>3863660</v>
      </c>
      <c r="G30" s="44">
        <f t="shared" si="5"/>
        <v>3679676.1904761903</v>
      </c>
    </row>
    <row r="31" spans="1:9" x14ac:dyDescent="0.3">
      <c r="A31" s="43">
        <v>14</v>
      </c>
      <c r="B31" s="44">
        <v>96863443.700000003</v>
      </c>
      <c r="C31" s="45">
        <v>45046</v>
      </c>
      <c r="D31" s="44">
        <v>5146500</v>
      </c>
      <c r="E31" s="44">
        <f t="shared" si="3"/>
        <v>91716943.700000003</v>
      </c>
      <c r="F31" s="44">
        <f t="shared" si="4"/>
        <v>7097535</v>
      </c>
      <c r="G31" s="44">
        <f t="shared" si="5"/>
        <v>6759557.1428571427</v>
      </c>
    </row>
    <row r="32" spans="1:9" x14ac:dyDescent="0.3">
      <c r="A32" s="43">
        <v>15</v>
      </c>
      <c r="B32" s="44">
        <v>102958613.7</v>
      </c>
      <c r="C32" s="45">
        <v>45076</v>
      </c>
      <c r="D32" s="44">
        <v>4935000</v>
      </c>
      <c r="E32" s="44">
        <f t="shared" si="3"/>
        <v>98023613.700000003</v>
      </c>
      <c r="F32" s="44">
        <f t="shared" si="4"/>
        <v>6306670</v>
      </c>
      <c r="G32" s="44">
        <f t="shared" si="5"/>
        <v>6006352.3809523806</v>
      </c>
    </row>
    <row r="33" spans="1:9" x14ac:dyDescent="0.3">
      <c r="A33" s="43">
        <v>16</v>
      </c>
      <c r="B33" s="44">
        <v>109960863.7</v>
      </c>
      <c r="C33" s="45">
        <v>45137</v>
      </c>
      <c r="D33" s="44">
        <v>4935000</v>
      </c>
      <c r="E33" s="44">
        <f t="shared" si="3"/>
        <v>105025863.7</v>
      </c>
      <c r="F33" s="44">
        <f t="shared" si="4"/>
        <v>7002250</v>
      </c>
      <c r="G33" s="44">
        <f t="shared" si="5"/>
        <v>6668809.5238095233</v>
      </c>
    </row>
    <row r="34" spans="1:9" x14ac:dyDescent="0.3">
      <c r="A34" s="43">
        <v>17</v>
      </c>
      <c r="B34" s="44">
        <v>115017132.7</v>
      </c>
      <c r="C34" s="45">
        <v>45168</v>
      </c>
      <c r="D34" s="44">
        <f>3976200+1764000</f>
        <v>5740200</v>
      </c>
      <c r="E34" s="44">
        <f t="shared" si="3"/>
        <v>109276932.7</v>
      </c>
      <c r="F34" s="44">
        <f t="shared" si="4"/>
        <v>4251069</v>
      </c>
      <c r="G34" s="44">
        <f t="shared" si="5"/>
        <v>4048637.1428571427</v>
      </c>
    </row>
    <row r="35" spans="1:9" x14ac:dyDescent="0.3">
      <c r="A35" s="43">
        <v>18</v>
      </c>
      <c r="B35" s="44">
        <v>118841787.7</v>
      </c>
      <c r="C35" s="45">
        <v>45199</v>
      </c>
      <c r="D35" s="44">
        <v>3720000</v>
      </c>
      <c r="E35" s="44">
        <f t="shared" si="3"/>
        <v>115121787.7</v>
      </c>
      <c r="F35" s="44">
        <f t="shared" si="4"/>
        <v>5844855</v>
      </c>
      <c r="G35" s="44">
        <f t="shared" si="5"/>
        <v>5566528.5714285709</v>
      </c>
      <c r="H35" s="2">
        <f>SUM(G28:G35)</f>
        <v>41742444.571428567</v>
      </c>
      <c r="I35" s="69">
        <v>39992967.520000003</v>
      </c>
    </row>
    <row r="36" spans="1:9" x14ac:dyDescent="0.3">
      <c r="A36" s="47">
        <v>19</v>
      </c>
      <c r="B36" s="48">
        <v>123141787.7</v>
      </c>
      <c r="C36" s="49">
        <v>45229</v>
      </c>
      <c r="D36" s="48">
        <v>3720000</v>
      </c>
      <c r="E36" s="48">
        <f t="shared" si="3"/>
        <v>119421787.7</v>
      </c>
      <c r="F36" s="48">
        <f t="shared" si="4"/>
        <v>4300000</v>
      </c>
      <c r="G36" s="48">
        <f t="shared" si="5"/>
        <v>4095238.0952380951</v>
      </c>
    </row>
    <row r="37" spans="1:9" x14ac:dyDescent="0.3">
      <c r="A37" s="47">
        <v>20</v>
      </c>
      <c r="B37" s="48">
        <v>127677652.7</v>
      </c>
      <c r="C37" s="49">
        <v>45260</v>
      </c>
      <c r="D37" s="48">
        <v>2256000</v>
      </c>
      <c r="E37" s="48">
        <f t="shared" si="3"/>
        <v>125421652.7</v>
      </c>
      <c r="F37" s="48">
        <f t="shared" si="4"/>
        <v>5999865</v>
      </c>
      <c r="G37" s="48">
        <f t="shared" si="5"/>
        <v>5714157.1428571427</v>
      </c>
    </row>
    <row r="38" spans="1:9" x14ac:dyDescent="0.3">
      <c r="A38" s="47">
        <v>21</v>
      </c>
      <c r="B38" s="48">
        <v>130638957.40000001</v>
      </c>
      <c r="C38" s="49">
        <v>45290</v>
      </c>
      <c r="D38" s="48">
        <v>2256000</v>
      </c>
      <c r="E38" s="48">
        <f t="shared" si="3"/>
        <v>128382957.40000001</v>
      </c>
      <c r="F38" s="48">
        <f t="shared" si="4"/>
        <v>2961304.700000003</v>
      </c>
      <c r="G38" s="48">
        <f t="shared" si="5"/>
        <v>2820290.1904761931</v>
      </c>
    </row>
    <row r="39" spans="1:9" x14ac:dyDescent="0.3">
      <c r="A39" s="47">
        <v>22</v>
      </c>
      <c r="B39" s="48">
        <v>139238252.69999999</v>
      </c>
      <c r="C39" s="49">
        <v>45321</v>
      </c>
      <c r="D39" s="48">
        <v>9472500</v>
      </c>
      <c r="E39" s="48">
        <f t="shared" si="3"/>
        <v>129765752.69999999</v>
      </c>
      <c r="F39" s="48">
        <f t="shared" si="4"/>
        <v>1382795.2999999821</v>
      </c>
      <c r="G39" s="48">
        <f t="shared" si="5"/>
        <v>1316947.9047618876</v>
      </c>
    </row>
    <row r="40" spans="1:9" x14ac:dyDescent="0.3">
      <c r="A40" s="47">
        <v>23</v>
      </c>
      <c r="B40" s="48">
        <v>140571637.69999999</v>
      </c>
      <c r="C40" s="49">
        <v>45350</v>
      </c>
      <c r="D40" s="48">
        <v>9472500</v>
      </c>
      <c r="E40" s="48">
        <f t="shared" si="3"/>
        <v>131099137.69999999</v>
      </c>
      <c r="F40" s="48">
        <f t="shared" si="4"/>
        <v>1333385</v>
      </c>
      <c r="G40" s="48">
        <f t="shared" si="5"/>
        <v>1269890.4761904762</v>
      </c>
    </row>
    <row r="41" spans="1:9" x14ac:dyDescent="0.3">
      <c r="A41" s="48">
        <v>24</v>
      </c>
      <c r="B41" s="48">
        <v>142647732</v>
      </c>
      <c r="C41" s="49">
        <v>45381</v>
      </c>
      <c r="D41" s="48">
        <f>2397000+7216500</f>
        <v>9613500</v>
      </c>
      <c r="E41" s="48">
        <f>B41-D41</f>
        <v>133034232</v>
      </c>
      <c r="F41" s="48">
        <f>E41-E40</f>
        <v>1935094.3000000119</v>
      </c>
      <c r="G41" s="48">
        <f t="shared" si="5"/>
        <v>1842946.9523809636</v>
      </c>
    </row>
    <row r="42" spans="1:9" x14ac:dyDescent="0.3">
      <c r="A42" s="43">
        <v>25</v>
      </c>
      <c r="B42" s="44">
        <v>142697232</v>
      </c>
      <c r="C42" s="45">
        <v>45412</v>
      </c>
      <c r="D42" s="44">
        <f>2270100+7216500</f>
        <v>9486600</v>
      </c>
      <c r="E42" s="44">
        <f>B42-D42</f>
        <v>133210632</v>
      </c>
      <c r="F42" s="48">
        <f>E42-E41</f>
        <v>176400</v>
      </c>
      <c r="G42" s="48">
        <f t="shared" si="5"/>
        <v>168000</v>
      </c>
    </row>
    <row r="43" spans="1:9" x14ac:dyDescent="0.3">
      <c r="A43" s="48">
        <v>26</v>
      </c>
      <c r="B43" s="44">
        <v>145575217.69999999</v>
      </c>
      <c r="C43" s="49">
        <v>45442</v>
      </c>
      <c r="D43" s="44">
        <f>8797500+2270100</f>
        <v>11067600</v>
      </c>
      <c r="E43" s="44">
        <f>B43-D43</f>
        <v>134507617.69999999</v>
      </c>
      <c r="F43" s="48">
        <f>E43-E42</f>
        <v>1296985.6999999881</v>
      </c>
      <c r="G43" s="48">
        <f t="shared" si="5"/>
        <v>1235224.4761904648</v>
      </c>
    </row>
    <row r="44" spans="1:9" x14ac:dyDescent="0.3">
      <c r="A44" s="43">
        <v>27</v>
      </c>
      <c r="B44" s="44">
        <v>147482732.69999999</v>
      </c>
      <c r="C44" s="45">
        <v>45473</v>
      </c>
      <c r="D44" s="44">
        <f>10378500+2270100</f>
        <v>12648600</v>
      </c>
      <c r="E44" s="44">
        <f t="shared" ref="E44:E48" si="6">B44-D44</f>
        <v>134834132.69999999</v>
      </c>
      <c r="F44" s="48">
        <f t="shared" ref="F44:F48" si="7">E44-E43</f>
        <v>326515</v>
      </c>
      <c r="G44" s="48">
        <f t="shared" si="5"/>
        <v>310966.66666666663</v>
      </c>
    </row>
    <row r="45" spans="1:9" x14ac:dyDescent="0.3">
      <c r="A45" s="48">
        <v>28</v>
      </c>
      <c r="B45" s="44">
        <v>149563032.69999999</v>
      </c>
      <c r="C45" s="49">
        <v>45503</v>
      </c>
      <c r="D45" s="44">
        <f>10633500+2270100</f>
        <v>12903600</v>
      </c>
      <c r="E45" s="44">
        <f t="shared" si="6"/>
        <v>136659432.69999999</v>
      </c>
      <c r="F45" s="48">
        <f t="shared" si="7"/>
        <v>1825300</v>
      </c>
      <c r="G45" s="48">
        <f t="shared" si="5"/>
        <v>1738380.9523809522</v>
      </c>
    </row>
    <row r="46" spans="1:9" x14ac:dyDescent="0.3">
      <c r="A46" s="48">
        <v>28</v>
      </c>
      <c r="B46" s="44">
        <v>152600422.69999999</v>
      </c>
      <c r="C46" s="49">
        <v>45565</v>
      </c>
      <c r="D46" s="44">
        <f>11857500+2270100</f>
        <v>14127600</v>
      </c>
      <c r="E46" s="44">
        <f t="shared" si="6"/>
        <v>138472822.69999999</v>
      </c>
      <c r="F46" s="48">
        <f t="shared" si="7"/>
        <v>1813390</v>
      </c>
      <c r="G46" s="48">
        <f t="shared" si="5"/>
        <v>1727038.0952380951</v>
      </c>
    </row>
    <row r="47" spans="1:9" x14ac:dyDescent="0.3">
      <c r="A47" s="43">
        <v>29</v>
      </c>
      <c r="B47" s="44">
        <v>154362485.69999999</v>
      </c>
      <c r="C47" s="49">
        <v>45595</v>
      </c>
      <c r="D47" s="44">
        <f>11857500+2270100</f>
        <v>14127600</v>
      </c>
      <c r="E47" s="44">
        <f t="shared" si="6"/>
        <v>140234885.69999999</v>
      </c>
      <c r="F47" s="48">
        <f t="shared" si="7"/>
        <v>1762063</v>
      </c>
      <c r="G47" s="48">
        <f t="shared" si="5"/>
        <v>1678155.2380952381</v>
      </c>
    </row>
    <row r="48" spans="1:9" x14ac:dyDescent="0.3">
      <c r="A48" s="48">
        <v>30</v>
      </c>
      <c r="B48" s="44">
        <v>155920585.69999999</v>
      </c>
      <c r="C48" s="49">
        <v>45626</v>
      </c>
      <c r="D48" s="44">
        <f>11857500+2270100</f>
        <v>14127600</v>
      </c>
      <c r="E48" s="44">
        <f t="shared" si="6"/>
        <v>141792985.69999999</v>
      </c>
      <c r="F48" s="48">
        <f t="shared" si="7"/>
        <v>1558100</v>
      </c>
      <c r="G48" s="48">
        <f t="shared" si="5"/>
        <v>1483904.7619047619</v>
      </c>
    </row>
    <row r="49" spans="1:7" x14ac:dyDescent="0.3">
      <c r="A49" s="43"/>
      <c r="B49" s="43"/>
      <c r="C49" s="45"/>
      <c r="D49" s="44"/>
      <c r="E49" s="50" t="s">
        <v>8773</v>
      </c>
      <c r="F49" s="50">
        <f>SUM(F16:F48)</f>
        <v>141792985.69999999</v>
      </c>
      <c r="G49" s="51">
        <f>F49/1.05</f>
        <v>135040938.76190475</v>
      </c>
    </row>
    <row r="50" spans="1:7" x14ac:dyDescent="0.3">
      <c r="A50" s="43"/>
      <c r="B50" s="44"/>
      <c r="C50" s="45"/>
      <c r="D50" s="44"/>
      <c r="E50" s="44"/>
      <c r="F50" s="44"/>
      <c r="G50" s="44"/>
    </row>
    <row r="51" spans="1:7" x14ac:dyDescent="0.3">
      <c r="A51" s="43" t="s">
        <v>8774</v>
      </c>
      <c r="B51" s="44">
        <v>5577869.9077410689</v>
      </c>
      <c r="C51" s="45">
        <v>44895</v>
      </c>
      <c r="D51" s="44">
        <v>0</v>
      </c>
      <c r="E51" s="44">
        <f>B51-D51</f>
        <v>5577869.9077410689</v>
      </c>
      <c r="F51" s="44">
        <f>E51</f>
        <v>5577869.9077410689</v>
      </c>
      <c r="G51" s="44">
        <f>F51/1.05</f>
        <v>5312257.0549914939</v>
      </c>
    </row>
    <row r="52" spans="1:7" x14ac:dyDescent="0.3">
      <c r="A52" s="43" t="s">
        <v>8775</v>
      </c>
      <c r="B52" s="44">
        <v>3583175.08</v>
      </c>
      <c r="C52" s="45">
        <v>44956</v>
      </c>
      <c r="D52" s="44">
        <v>0</v>
      </c>
      <c r="E52" s="44">
        <f>B52-D52</f>
        <v>3583175.08</v>
      </c>
      <c r="F52" s="44">
        <f t="shared" ref="F52:F65" si="8">E52</f>
        <v>3583175.08</v>
      </c>
      <c r="G52" s="44">
        <f t="shared" ref="G52:G65" si="9">F52/1.05</f>
        <v>3412547.6952380952</v>
      </c>
    </row>
    <row r="53" spans="1:7" x14ac:dyDescent="0.3">
      <c r="A53" s="43" t="s">
        <v>8776</v>
      </c>
      <c r="B53" s="44">
        <v>4105385.0199999996</v>
      </c>
      <c r="C53" s="45">
        <v>45015</v>
      </c>
      <c r="D53" s="44">
        <v>0</v>
      </c>
      <c r="E53" s="44">
        <f t="shared" ref="E53:E65" si="10">B53-D53</f>
        <v>4105385.0199999996</v>
      </c>
      <c r="F53" s="44">
        <f t="shared" si="8"/>
        <v>4105385.0199999996</v>
      </c>
      <c r="G53" s="44">
        <f t="shared" si="9"/>
        <v>3909890.4952380946</v>
      </c>
    </row>
    <row r="54" spans="1:7" x14ac:dyDescent="0.3">
      <c r="A54" s="43" t="s">
        <v>8777</v>
      </c>
      <c r="B54" s="44">
        <v>10630264.74</v>
      </c>
      <c r="C54" s="45">
        <v>45076</v>
      </c>
      <c r="D54" s="44">
        <v>0</v>
      </c>
      <c r="E54" s="44">
        <f t="shared" si="10"/>
        <v>10630264.74</v>
      </c>
      <c r="F54" s="44">
        <f t="shared" si="8"/>
        <v>10630264.74</v>
      </c>
      <c r="G54" s="44">
        <f t="shared" si="9"/>
        <v>10124061.657142857</v>
      </c>
    </row>
    <row r="55" spans="1:7" x14ac:dyDescent="0.3">
      <c r="A55" s="43" t="s">
        <v>8778</v>
      </c>
      <c r="B55" s="44">
        <v>8325876.3300000001</v>
      </c>
      <c r="C55" s="45">
        <v>45137</v>
      </c>
      <c r="D55" s="44">
        <v>0</v>
      </c>
      <c r="E55" s="44">
        <f t="shared" si="10"/>
        <v>8325876.3300000001</v>
      </c>
      <c r="F55" s="44">
        <f t="shared" si="8"/>
        <v>8325876.3300000001</v>
      </c>
      <c r="G55" s="44">
        <f t="shared" si="9"/>
        <v>7929406.0285714287</v>
      </c>
    </row>
    <row r="56" spans="1:7" x14ac:dyDescent="0.3">
      <c r="A56" s="43" t="s">
        <v>8779</v>
      </c>
      <c r="B56" s="44">
        <v>10374955</v>
      </c>
      <c r="C56" s="45">
        <v>45168</v>
      </c>
      <c r="D56" s="44">
        <v>0</v>
      </c>
      <c r="E56" s="44">
        <f t="shared" si="10"/>
        <v>10374955</v>
      </c>
      <c r="F56" s="44">
        <f t="shared" si="8"/>
        <v>10374955</v>
      </c>
      <c r="G56" s="44">
        <f t="shared" si="9"/>
        <v>9880909.5238095243</v>
      </c>
    </row>
    <row r="57" spans="1:7" x14ac:dyDescent="0.3">
      <c r="A57" s="43" t="s">
        <v>8780</v>
      </c>
      <c r="B57" s="52">
        <v>4852658.8553875294</v>
      </c>
      <c r="C57" s="45">
        <v>45260</v>
      </c>
      <c r="D57" s="44">
        <v>0</v>
      </c>
      <c r="E57" s="44">
        <f t="shared" si="10"/>
        <v>4852658.8553875294</v>
      </c>
      <c r="F57" s="44">
        <f t="shared" si="8"/>
        <v>4852658.8553875294</v>
      </c>
      <c r="G57" s="44">
        <f t="shared" si="9"/>
        <v>4621579.8622738374</v>
      </c>
    </row>
    <row r="58" spans="1:7" x14ac:dyDescent="0.3">
      <c r="A58" s="43" t="s">
        <v>8781</v>
      </c>
      <c r="B58" s="52">
        <v>2993130.69705097</v>
      </c>
      <c r="C58" s="45">
        <v>45290</v>
      </c>
      <c r="D58" s="44">
        <v>0</v>
      </c>
      <c r="E58" s="44">
        <f t="shared" si="10"/>
        <v>2993130.69705097</v>
      </c>
      <c r="F58" s="44">
        <f t="shared" si="8"/>
        <v>2993130.69705097</v>
      </c>
      <c r="G58" s="44">
        <f t="shared" si="9"/>
        <v>2850600.6638580668</v>
      </c>
    </row>
    <row r="59" spans="1:7" x14ac:dyDescent="0.3">
      <c r="A59" s="43" t="s">
        <v>8782</v>
      </c>
      <c r="B59" s="52">
        <v>3063176.9911826905</v>
      </c>
      <c r="C59" s="45">
        <v>45321</v>
      </c>
      <c r="D59" s="44">
        <v>0</v>
      </c>
      <c r="E59" s="44">
        <f t="shared" si="10"/>
        <v>3063176.9911826905</v>
      </c>
      <c r="F59" s="44">
        <f t="shared" si="8"/>
        <v>3063176.9911826905</v>
      </c>
      <c r="G59" s="44">
        <f t="shared" si="9"/>
        <v>2917311.420173991</v>
      </c>
    </row>
    <row r="60" spans="1:7" x14ac:dyDescent="0.3">
      <c r="A60" s="43" t="s">
        <v>8783</v>
      </c>
      <c r="B60" s="43"/>
      <c r="C60" s="45">
        <v>45351</v>
      </c>
      <c r="D60" s="44"/>
      <c r="E60" s="44">
        <f t="shared" si="10"/>
        <v>0</v>
      </c>
      <c r="F60" s="44">
        <f t="shared" si="8"/>
        <v>0</v>
      </c>
      <c r="G60" s="44">
        <f t="shared" si="9"/>
        <v>0</v>
      </c>
    </row>
    <row r="61" spans="1:7" x14ac:dyDescent="0.3">
      <c r="A61" s="43" t="s">
        <v>8784</v>
      </c>
      <c r="B61" s="44"/>
      <c r="C61" s="45">
        <v>45381</v>
      </c>
      <c r="D61" s="44"/>
      <c r="E61" s="44">
        <f t="shared" si="10"/>
        <v>0</v>
      </c>
      <c r="F61" s="44">
        <f t="shared" si="8"/>
        <v>0</v>
      </c>
      <c r="G61" s="44">
        <f t="shared" si="9"/>
        <v>0</v>
      </c>
    </row>
    <row r="62" spans="1:7" x14ac:dyDescent="0.3">
      <c r="A62" s="43" t="s">
        <v>8785</v>
      </c>
      <c r="B62" s="44">
        <v>1719661.87</v>
      </c>
      <c r="C62" s="45">
        <v>45412</v>
      </c>
      <c r="D62" s="44"/>
      <c r="E62" s="44">
        <f t="shared" si="10"/>
        <v>1719661.87</v>
      </c>
      <c r="F62" s="44">
        <f t="shared" si="8"/>
        <v>1719661.87</v>
      </c>
      <c r="G62" s="44">
        <f t="shared" si="9"/>
        <v>1637773.2095238096</v>
      </c>
    </row>
    <row r="63" spans="1:7" x14ac:dyDescent="0.3">
      <c r="A63" s="43" t="s">
        <v>8786</v>
      </c>
      <c r="B63" s="44">
        <v>623096.6</v>
      </c>
      <c r="C63" s="45">
        <v>45442</v>
      </c>
      <c r="D63" s="44"/>
      <c r="E63" s="44">
        <f t="shared" si="10"/>
        <v>623096.6</v>
      </c>
      <c r="F63" s="44">
        <f t="shared" si="8"/>
        <v>623096.6</v>
      </c>
      <c r="G63" s="44">
        <f t="shared" si="9"/>
        <v>593425.33333333326</v>
      </c>
    </row>
    <row r="64" spans="1:7" x14ac:dyDescent="0.3">
      <c r="A64" s="43" t="s">
        <v>8787</v>
      </c>
      <c r="B64" s="44">
        <v>3682658.78</v>
      </c>
      <c r="C64" s="45">
        <v>45534</v>
      </c>
      <c r="D64" s="44"/>
      <c r="E64" s="44">
        <f t="shared" si="10"/>
        <v>3682658.78</v>
      </c>
      <c r="F64" s="44">
        <f t="shared" si="8"/>
        <v>3682658.78</v>
      </c>
      <c r="G64" s="44">
        <f t="shared" si="9"/>
        <v>3507294.0761904758</v>
      </c>
    </row>
    <row r="65" spans="1:7" x14ac:dyDescent="0.3">
      <c r="A65" s="43" t="s">
        <v>8788</v>
      </c>
      <c r="B65" s="44">
        <v>1910948.83</v>
      </c>
      <c r="C65" s="45">
        <v>45565</v>
      </c>
      <c r="D65" s="44"/>
      <c r="E65" s="44">
        <f t="shared" si="10"/>
        <v>1910948.83</v>
      </c>
      <c r="F65" s="44">
        <f t="shared" si="8"/>
        <v>1910948.83</v>
      </c>
      <c r="G65" s="44">
        <f t="shared" si="9"/>
        <v>1819951.2666666666</v>
      </c>
    </row>
    <row r="66" spans="1:7" x14ac:dyDescent="0.3">
      <c r="A66" s="43"/>
      <c r="B66" s="44"/>
      <c r="C66" s="45"/>
      <c r="D66" s="44"/>
      <c r="E66" s="44"/>
      <c r="F66" s="44"/>
      <c r="G66" s="44"/>
    </row>
    <row r="67" spans="1:7" x14ac:dyDescent="0.3">
      <c r="A67" s="43"/>
      <c r="B67" s="43" t="s">
        <v>8789</v>
      </c>
      <c r="C67" s="50"/>
      <c r="D67" s="44"/>
      <c r="E67" s="50" t="s">
        <v>8790</v>
      </c>
      <c r="F67" s="50">
        <f>SUM(F51:F65)</f>
        <v>61442858.70136226</v>
      </c>
      <c r="G67" s="51">
        <f>F67/1.05</f>
        <v>58517008.287011676</v>
      </c>
    </row>
    <row r="68" spans="1:7" x14ac:dyDescent="0.3">
      <c r="A68" s="43"/>
      <c r="B68" s="50"/>
      <c r="C68" s="45"/>
      <c r="D68" s="44"/>
      <c r="E68" s="44"/>
      <c r="F68" s="50"/>
      <c r="G68" s="51"/>
    </row>
    <row r="69" spans="1:7" x14ac:dyDescent="0.3">
      <c r="A69" s="43"/>
      <c r="B69" s="50"/>
      <c r="C69" s="45"/>
      <c r="D69" s="44"/>
      <c r="E69" s="50" t="s">
        <v>8791</v>
      </c>
      <c r="F69" s="50">
        <f>F49+F67</f>
        <v>203235844.40136224</v>
      </c>
      <c r="G69" s="53">
        <f>F69/1.05</f>
        <v>193557947.0489164</v>
      </c>
    </row>
    <row r="70" spans="1:7" x14ac:dyDescent="0.3">
      <c r="A70" s="43"/>
      <c r="B70" s="50"/>
      <c r="C70" s="45"/>
      <c r="D70" s="44"/>
      <c r="E70" s="44"/>
      <c r="F70" s="50"/>
      <c r="G70" s="51"/>
    </row>
    <row r="71" spans="1:7" x14ac:dyDescent="0.3">
      <c r="A71" s="43"/>
      <c r="B71" s="50"/>
      <c r="C71" s="45"/>
      <c r="D71" s="44"/>
      <c r="E71" s="54" t="s">
        <v>8792</v>
      </c>
      <c r="F71" s="55">
        <f>F49/F72</f>
        <v>0.2673865548410081</v>
      </c>
      <c r="G71" s="51">
        <f t="shared" ref="G71:G77" si="11">F71/1.05</f>
        <v>0.25465386175334104</v>
      </c>
    </row>
    <row r="72" spans="1:7" x14ac:dyDescent="0.3">
      <c r="A72" s="43"/>
      <c r="B72" s="50"/>
      <c r="C72" s="45"/>
      <c r="D72" s="44"/>
      <c r="E72" s="54" t="s">
        <v>8793</v>
      </c>
      <c r="F72" s="50">
        <v>530292130</v>
      </c>
      <c r="G72" s="51">
        <f t="shared" si="11"/>
        <v>505040123.80952376</v>
      </c>
    </row>
    <row r="73" spans="1:7" x14ac:dyDescent="0.3">
      <c r="A73" s="43"/>
      <c r="B73" s="44"/>
      <c r="C73" s="45"/>
      <c r="D73" s="44"/>
      <c r="E73" s="54" t="s">
        <v>8794</v>
      </c>
      <c r="F73" s="50">
        <f>F72-F49</f>
        <v>388499144.30000001</v>
      </c>
      <c r="G73" s="51">
        <f t="shared" si="11"/>
        <v>369999185.04761904</v>
      </c>
    </row>
    <row r="74" spans="1:7" x14ac:dyDescent="0.3">
      <c r="A74" s="43"/>
      <c r="B74" s="44"/>
      <c r="C74" s="45"/>
      <c r="D74" s="44"/>
      <c r="E74" s="54" t="s">
        <v>8795</v>
      </c>
      <c r="F74" s="50">
        <v>91243012</v>
      </c>
      <c r="G74" s="51">
        <f t="shared" si="11"/>
        <v>86898106.666666657</v>
      </c>
    </row>
    <row r="75" spans="1:7" x14ac:dyDescent="0.3">
      <c r="A75" s="43"/>
      <c r="B75" s="44"/>
      <c r="C75" s="45"/>
      <c r="D75" s="44"/>
      <c r="E75" s="54" t="s">
        <v>8796</v>
      </c>
      <c r="F75" s="50">
        <f>F74-F67</f>
        <v>29800153.29863774</v>
      </c>
      <c r="G75" s="51">
        <f t="shared" si="11"/>
        <v>28381098.379654989</v>
      </c>
    </row>
    <row r="76" spans="1:7" x14ac:dyDescent="0.3">
      <c r="A76" s="43"/>
      <c r="B76" s="44"/>
      <c r="C76" s="45"/>
      <c r="D76" s="44"/>
      <c r="E76" s="54" t="s">
        <v>8797</v>
      </c>
      <c r="F76" s="50">
        <f>F72+F74</f>
        <v>621535142</v>
      </c>
      <c r="G76" s="53">
        <f t="shared" si="11"/>
        <v>591938230.47619045</v>
      </c>
    </row>
    <row r="77" spans="1:7" x14ac:dyDescent="0.3">
      <c r="A77" s="43"/>
      <c r="B77" s="44"/>
      <c r="C77" s="43"/>
      <c r="D77" s="44"/>
      <c r="E77" s="54" t="s">
        <v>8794</v>
      </c>
      <c r="F77" s="50">
        <f>F76-F49-F67</f>
        <v>418299297.59863776</v>
      </c>
      <c r="G77" s="51">
        <f t="shared" si="11"/>
        <v>398380283.42727405</v>
      </c>
    </row>
    <row r="78" spans="1:7" x14ac:dyDescent="0.3">
      <c r="A78" s="43"/>
      <c r="B78" s="44"/>
      <c r="C78" s="43"/>
      <c r="D78" s="44"/>
      <c r="E78" s="50"/>
      <c r="F78" s="43"/>
    </row>
    <row r="79" spans="1:7" x14ac:dyDescent="0.3">
      <c r="A79" s="43"/>
      <c r="B79" s="44"/>
      <c r="C79" s="45"/>
      <c r="D79" s="44"/>
      <c r="E79" s="54" t="s">
        <v>8798</v>
      </c>
      <c r="F79" s="50">
        <v>0</v>
      </c>
      <c r="G79" s="51">
        <f>F79/1.05</f>
        <v>0</v>
      </c>
    </row>
    <row r="80" spans="1:7" x14ac:dyDescent="0.3">
      <c r="A80" s="43"/>
      <c r="B80" s="44"/>
      <c r="C80" s="45"/>
      <c r="D80" s="44"/>
      <c r="E80" s="54" t="s">
        <v>8799</v>
      </c>
      <c r="F80" s="50">
        <v>5468651.7999999998</v>
      </c>
      <c r="G80" s="51">
        <f>F80/1.05</f>
        <v>5208239.8095238088</v>
      </c>
    </row>
    <row r="81" spans="1:7" x14ac:dyDescent="0.3">
      <c r="A81" s="43"/>
      <c r="B81" s="44"/>
      <c r="C81" s="45"/>
      <c r="D81" s="44"/>
      <c r="E81" s="54" t="s">
        <v>8800</v>
      </c>
      <c r="F81" s="50">
        <f>SUM(F16:F27)-F80</f>
        <v>65823569.100000009</v>
      </c>
      <c r="G81" s="51">
        <f t="shared" ref="G81:G83" si="12">F81/1.05</f>
        <v>62689113.428571433</v>
      </c>
    </row>
    <row r="82" spans="1:7" x14ac:dyDescent="0.3">
      <c r="A82" s="43"/>
      <c r="B82" s="44"/>
      <c r="C82" s="43"/>
      <c r="D82" s="44"/>
      <c r="E82" s="54" t="s">
        <v>8801</v>
      </c>
      <c r="F82" s="50">
        <f>SUM(F28:F38)</f>
        <v>57090736.5</v>
      </c>
      <c r="G82" s="51">
        <f t="shared" si="12"/>
        <v>54372130</v>
      </c>
    </row>
    <row r="83" spans="1:7" x14ac:dyDescent="0.3">
      <c r="A83" s="43"/>
      <c r="B83" s="44"/>
      <c r="C83" s="43"/>
      <c r="D83" s="44"/>
      <c r="E83" s="54" t="s">
        <v>8802</v>
      </c>
      <c r="F83" s="50">
        <f>SUM(F39:F48)</f>
        <v>13410028.299999982</v>
      </c>
      <c r="G83" s="51">
        <f t="shared" si="12"/>
        <v>12771455.523809506</v>
      </c>
    </row>
    <row r="84" spans="1:7" x14ac:dyDescent="0.3">
      <c r="A84" s="43"/>
      <c r="B84" s="44"/>
      <c r="C84" s="43"/>
      <c r="D84" s="44"/>
      <c r="E84" s="50"/>
      <c r="F84" s="43"/>
    </row>
    <row r="85" spans="1:7" ht="15.6" x14ac:dyDescent="0.3">
      <c r="A85" s="93" t="s">
        <v>8803</v>
      </c>
      <c r="B85" s="93"/>
      <c r="C85" s="93"/>
      <c r="D85" s="93"/>
      <c r="E85" s="93"/>
      <c r="F85" s="93"/>
      <c r="G85" s="93"/>
    </row>
    <row r="86" spans="1:7" ht="28.8" x14ac:dyDescent="0.3">
      <c r="A86" s="42" t="s">
        <v>8804</v>
      </c>
      <c r="B86" s="42" t="s">
        <v>8805</v>
      </c>
      <c r="C86" s="42" t="s">
        <v>8806</v>
      </c>
      <c r="D86" s="42" t="s">
        <v>8807</v>
      </c>
      <c r="E86" s="42" t="s">
        <v>8808</v>
      </c>
      <c r="F86" s="42" t="s">
        <v>8809</v>
      </c>
      <c r="G86" s="42" t="s">
        <v>8810</v>
      </c>
    </row>
    <row r="87" spans="1:7" x14ac:dyDescent="0.3">
      <c r="A87" s="43"/>
      <c r="B87" s="43"/>
      <c r="C87" s="56"/>
      <c r="D87" s="43"/>
      <c r="E87" s="43"/>
      <c r="F87" s="57"/>
    </row>
    <row r="88" spans="1:7" x14ac:dyDescent="0.3">
      <c r="A88" s="58">
        <v>44627</v>
      </c>
      <c r="B88" s="43" t="s">
        <v>8811</v>
      </c>
      <c r="C88" s="51">
        <v>175271</v>
      </c>
      <c r="D88" s="51"/>
      <c r="E88" s="59">
        <v>44627</v>
      </c>
      <c r="F88" s="43"/>
    </row>
    <row r="89" spans="1:7" x14ac:dyDescent="0.3">
      <c r="A89" s="58">
        <v>44707</v>
      </c>
      <c r="B89" s="43" t="s">
        <v>8812</v>
      </c>
      <c r="C89" s="51">
        <v>2494611.0269999998</v>
      </c>
      <c r="D89" s="51"/>
      <c r="E89" s="59">
        <v>44707</v>
      </c>
      <c r="F89" s="43"/>
    </row>
    <row r="90" spans="1:7" x14ac:dyDescent="0.3">
      <c r="A90" s="58">
        <v>44707</v>
      </c>
      <c r="B90" s="43" t="s">
        <v>8813</v>
      </c>
      <c r="C90" s="51">
        <v>2045810.9230000004</v>
      </c>
      <c r="D90" s="51"/>
      <c r="E90" s="59">
        <v>44707</v>
      </c>
      <c r="F90" s="43"/>
    </row>
    <row r="91" spans="1:7" x14ac:dyDescent="0.3">
      <c r="A91" s="58">
        <v>44895</v>
      </c>
      <c r="B91" s="43" t="s">
        <v>8814</v>
      </c>
      <c r="C91" s="51">
        <v>6555212.9406428598</v>
      </c>
      <c r="D91" s="44"/>
      <c r="E91" s="59">
        <v>44895</v>
      </c>
      <c r="F91" s="43"/>
    </row>
    <row r="92" spans="1:7" x14ac:dyDescent="0.3">
      <c r="A92" s="58">
        <v>44895</v>
      </c>
      <c r="B92" s="43" t="s">
        <v>8815</v>
      </c>
      <c r="C92" s="51">
        <v>7801623.5593571402</v>
      </c>
      <c r="D92" s="44"/>
      <c r="E92" s="59">
        <v>44895</v>
      </c>
      <c r="F92" s="43"/>
    </row>
    <row r="93" spans="1:7" x14ac:dyDescent="0.3">
      <c r="A93" s="58">
        <v>45000</v>
      </c>
      <c r="B93" s="43" t="s">
        <v>8816</v>
      </c>
      <c r="C93" s="51">
        <v>724954</v>
      </c>
      <c r="D93" s="44"/>
      <c r="E93" s="59">
        <v>45000</v>
      </c>
      <c r="F93" s="14">
        <f>D93</f>
        <v>0</v>
      </c>
      <c r="G93" s="6"/>
    </row>
    <row r="94" spans="1:7" x14ac:dyDescent="0.3">
      <c r="A94" s="58">
        <v>45350</v>
      </c>
      <c r="B94" s="43" t="s">
        <v>8817</v>
      </c>
      <c r="C94" s="51">
        <v>24492789.5</v>
      </c>
      <c r="D94" s="44"/>
      <c r="E94" s="59">
        <v>45021</v>
      </c>
      <c r="F94" s="43"/>
      <c r="G94" s="14">
        <f>D94</f>
        <v>0</v>
      </c>
    </row>
    <row r="95" spans="1:7" x14ac:dyDescent="0.3">
      <c r="A95" s="58">
        <v>45468</v>
      </c>
      <c r="B95" s="43" t="s">
        <v>8818</v>
      </c>
      <c r="C95" s="51">
        <v>18594353.550000001</v>
      </c>
      <c r="D95" s="44"/>
      <c r="E95" s="59">
        <v>45468</v>
      </c>
      <c r="F95" s="43"/>
      <c r="G95" s="14"/>
    </row>
    <row r="96" spans="1:7" x14ac:dyDescent="0.3">
      <c r="A96" s="58">
        <v>45575</v>
      </c>
      <c r="B96" s="43" t="s">
        <v>8819</v>
      </c>
      <c r="C96" s="51">
        <v>3924365.05</v>
      </c>
      <c r="D96" s="44"/>
      <c r="E96" s="59">
        <v>45595</v>
      </c>
      <c r="F96" s="43"/>
      <c r="G96" s="14"/>
    </row>
    <row r="97" spans="1:12" x14ac:dyDescent="0.3">
      <c r="A97" s="58"/>
      <c r="B97" s="43"/>
      <c r="C97" s="60"/>
      <c r="D97" s="44"/>
      <c r="E97" s="59"/>
      <c r="F97" s="43"/>
      <c r="G97" s="14">
        <f>D97</f>
        <v>0</v>
      </c>
    </row>
    <row r="98" spans="1:12" x14ac:dyDescent="0.3">
      <c r="A98" s="58"/>
      <c r="B98" s="43"/>
      <c r="C98" s="60"/>
      <c r="D98" s="44"/>
      <c r="E98" s="59"/>
      <c r="F98" s="43"/>
      <c r="G98" s="14"/>
      <c r="I98" s="66" t="s">
        <v>443</v>
      </c>
      <c r="J98" s="37" t="s">
        <v>8723</v>
      </c>
      <c r="K98" s="37" t="s">
        <v>8725</v>
      </c>
      <c r="L98" s="67" t="s">
        <v>8726</v>
      </c>
    </row>
    <row r="99" spans="1:12" x14ac:dyDescent="0.3">
      <c r="A99" s="58">
        <v>45455</v>
      </c>
      <c r="B99" s="43" t="s">
        <v>8820</v>
      </c>
      <c r="C99" s="51">
        <v>3244903.15</v>
      </c>
      <c r="D99" s="44"/>
      <c r="E99" s="59">
        <v>45468</v>
      </c>
      <c r="F99" s="43"/>
      <c r="G99" s="14">
        <f>D99</f>
        <v>0</v>
      </c>
      <c r="I99" s="40" t="s">
        <v>5202</v>
      </c>
      <c r="J99" s="40">
        <v>1508606</v>
      </c>
      <c r="K99" s="40" t="s">
        <v>247</v>
      </c>
      <c r="L99" s="68">
        <v>8914781.1500000004</v>
      </c>
    </row>
    <row r="100" spans="1:12" x14ac:dyDescent="0.3">
      <c r="A100" s="58">
        <v>45466</v>
      </c>
      <c r="B100" s="43" t="s">
        <v>8821</v>
      </c>
      <c r="C100" s="51">
        <v>8914781.1500000004</v>
      </c>
      <c r="D100" s="44"/>
      <c r="E100" s="59">
        <v>45468</v>
      </c>
      <c r="F100" s="43"/>
      <c r="G100" s="14">
        <f>D100</f>
        <v>0</v>
      </c>
      <c r="I100" s="40" t="s">
        <v>8091</v>
      </c>
      <c r="J100" s="40">
        <v>1500594</v>
      </c>
      <c r="K100" s="40" t="s">
        <v>247</v>
      </c>
      <c r="L100" s="68">
        <v>0.02</v>
      </c>
    </row>
    <row r="101" spans="1:12" x14ac:dyDescent="0.3">
      <c r="A101" s="58">
        <v>45560</v>
      </c>
      <c r="B101" s="43" t="s">
        <v>8821</v>
      </c>
      <c r="C101" s="51">
        <v>10007798.300000001</v>
      </c>
      <c r="D101" s="44" t="s">
        <v>8822</v>
      </c>
      <c r="E101" s="59">
        <v>45560</v>
      </c>
      <c r="F101" s="43"/>
      <c r="G101" s="14"/>
      <c r="I101" s="40" t="s">
        <v>6158</v>
      </c>
      <c r="J101" s="40">
        <v>1575642</v>
      </c>
      <c r="K101" s="40" t="s">
        <v>247</v>
      </c>
      <c r="L101" s="68">
        <v>10007798.300000001</v>
      </c>
    </row>
    <row r="102" spans="1:12" x14ac:dyDescent="0.3">
      <c r="A102" s="58">
        <v>45560</v>
      </c>
      <c r="B102" s="43" t="s">
        <v>8823</v>
      </c>
      <c r="C102" s="51">
        <v>25711010.899999999</v>
      </c>
      <c r="D102" s="44"/>
      <c r="E102" s="59">
        <v>45560</v>
      </c>
      <c r="F102" s="43"/>
      <c r="G102" s="14"/>
      <c r="I102" s="40" t="s">
        <v>6158</v>
      </c>
      <c r="J102" s="40">
        <v>1575642</v>
      </c>
      <c r="K102" s="40" t="s">
        <v>247</v>
      </c>
      <c r="L102" s="68">
        <v>0.03</v>
      </c>
    </row>
    <row r="103" spans="1:12" x14ac:dyDescent="0.3">
      <c r="A103" s="58"/>
      <c r="B103" s="43"/>
      <c r="C103" s="51"/>
      <c r="D103" s="44"/>
      <c r="E103" s="43"/>
      <c r="F103" s="43"/>
      <c r="G103" s="6"/>
      <c r="I103" s="40" t="s">
        <v>8091</v>
      </c>
      <c r="J103" s="40">
        <v>1500594</v>
      </c>
      <c r="K103" s="40" t="s">
        <v>247</v>
      </c>
      <c r="L103" s="68">
        <v>3244903.15</v>
      </c>
    </row>
    <row r="104" spans="1:12" x14ac:dyDescent="0.3">
      <c r="A104" s="43"/>
      <c r="B104" s="43" t="s">
        <v>8824</v>
      </c>
      <c r="C104" s="61">
        <f>SUM(C88:C103)</f>
        <v>114687485.05000001</v>
      </c>
      <c r="D104" s="61">
        <f>SUM(D88:D103)</f>
        <v>0</v>
      </c>
      <c r="E104" s="61"/>
      <c r="F104" s="61">
        <f>SUM(F88:F103)</f>
        <v>0</v>
      </c>
      <c r="G104" s="61">
        <f>SUM(G88:G103)</f>
        <v>0</v>
      </c>
      <c r="I104" s="40" t="s">
        <v>8534</v>
      </c>
      <c r="J104" s="40">
        <v>1605644</v>
      </c>
      <c r="K104" s="40" t="s">
        <v>247</v>
      </c>
      <c r="L104" s="68">
        <v>25711010.899999999</v>
      </c>
    </row>
    <row r="105" spans="1:12" x14ac:dyDescent="0.3">
      <c r="A105" s="43"/>
      <c r="B105" s="43"/>
      <c r="C105" s="61"/>
      <c r="D105" s="61"/>
      <c r="E105" s="61"/>
      <c r="F105" s="61"/>
      <c r="G105" s="61"/>
      <c r="I105" s="40" t="s">
        <v>8534</v>
      </c>
      <c r="J105" s="40">
        <v>1605644</v>
      </c>
      <c r="K105" s="40" t="s">
        <v>247</v>
      </c>
      <c r="L105" s="68">
        <v>0.01</v>
      </c>
    </row>
    <row r="106" spans="1:12" x14ac:dyDescent="0.3">
      <c r="A106" s="43"/>
      <c r="B106" s="43" t="s">
        <v>8825</v>
      </c>
      <c r="C106" s="61">
        <f>SUM(C87:C98)</f>
        <v>66808991.549999997</v>
      </c>
      <c r="D106" s="61">
        <f>SUM(D87:D97)</f>
        <v>0</v>
      </c>
      <c r="E106" s="61"/>
      <c r="F106" s="61">
        <f>SUM(F87:F97)</f>
        <v>0</v>
      </c>
      <c r="G106" s="61">
        <f>SUM(G87:G97)</f>
        <v>0</v>
      </c>
      <c r="I106" s="40" t="s">
        <v>5202</v>
      </c>
      <c r="J106" s="40">
        <v>1508606</v>
      </c>
      <c r="K106" s="40" t="s">
        <v>247</v>
      </c>
      <c r="L106" s="68">
        <v>0.03</v>
      </c>
    </row>
    <row r="107" spans="1:12" x14ac:dyDescent="0.3">
      <c r="A107" s="43"/>
      <c r="B107" s="43" t="s">
        <v>8826</v>
      </c>
      <c r="C107" s="61">
        <f>SUM(C99:C103)</f>
        <v>47878493.5</v>
      </c>
      <c r="D107" s="61">
        <f>SUM(D99:D103)</f>
        <v>0</v>
      </c>
      <c r="E107" s="61"/>
      <c r="F107" s="61">
        <f>SUM(F99:F103)</f>
        <v>0</v>
      </c>
      <c r="G107" s="61">
        <f>SUM(G99:G103)</f>
        <v>0</v>
      </c>
    </row>
    <row r="108" spans="1:12" x14ac:dyDescent="0.3">
      <c r="A108" s="43"/>
      <c r="B108" s="43"/>
      <c r="C108" s="61"/>
      <c r="D108" s="61"/>
      <c r="E108" s="43"/>
      <c r="F108" s="43"/>
      <c r="I108" s="40" t="s">
        <v>7520</v>
      </c>
    </row>
    <row r="109" spans="1:12" ht="15.6" x14ac:dyDescent="0.3">
      <c r="A109" s="93" t="s">
        <v>8827</v>
      </c>
      <c r="B109" s="93"/>
      <c r="C109" s="93"/>
      <c r="D109" s="93"/>
      <c r="E109" s="93"/>
      <c r="F109" s="93"/>
      <c r="G109" s="93"/>
      <c r="I109" s="40" t="s">
        <v>5203</v>
      </c>
    </row>
    <row r="110" spans="1:12" x14ac:dyDescent="0.3">
      <c r="A110" s="42" t="s">
        <v>8828</v>
      </c>
      <c r="B110" s="42" t="s">
        <v>8829</v>
      </c>
      <c r="C110" s="42" t="s">
        <v>8770</v>
      </c>
      <c r="D110" s="42" t="s">
        <v>8830</v>
      </c>
      <c r="E110" s="42" t="s">
        <v>8831</v>
      </c>
      <c r="F110" s="42" t="s">
        <v>8832</v>
      </c>
      <c r="G110" s="42" t="s">
        <v>8833</v>
      </c>
      <c r="I110" s="40" t="s">
        <v>3646</v>
      </c>
    </row>
    <row r="111" spans="1:12" x14ac:dyDescent="0.3">
      <c r="A111" s="43"/>
      <c r="B111" s="14"/>
      <c r="C111" s="44"/>
      <c r="D111" s="14"/>
      <c r="E111" s="43"/>
      <c r="F111" s="43"/>
      <c r="I111" s="40" t="s">
        <v>2365</v>
      </c>
    </row>
    <row r="112" spans="1:12" x14ac:dyDescent="0.3">
      <c r="A112" s="14">
        <f>A114+A113</f>
        <v>194078130.32136226</v>
      </c>
      <c r="B112" s="14">
        <f>A112-C112</f>
        <v>9241815.7295886874</v>
      </c>
      <c r="C112" s="14">
        <f>A112/1.05</f>
        <v>184836314.59177357</v>
      </c>
      <c r="D112" s="14">
        <v>0</v>
      </c>
      <c r="E112" s="14">
        <f>A112*0.05</f>
        <v>9703906.516068114</v>
      </c>
      <c r="F112" s="14">
        <f>C112*0.0635</f>
        <v>11737105.976577621</v>
      </c>
      <c r="G112" s="14">
        <f>D140</f>
        <v>55005339.600000001</v>
      </c>
      <c r="I112" s="40" t="s">
        <v>3975</v>
      </c>
    </row>
    <row r="113" spans="1:9" x14ac:dyDescent="0.3">
      <c r="A113" s="62">
        <f>SUM(B51:B59)</f>
        <v>53506492.621362261</v>
      </c>
      <c r="B113" s="14"/>
      <c r="C113" s="44"/>
      <c r="D113" s="14"/>
      <c r="E113" s="43"/>
      <c r="F113" s="43"/>
      <c r="I113" s="40" t="s">
        <v>5229</v>
      </c>
    </row>
    <row r="114" spans="1:9" x14ac:dyDescent="0.3">
      <c r="A114" s="14">
        <f>B40</f>
        <v>140571637.69999999</v>
      </c>
      <c r="B114" s="63" t="s">
        <v>8834</v>
      </c>
      <c r="C114" s="14">
        <f>C112-D112-E112-F112-G112</f>
        <v>108389962.49912786</v>
      </c>
      <c r="D114" s="63"/>
      <c r="E114" s="63"/>
      <c r="F114" s="63"/>
      <c r="I114" s="40" t="s">
        <v>2365</v>
      </c>
    </row>
    <row r="115" spans="1:9" x14ac:dyDescent="0.3">
      <c r="A115" s="43"/>
      <c r="B115" s="63" t="s">
        <v>8835</v>
      </c>
      <c r="C115" s="61">
        <f>C104</f>
        <v>114687485.05000001</v>
      </c>
      <c r="D115" s="63"/>
      <c r="E115" s="63" t="s">
        <v>8836</v>
      </c>
      <c r="F115" s="61">
        <f>C114-C104</f>
        <v>-6297522.5508721471</v>
      </c>
      <c r="I115" s="40" t="s">
        <v>3646</v>
      </c>
    </row>
    <row r="116" spans="1:9" x14ac:dyDescent="0.3">
      <c r="A116" s="43"/>
      <c r="B116" s="63"/>
      <c r="C116" s="61"/>
      <c r="D116" s="63"/>
      <c r="E116" s="63" t="s">
        <v>8837</v>
      </c>
      <c r="F116" s="61">
        <v>1149768</v>
      </c>
      <c r="I116" s="40" t="s">
        <v>3645</v>
      </c>
    </row>
    <row r="117" spans="1:9" x14ac:dyDescent="0.3">
      <c r="A117" s="43"/>
      <c r="B117" s="63"/>
      <c r="C117" s="61"/>
      <c r="D117" s="63"/>
      <c r="E117" s="63" t="s">
        <v>8838</v>
      </c>
      <c r="F117" s="61">
        <f>F115-F116</f>
        <v>-7447290.5508721471</v>
      </c>
      <c r="I117" s="40" t="s">
        <v>3646</v>
      </c>
    </row>
    <row r="118" spans="1:9" x14ac:dyDescent="0.3">
      <c r="A118" s="43"/>
      <c r="B118" s="43"/>
      <c r="C118" s="56"/>
      <c r="D118" s="43"/>
      <c r="E118" s="43"/>
      <c r="F118" s="43"/>
      <c r="I118" s="40" t="s">
        <v>2082</v>
      </c>
    </row>
    <row r="119" spans="1:9" ht="15.6" x14ac:dyDescent="0.3">
      <c r="A119" s="93" t="s">
        <v>8839</v>
      </c>
      <c r="B119" s="93"/>
      <c r="C119" s="93"/>
      <c r="D119" s="93"/>
      <c r="E119" s="93"/>
      <c r="F119" s="93"/>
      <c r="G119" s="93"/>
      <c r="I119" s="40" t="s">
        <v>5203</v>
      </c>
    </row>
    <row r="120" spans="1:9" x14ac:dyDescent="0.3">
      <c r="A120" s="42" t="s">
        <v>8828</v>
      </c>
      <c r="B120" s="42" t="s">
        <v>8829</v>
      </c>
      <c r="C120" s="42" t="s">
        <v>8770</v>
      </c>
      <c r="D120" s="42" t="s">
        <v>8830</v>
      </c>
      <c r="E120" s="42" t="s">
        <v>8831</v>
      </c>
      <c r="F120" s="42" t="s">
        <v>8832</v>
      </c>
      <c r="G120" s="42" t="s">
        <v>8833</v>
      </c>
      <c r="I120" s="40" t="s">
        <v>7520</v>
      </c>
    </row>
    <row r="121" spans="1:9" x14ac:dyDescent="0.3">
      <c r="A121" s="43"/>
      <c r="B121" s="14"/>
      <c r="C121" s="44"/>
      <c r="D121" s="14"/>
      <c r="E121" s="43"/>
      <c r="F121" s="43"/>
      <c r="I121" s="40" t="s">
        <v>2082</v>
      </c>
    </row>
    <row r="122" spans="1:9" x14ac:dyDescent="0.3">
      <c r="A122" s="14">
        <f>A123+A124</f>
        <v>217363444.40136224</v>
      </c>
      <c r="B122" s="14">
        <f>A122-C122</f>
        <v>10350640.209588677</v>
      </c>
      <c r="C122" s="14">
        <f>A122/1.05</f>
        <v>207012804.19177356</v>
      </c>
      <c r="D122" s="14">
        <v>0</v>
      </c>
      <c r="E122" s="14">
        <f>A122*0.05</f>
        <v>10868172.220068112</v>
      </c>
      <c r="F122" s="14">
        <f>C122*0.0635</f>
        <v>13145313.066177621</v>
      </c>
      <c r="G122" s="14">
        <v>55005339.600000001</v>
      </c>
      <c r="I122" s="40" t="s">
        <v>3975</v>
      </c>
    </row>
    <row r="123" spans="1:9" x14ac:dyDescent="0.3">
      <c r="A123" s="14">
        <f>F67</f>
        <v>61442858.70136226</v>
      </c>
      <c r="B123" s="14"/>
      <c r="C123" s="44"/>
      <c r="D123" s="14"/>
      <c r="E123" s="43"/>
      <c r="F123" s="43"/>
      <c r="I123" s="40" t="s">
        <v>1917</v>
      </c>
    </row>
    <row r="124" spans="1:9" x14ac:dyDescent="0.3">
      <c r="A124" s="14">
        <f>B48</f>
        <v>155920585.69999999</v>
      </c>
      <c r="B124" s="63" t="s">
        <v>8834</v>
      </c>
      <c r="C124" s="14">
        <f>C122-D122-E122-F122-G122</f>
        <v>127993979.30552784</v>
      </c>
      <c r="D124" s="63"/>
      <c r="E124" s="63"/>
      <c r="F124" s="63"/>
      <c r="I124" s="40" t="s">
        <v>2082</v>
      </c>
    </row>
    <row r="125" spans="1:9" x14ac:dyDescent="0.3">
      <c r="A125" s="43"/>
      <c r="B125" s="63" t="s">
        <v>8835</v>
      </c>
      <c r="C125" s="61">
        <f>C104</f>
        <v>114687485.05000001</v>
      </c>
      <c r="D125" s="63"/>
      <c r="E125" s="63" t="s">
        <v>8836</v>
      </c>
      <c r="F125" s="61">
        <f>C124-C125</f>
        <v>13306494.255527824</v>
      </c>
      <c r="I125" s="40" t="s">
        <v>2365</v>
      </c>
    </row>
    <row r="126" spans="1:9" x14ac:dyDescent="0.3">
      <c r="A126" s="43"/>
      <c r="B126" s="63"/>
      <c r="C126" s="61"/>
      <c r="D126" s="63"/>
      <c r="E126" s="63" t="s">
        <v>8837</v>
      </c>
      <c r="F126" s="61">
        <v>1149768</v>
      </c>
      <c r="I126" s="40" t="s">
        <v>8027</v>
      </c>
    </row>
    <row r="127" spans="1:9" x14ac:dyDescent="0.3">
      <c r="A127" s="43"/>
      <c r="B127" s="63"/>
      <c r="C127" s="61"/>
      <c r="D127" s="63"/>
      <c r="E127" s="63" t="s">
        <v>8838</v>
      </c>
      <c r="F127" s="61">
        <f>F125-F126</f>
        <v>12156726.255527824</v>
      </c>
      <c r="I127" s="40" t="s">
        <v>6144</v>
      </c>
    </row>
    <row r="128" spans="1:9" x14ac:dyDescent="0.3">
      <c r="A128" s="43"/>
      <c r="B128" s="43"/>
      <c r="C128" s="56"/>
      <c r="D128" s="43"/>
      <c r="E128" s="43"/>
      <c r="F128" s="43"/>
      <c r="I128" s="40" t="s">
        <v>6144</v>
      </c>
    </row>
    <row r="129" spans="1:9" ht="15.6" x14ac:dyDescent="0.3">
      <c r="A129" s="93" t="s">
        <v>8840</v>
      </c>
      <c r="B129" s="93"/>
      <c r="C129" s="93"/>
      <c r="D129" s="93"/>
      <c r="E129" s="93"/>
      <c r="F129" s="93"/>
      <c r="G129" s="93"/>
      <c r="I129" s="40" t="s">
        <v>5229</v>
      </c>
    </row>
    <row r="130" spans="1:9" x14ac:dyDescent="0.3">
      <c r="A130" s="43"/>
      <c r="B130" s="43"/>
      <c r="C130" s="56"/>
      <c r="D130" s="43"/>
      <c r="E130" s="43"/>
      <c r="F130" s="43"/>
    </row>
    <row r="131" spans="1:9" x14ac:dyDescent="0.3">
      <c r="A131" s="63" t="s">
        <v>8841</v>
      </c>
      <c r="B131" s="43" t="s">
        <v>8842</v>
      </c>
      <c r="C131" s="56" t="s">
        <v>8843</v>
      </c>
      <c r="D131" s="43" t="s">
        <v>8844</v>
      </c>
      <c r="E131" s="43"/>
      <c r="F131" s="64" t="s">
        <v>8845</v>
      </c>
      <c r="G131" s="43"/>
    </row>
    <row r="132" spans="1:9" x14ac:dyDescent="0.3">
      <c r="A132" s="43" t="s">
        <v>8846</v>
      </c>
      <c r="B132" s="14">
        <f>D132/C132</f>
        <v>20561.639228826727</v>
      </c>
      <c r="C132" s="44">
        <v>1647.3600000000001</v>
      </c>
      <c r="D132" s="14">
        <v>33872422</v>
      </c>
      <c r="E132" s="43"/>
      <c r="F132" s="18">
        <f>D134-D140</f>
        <v>-3032917.6000000015</v>
      </c>
    </row>
    <row r="133" spans="1:9" x14ac:dyDescent="0.3">
      <c r="A133" s="43" t="s">
        <v>8847</v>
      </c>
      <c r="B133" s="14">
        <v>1530</v>
      </c>
      <c r="C133" s="44">
        <f>D133/B133</f>
        <v>11830.065359477125</v>
      </c>
      <c r="D133" s="14">
        <v>18100000</v>
      </c>
      <c r="E133" s="43"/>
      <c r="F133" s="18"/>
    </row>
    <row r="134" spans="1:9" x14ac:dyDescent="0.3">
      <c r="A134" s="43"/>
      <c r="B134" s="14"/>
      <c r="C134" s="44"/>
      <c r="D134" s="61">
        <f>SUM(D132:D133)</f>
        <v>51972422</v>
      </c>
      <c r="E134" s="43"/>
      <c r="F134" s="18"/>
    </row>
    <row r="135" spans="1:9" x14ac:dyDescent="0.3">
      <c r="A135" s="43"/>
      <c r="B135" s="43"/>
      <c r="C135" s="56"/>
      <c r="D135" s="43"/>
      <c r="E135" s="43"/>
      <c r="F135" s="57"/>
    </row>
    <row r="136" spans="1:9" x14ac:dyDescent="0.3">
      <c r="A136" s="63" t="s">
        <v>8848</v>
      </c>
      <c r="B136" s="43" t="s">
        <v>8842</v>
      </c>
      <c r="C136" s="56" t="s">
        <v>8843</v>
      </c>
      <c r="D136" s="43" t="s">
        <v>8844</v>
      </c>
      <c r="E136" s="43" t="s">
        <v>8849</v>
      </c>
      <c r="F136" s="57"/>
      <c r="G136" s="43"/>
    </row>
    <row r="137" spans="1:9" x14ac:dyDescent="0.3">
      <c r="A137" s="43" t="s">
        <v>8846</v>
      </c>
      <c r="B137" s="14">
        <f>B132</f>
        <v>20561.639228826727</v>
      </c>
      <c r="C137" s="44">
        <f>D137/B137</f>
        <v>291.80552840301766</v>
      </c>
      <c r="D137" s="14">
        <v>6000000</v>
      </c>
      <c r="E137" s="43" t="s">
        <v>8850</v>
      </c>
      <c r="F137" s="14"/>
      <c r="G137" s="18"/>
    </row>
    <row r="138" spans="1:9" x14ac:dyDescent="0.3">
      <c r="A138" s="43" t="s">
        <v>8847</v>
      </c>
      <c r="B138" s="14">
        <v>1530</v>
      </c>
      <c r="C138" s="44">
        <f>D138/B138</f>
        <v>8823.5294117647063</v>
      </c>
      <c r="D138" s="14">
        <v>13500000</v>
      </c>
      <c r="E138" s="43" t="s">
        <v>8850</v>
      </c>
      <c r="F138" s="14"/>
      <c r="G138" s="18"/>
    </row>
    <row r="139" spans="1:9" x14ac:dyDescent="0.3">
      <c r="A139" s="43" t="s">
        <v>8846</v>
      </c>
      <c r="B139" s="14">
        <f>B132</f>
        <v>20561.639228826727</v>
      </c>
      <c r="C139" s="44">
        <f>D139/B139</f>
        <v>1726.7757305177647</v>
      </c>
      <c r="D139" s="14">
        <v>35505339.600000001</v>
      </c>
      <c r="E139" s="43" t="s">
        <v>8851</v>
      </c>
      <c r="F139" s="14"/>
      <c r="G139" s="18"/>
    </row>
    <row r="140" spans="1:9" x14ac:dyDescent="0.3">
      <c r="A140" s="43"/>
      <c r="B140" s="14"/>
      <c r="C140" s="44"/>
      <c r="D140" s="61">
        <f>SUM(D137:D139)</f>
        <v>55005339.600000001</v>
      </c>
      <c r="E140" s="43"/>
      <c r="F140" s="14"/>
      <c r="G140" s="18"/>
    </row>
    <row r="141" spans="1:9" x14ac:dyDescent="0.3">
      <c r="A141" s="43"/>
      <c r="B141" s="43"/>
      <c r="C141" s="56"/>
      <c r="D141" s="43"/>
      <c r="E141" s="43"/>
      <c r="F141" s="43"/>
    </row>
    <row r="142" spans="1:9" ht="15.6" x14ac:dyDescent="0.3">
      <c r="A142" s="93" t="s">
        <v>8852</v>
      </c>
      <c r="B142" s="93"/>
      <c r="C142" s="93"/>
      <c r="D142" s="93"/>
      <c r="E142" s="93"/>
      <c r="F142" s="93"/>
      <c r="G142" s="93"/>
    </row>
    <row r="143" spans="1:9" ht="28.8" x14ac:dyDescent="0.3">
      <c r="A143" s="42" t="s">
        <v>8853</v>
      </c>
      <c r="B143" s="42" t="s">
        <v>8854</v>
      </c>
      <c r="C143" s="42" t="s">
        <v>8855</v>
      </c>
      <c r="D143" s="42" t="s">
        <v>5342</v>
      </c>
      <c r="E143" s="42" t="s">
        <v>8856</v>
      </c>
      <c r="F143" s="42" t="s">
        <v>8857</v>
      </c>
      <c r="G143" s="42" t="s">
        <v>8858</v>
      </c>
    </row>
    <row r="144" spans="1:9" x14ac:dyDescent="0.3">
      <c r="A144" s="43"/>
      <c r="B144" s="43"/>
      <c r="C144" s="56"/>
      <c r="D144" s="43"/>
      <c r="E144" s="43"/>
      <c r="F144" s="43"/>
    </row>
    <row r="145" spans="1:7" x14ac:dyDescent="0.3">
      <c r="A145" s="43" t="s">
        <v>8859</v>
      </c>
      <c r="B145" s="59">
        <v>44560</v>
      </c>
      <c r="C145" s="44">
        <v>5468651.7999999998</v>
      </c>
      <c r="D145" s="43"/>
      <c r="E145" s="14">
        <f>C145-D145</f>
        <v>5468651.7999999998</v>
      </c>
      <c r="F145" s="14">
        <f>E145</f>
        <v>5468651.7999999998</v>
      </c>
      <c r="G145" s="14">
        <f>F145/1.05</f>
        <v>5208239.8095238088</v>
      </c>
    </row>
    <row r="146" spans="1:7" x14ac:dyDescent="0.3">
      <c r="A146" s="43" t="s">
        <v>8860</v>
      </c>
      <c r="B146" s="59">
        <v>44591</v>
      </c>
      <c r="C146" s="44">
        <v>10775433</v>
      </c>
      <c r="D146" s="43"/>
      <c r="E146" s="14">
        <f t="shared" ref="E146:E151" si="13">C146-D146</f>
        <v>10775433</v>
      </c>
      <c r="F146" s="14">
        <f>E146-E145</f>
        <v>5306781.2</v>
      </c>
      <c r="G146" s="14">
        <f t="shared" ref="G146:G151" si="14">F146/1.05</f>
        <v>5054077.333333333</v>
      </c>
    </row>
    <row r="147" spans="1:7" x14ac:dyDescent="0.3">
      <c r="A147" s="43"/>
      <c r="B147" s="59"/>
      <c r="C147" s="44"/>
      <c r="D147" s="43"/>
      <c r="E147" s="14"/>
      <c r="F147" s="14"/>
      <c r="G147" s="14"/>
    </row>
    <row r="148" spans="1:7" x14ac:dyDescent="0.3">
      <c r="A148" s="43" t="s">
        <v>8861</v>
      </c>
      <c r="B148" s="59">
        <v>44834</v>
      </c>
      <c r="C148" s="44">
        <v>55421548</v>
      </c>
      <c r="D148" s="44">
        <f>5037000+149772</f>
        <v>5186772</v>
      </c>
      <c r="E148" s="14">
        <f t="shared" si="13"/>
        <v>50234776</v>
      </c>
      <c r="F148" s="14">
        <f>E148-E146</f>
        <v>39459343</v>
      </c>
      <c r="G148" s="14">
        <f t="shared" si="14"/>
        <v>37580326.666666664</v>
      </c>
    </row>
    <row r="149" spans="1:7" x14ac:dyDescent="0.3">
      <c r="A149" s="43" t="s">
        <v>8862</v>
      </c>
      <c r="B149" s="59">
        <v>44864</v>
      </c>
      <c r="C149" s="44">
        <v>62511836.200000003</v>
      </c>
      <c r="D149" s="44">
        <f>5146500+163144.5</f>
        <v>5309644.5</v>
      </c>
      <c r="E149" s="14">
        <f t="shared" si="13"/>
        <v>57202191.700000003</v>
      </c>
      <c r="F149" s="14">
        <f>E149-E148</f>
        <v>6967415.700000003</v>
      </c>
      <c r="G149" s="14">
        <f t="shared" si="14"/>
        <v>6635634.0000000028</v>
      </c>
    </row>
    <row r="150" spans="1:7" x14ac:dyDescent="0.3">
      <c r="A150" s="43" t="s">
        <v>8863</v>
      </c>
      <c r="B150" s="59">
        <v>44895</v>
      </c>
      <c r="C150" s="44">
        <v>69807630.700000003</v>
      </c>
      <c r="D150" s="44">
        <f>5146500+163144.5</f>
        <v>5309644.5</v>
      </c>
      <c r="E150" s="14">
        <f t="shared" si="13"/>
        <v>64497986.200000003</v>
      </c>
      <c r="F150" s="14">
        <f>E150-E149</f>
        <v>7295794.5</v>
      </c>
      <c r="G150" s="14">
        <f t="shared" si="14"/>
        <v>6948375.7142857136</v>
      </c>
    </row>
    <row r="151" spans="1:7" x14ac:dyDescent="0.3">
      <c r="A151" s="43" t="s">
        <v>8864</v>
      </c>
      <c r="B151" s="59">
        <v>44925</v>
      </c>
      <c r="C151" s="44">
        <v>76872553.700000003</v>
      </c>
      <c r="D151" s="44">
        <v>5146500</v>
      </c>
      <c r="E151" s="14">
        <f t="shared" si="13"/>
        <v>71726053.700000003</v>
      </c>
      <c r="F151" s="14">
        <f>E151-E150</f>
        <v>7228067.5</v>
      </c>
      <c r="G151" s="14">
        <f t="shared" si="14"/>
        <v>6883873.8095238088</v>
      </c>
    </row>
    <row r="152" spans="1:7" x14ac:dyDescent="0.3">
      <c r="A152" s="43"/>
      <c r="B152" s="43"/>
      <c r="C152" s="43"/>
      <c r="D152" s="44"/>
      <c r="E152" s="43"/>
      <c r="F152" s="43"/>
    </row>
  </sheetData>
  <mergeCells count="6">
    <mergeCell ref="A142:G142"/>
    <mergeCell ref="A13:G13"/>
    <mergeCell ref="A85:G85"/>
    <mergeCell ref="A109:G109"/>
    <mergeCell ref="A119:G119"/>
    <mergeCell ref="A129:G1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35FE-9D22-4A18-ACD9-51F8C486F4CB}">
  <sheetPr filterMode="1"/>
  <dimension ref="A1:O22"/>
  <sheetViews>
    <sheetView workbookViewId="0">
      <selection activeCell="C26" sqref="C26"/>
    </sheetView>
  </sheetViews>
  <sheetFormatPr defaultRowHeight="14.4" x14ac:dyDescent="0.3"/>
  <cols>
    <col min="4" max="4" width="27.109375" customWidth="1"/>
    <col min="7" max="7" width="15.33203125" customWidth="1"/>
    <col min="8" max="8" width="18.109375" customWidth="1"/>
    <col min="15" max="15" width="13.109375" customWidth="1"/>
  </cols>
  <sheetData>
    <row r="1" spans="1:15" x14ac:dyDescent="0.3">
      <c r="A1" s="37" t="s">
        <v>8721</v>
      </c>
      <c r="B1" s="37" t="s">
        <v>8722</v>
      </c>
      <c r="C1" s="66" t="s">
        <v>442</v>
      </c>
      <c r="D1" s="66" t="s">
        <v>443</v>
      </c>
      <c r="E1" s="37" t="s">
        <v>8723</v>
      </c>
      <c r="F1" s="37" t="s">
        <v>8725</v>
      </c>
      <c r="G1" s="67" t="s">
        <v>8726</v>
      </c>
      <c r="H1" s="67" t="s">
        <v>8727</v>
      </c>
      <c r="I1" s="37" t="s">
        <v>8729</v>
      </c>
      <c r="J1" s="37" t="s">
        <v>8730</v>
      </c>
      <c r="K1" s="37" t="s">
        <v>8734</v>
      </c>
      <c r="L1" s="37" t="s">
        <v>8735</v>
      </c>
      <c r="M1" s="37" t="s">
        <v>8736</v>
      </c>
      <c r="N1" s="37" t="s">
        <v>8737</v>
      </c>
      <c r="O1" s="67" t="s">
        <v>8740</v>
      </c>
    </row>
    <row r="2" spans="1:15" hidden="1" x14ac:dyDescent="0.3">
      <c r="A2" s="40">
        <v>1074737</v>
      </c>
      <c r="B2" s="40" t="s">
        <v>8871</v>
      </c>
      <c r="C2" s="40" t="s">
        <v>293</v>
      </c>
      <c r="D2" s="40" t="s">
        <v>5000</v>
      </c>
      <c r="E2" s="40">
        <v>895554</v>
      </c>
      <c r="F2" s="40" t="s">
        <v>8872</v>
      </c>
      <c r="G2" s="68">
        <v>640581.38</v>
      </c>
      <c r="H2" s="68">
        <v>2281689.38</v>
      </c>
      <c r="I2" s="40" t="s">
        <v>8873</v>
      </c>
      <c r="J2" s="40" t="s">
        <v>8874</v>
      </c>
      <c r="K2" s="40" t="s">
        <v>8749</v>
      </c>
      <c r="L2" s="40" t="s">
        <v>8750</v>
      </c>
      <c r="M2" s="40" t="s">
        <v>8875</v>
      </c>
      <c r="N2" s="40" t="s">
        <v>8752</v>
      </c>
      <c r="O2" s="68">
        <v>2440310</v>
      </c>
    </row>
    <row r="3" spans="1:15" hidden="1" x14ac:dyDescent="0.3">
      <c r="A3" s="40">
        <v>1712059</v>
      </c>
      <c r="B3" s="40" t="s">
        <v>8871</v>
      </c>
      <c r="C3" s="40" t="s">
        <v>293</v>
      </c>
      <c r="D3" s="40" t="s">
        <v>3870</v>
      </c>
      <c r="E3" s="40">
        <v>965556</v>
      </c>
      <c r="F3" s="40" t="s">
        <v>247</v>
      </c>
      <c r="G3" s="68">
        <v>671.56349999999998</v>
      </c>
      <c r="H3" s="68">
        <v>294367.44449999998</v>
      </c>
      <c r="I3" s="40" t="s">
        <v>8873</v>
      </c>
      <c r="J3" s="40" t="s">
        <v>8876</v>
      </c>
      <c r="K3" s="40" t="s">
        <v>8749</v>
      </c>
      <c r="L3" s="40" t="s">
        <v>8750</v>
      </c>
      <c r="M3" s="40" t="s">
        <v>8877</v>
      </c>
      <c r="N3" s="40" t="s">
        <v>8752</v>
      </c>
      <c r="O3" s="68">
        <v>314831.49</v>
      </c>
    </row>
    <row r="4" spans="1:15" hidden="1" x14ac:dyDescent="0.3">
      <c r="A4" s="40">
        <v>1074737</v>
      </c>
      <c r="B4" s="40" t="s">
        <v>8871</v>
      </c>
      <c r="C4" s="40" t="s">
        <v>293</v>
      </c>
      <c r="D4" s="40" t="s">
        <v>6012</v>
      </c>
      <c r="E4" s="40">
        <v>965554</v>
      </c>
      <c r="F4" s="40" t="s">
        <v>8872</v>
      </c>
      <c r="G4" s="68">
        <v>276992.09999999998</v>
      </c>
      <c r="H4" s="68">
        <v>986619.1</v>
      </c>
      <c r="I4" s="40" t="s">
        <v>8873</v>
      </c>
      <c r="J4" s="40" t="s">
        <v>8874</v>
      </c>
      <c r="K4" s="40" t="s">
        <v>8749</v>
      </c>
      <c r="L4" s="40" t="s">
        <v>8750</v>
      </c>
      <c r="M4" s="40" t="s">
        <v>8878</v>
      </c>
      <c r="N4" s="40" t="s">
        <v>8752</v>
      </c>
      <c r="O4" s="68">
        <v>1055208</v>
      </c>
    </row>
    <row r="5" spans="1:15" x14ac:dyDescent="0.3">
      <c r="A5" s="40">
        <v>1074737</v>
      </c>
      <c r="B5" s="40" t="s">
        <v>8871</v>
      </c>
      <c r="C5" s="40" t="s">
        <v>293</v>
      </c>
      <c r="D5" s="40" t="s">
        <v>1997</v>
      </c>
      <c r="E5" s="40">
        <v>894555</v>
      </c>
      <c r="F5" s="40" t="s">
        <v>8872</v>
      </c>
      <c r="G5" s="68">
        <v>105284.2</v>
      </c>
      <c r="H5" s="68">
        <v>375012.2</v>
      </c>
      <c r="I5" s="40" t="s">
        <v>8873</v>
      </c>
      <c r="J5" s="40" t="s">
        <v>8874</v>
      </c>
      <c r="K5" s="40" t="s">
        <v>8749</v>
      </c>
      <c r="L5" s="40" t="s">
        <v>8750</v>
      </c>
      <c r="M5" s="40" t="s">
        <v>8879</v>
      </c>
      <c r="N5" s="40" t="s">
        <v>8752</v>
      </c>
      <c r="O5" s="68">
        <v>401082.65</v>
      </c>
    </row>
    <row r="6" spans="1:15" hidden="1" x14ac:dyDescent="0.3">
      <c r="A6" s="40">
        <v>1258983</v>
      </c>
      <c r="B6" s="40" t="s">
        <v>8871</v>
      </c>
      <c r="C6" s="40" t="s">
        <v>293</v>
      </c>
      <c r="D6" s="40" t="s">
        <v>3870</v>
      </c>
      <c r="E6" s="40">
        <v>965556</v>
      </c>
      <c r="F6" s="40" t="s">
        <v>247</v>
      </c>
      <c r="G6" s="68">
        <v>244817</v>
      </c>
      <c r="H6" s="68">
        <v>294367.44449999998</v>
      </c>
      <c r="I6" s="40" t="s">
        <v>8873</v>
      </c>
      <c r="J6" s="40" t="s">
        <v>8880</v>
      </c>
      <c r="K6" s="40" t="s">
        <v>8749</v>
      </c>
      <c r="L6" s="40" t="s">
        <v>8750</v>
      </c>
      <c r="M6" s="40" t="s">
        <v>8877</v>
      </c>
      <c r="N6" s="40" t="s">
        <v>8752</v>
      </c>
      <c r="O6" s="68">
        <v>314831.49</v>
      </c>
    </row>
    <row r="7" spans="1:15" hidden="1" x14ac:dyDescent="0.3">
      <c r="A7" s="40">
        <v>1258984</v>
      </c>
      <c r="B7" s="40" t="s">
        <v>8871</v>
      </c>
      <c r="C7" s="40" t="s">
        <v>293</v>
      </c>
      <c r="D7" s="40" t="s">
        <v>6012</v>
      </c>
      <c r="E7" s="40">
        <v>965554</v>
      </c>
      <c r="F7" s="40" t="s">
        <v>247</v>
      </c>
      <c r="G7" s="68">
        <v>709627</v>
      </c>
      <c r="H7" s="68">
        <v>986619.1</v>
      </c>
      <c r="I7" s="40" t="s">
        <v>8873</v>
      </c>
      <c r="J7" s="40" t="s">
        <v>8881</v>
      </c>
      <c r="K7" s="40" t="s">
        <v>8749</v>
      </c>
      <c r="L7" s="40" t="s">
        <v>8750</v>
      </c>
      <c r="M7" s="40" t="s">
        <v>8878</v>
      </c>
      <c r="N7" s="40" t="s">
        <v>8752</v>
      </c>
      <c r="O7" s="68">
        <v>1055208</v>
      </c>
    </row>
    <row r="8" spans="1:15" hidden="1" x14ac:dyDescent="0.3">
      <c r="A8" s="40">
        <v>1712058</v>
      </c>
      <c r="B8" s="40" t="s">
        <v>8871</v>
      </c>
      <c r="C8" s="40" t="s">
        <v>293</v>
      </c>
      <c r="D8" s="40" t="s">
        <v>2258</v>
      </c>
      <c r="E8" s="40">
        <v>1328585</v>
      </c>
      <c r="F8" s="40" t="s">
        <v>247</v>
      </c>
      <c r="G8" s="68">
        <v>621397.33900000004</v>
      </c>
      <c r="H8" s="68">
        <v>621397.33900000004</v>
      </c>
      <c r="I8" s="40" t="s">
        <v>8873</v>
      </c>
      <c r="J8" s="40" t="s">
        <v>8882</v>
      </c>
      <c r="K8" s="40" t="s">
        <v>8749</v>
      </c>
      <c r="L8" s="40" t="s">
        <v>8750</v>
      </c>
      <c r="M8" s="40" t="s">
        <v>8883</v>
      </c>
      <c r="N8" s="40" t="s">
        <v>8752</v>
      </c>
      <c r="O8" s="68">
        <v>172304.78</v>
      </c>
    </row>
    <row r="9" spans="1:15" hidden="1" x14ac:dyDescent="0.3">
      <c r="A9" s="40">
        <v>1074737</v>
      </c>
      <c r="B9" s="40" t="s">
        <v>8871</v>
      </c>
      <c r="C9" s="40" t="s">
        <v>293</v>
      </c>
      <c r="D9" s="40" t="s">
        <v>3870</v>
      </c>
      <c r="E9" s="40">
        <v>965556</v>
      </c>
      <c r="F9" s="40" t="s">
        <v>8872</v>
      </c>
      <c r="G9" s="68">
        <v>16125.22</v>
      </c>
      <c r="H9" s="68">
        <v>294367.44449999998</v>
      </c>
      <c r="I9" s="40" t="s">
        <v>8873</v>
      </c>
      <c r="J9" s="40" t="s">
        <v>8874</v>
      </c>
      <c r="K9" s="40" t="s">
        <v>8749</v>
      </c>
      <c r="L9" s="40" t="s">
        <v>8750</v>
      </c>
      <c r="M9" s="40" t="s">
        <v>8877</v>
      </c>
      <c r="N9" s="40" t="s">
        <v>8752</v>
      </c>
      <c r="O9" s="68">
        <v>314831.49</v>
      </c>
    </row>
    <row r="10" spans="1:15" hidden="1" x14ac:dyDescent="0.3">
      <c r="A10" s="40">
        <v>1074737</v>
      </c>
      <c r="B10" s="40" t="s">
        <v>8871</v>
      </c>
      <c r="C10" s="40" t="s">
        <v>293</v>
      </c>
      <c r="D10" s="40" t="s">
        <v>5971</v>
      </c>
      <c r="E10" s="40">
        <v>863560</v>
      </c>
      <c r="F10" s="40" t="s">
        <v>8872</v>
      </c>
      <c r="G10" s="68">
        <v>326542.09999999998</v>
      </c>
      <c r="H10" s="68">
        <v>1164355.8999999999</v>
      </c>
      <c r="I10" s="40" t="s">
        <v>8873</v>
      </c>
      <c r="J10" s="40" t="s">
        <v>8874</v>
      </c>
      <c r="K10" s="40" t="s">
        <v>8749</v>
      </c>
      <c r="L10" s="40" t="s">
        <v>8750</v>
      </c>
      <c r="M10" s="40" t="s">
        <v>8884</v>
      </c>
      <c r="N10" s="40" t="s">
        <v>8752</v>
      </c>
      <c r="O10" s="68">
        <v>1119573</v>
      </c>
    </row>
    <row r="11" spans="1:15" hidden="1" x14ac:dyDescent="0.3">
      <c r="A11" s="40">
        <v>1153978</v>
      </c>
      <c r="B11" s="40" t="s">
        <v>8871</v>
      </c>
      <c r="C11" s="40" t="s">
        <v>293</v>
      </c>
      <c r="D11" s="40" t="s">
        <v>5000</v>
      </c>
      <c r="E11" s="40">
        <v>895554</v>
      </c>
      <c r="F11" s="40" t="s">
        <v>247</v>
      </c>
      <c r="G11" s="68">
        <v>1641108</v>
      </c>
      <c r="H11" s="68">
        <v>2281689.38</v>
      </c>
      <c r="I11" s="40" t="s">
        <v>8873</v>
      </c>
      <c r="J11" s="40" t="s">
        <v>8885</v>
      </c>
      <c r="K11" s="40" t="s">
        <v>8749</v>
      </c>
      <c r="L11" s="40" t="s">
        <v>8750</v>
      </c>
      <c r="M11" s="40" t="s">
        <v>8875</v>
      </c>
      <c r="N11" s="40" t="s">
        <v>8752</v>
      </c>
      <c r="O11" s="68">
        <v>2440310</v>
      </c>
    </row>
    <row r="12" spans="1:15" hidden="1" x14ac:dyDescent="0.3">
      <c r="A12" s="40">
        <v>1082984</v>
      </c>
      <c r="B12" s="40" t="s">
        <v>8871</v>
      </c>
      <c r="C12" s="40" t="s">
        <v>293</v>
      </c>
      <c r="D12" s="40" t="s">
        <v>5971</v>
      </c>
      <c r="E12" s="40">
        <v>863560</v>
      </c>
      <c r="F12" s="40" t="s">
        <v>247</v>
      </c>
      <c r="G12" s="68">
        <v>837813.8</v>
      </c>
      <c r="H12" s="68">
        <v>1164355.8999999999</v>
      </c>
      <c r="I12" s="40" t="s">
        <v>8873</v>
      </c>
      <c r="J12" s="40" t="s">
        <v>8886</v>
      </c>
      <c r="K12" s="40" t="s">
        <v>8749</v>
      </c>
      <c r="L12" s="40" t="s">
        <v>8750</v>
      </c>
      <c r="M12" s="40" t="s">
        <v>8884</v>
      </c>
      <c r="N12" s="40" t="s">
        <v>8752</v>
      </c>
      <c r="O12" s="68">
        <v>1119573</v>
      </c>
    </row>
    <row r="13" spans="1:15" x14ac:dyDescent="0.3">
      <c r="A13" s="40">
        <v>1153979</v>
      </c>
      <c r="B13" s="40" t="s">
        <v>8871</v>
      </c>
      <c r="C13" s="40" t="s">
        <v>293</v>
      </c>
      <c r="D13" s="40" t="s">
        <v>1997</v>
      </c>
      <c r="E13" s="40">
        <v>894555</v>
      </c>
      <c r="F13" s="40" t="s">
        <v>247</v>
      </c>
      <c r="G13" s="68">
        <v>269728</v>
      </c>
      <c r="H13" s="68">
        <v>375012.2</v>
      </c>
      <c r="I13" s="40" t="s">
        <v>8873</v>
      </c>
      <c r="J13" s="40" t="s">
        <v>8887</v>
      </c>
      <c r="K13" s="40" t="s">
        <v>8749</v>
      </c>
      <c r="L13" s="40" t="s">
        <v>8750</v>
      </c>
      <c r="M13" s="40" t="s">
        <v>8879</v>
      </c>
      <c r="N13" s="40" t="s">
        <v>8752</v>
      </c>
      <c r="O13" s="68">
        <v>401082.65</v>
      </c>
    </row>
    <row r="14" spans="1:15" hidden="1" x14ac:dyDescent="0.3">
      <c r="A14" s="40">
        <v>1712058</v>
      </c>
      <c r="B14" s="40" t="s">
        <v>8871</v>
      </c>
      <c r="C14" s="40" t="s">
        <v>293</v>
      </c>
      <c r="D14" s="40" t="s">
        <v>3870</v>
      </c>
      <c r="E14" s="40">
        <v>965556</v>
      </c>
      <c r="F14" s="40" t="s">
        <v>247</v>
      </c>
      <c r="G14" s="68">
        <v>32753.661</v>
      </c>
      <c r="H14" s="68">
        <v>294367.44449999998</v>
      </c>
      <c r="I14" s="40" t="s">
        <v>8873</v>
      </c>
      <c r="J14" s="40" t="s">
        <v>8882</v>
      </c>
      <c r="K14" s="40" t="s">
        <v>8749</v>
      </c>
      <c r="L14" s="40" t="s">
        <v>8750</v>
      </c>
      <c r="M14" s="40" t="s">
        <v>8877</v>
      </c>
      <c r="N14" s="40" t="s">
        <v>8752</v>
      </c>
      <c r="O14" s="68">
        <v>314831.49</v>
      </c>
    </row>
    <row r="15" spans="1:15" hidden="1" x14ac:dyDescent="0.3">
      <c r="A15" s="40">
        <v>1712059</v>
      </c>
      <c r="B15" s="40" t="s">
        <v>8871</v>
      </c>
      <c r="C15" s="40" t="s">
        <v>293</v>
      </c>
      <c r="D15" s="40" t="s">
        <v>6099</v>
      </c>
      <c r="E15" s="40">
        <v>1328587</v>
      </c>
      <c r="F15" s="40" t="s">
        <v>247</v>
      </c>
      <c r="G15" s="68">
        <v>1160163.51</v>
      </c>
      <c r="H15" s="68">
        <v>1160163.51</v>
      </c>
      <c r="I15" s="40" t="s">
        <v>8873</v>
      </c>
      <c r="J15" s="40" t="s">
        <v>8876</v>
      </c>
      <c r="K15" s="40" t="s">
        <v>8749</v>
      </c>
      <c r="L15" s="40" t="s">
        <v>8750</v>
      </c>
      <c r="M15" s="40" t="s">
        <v>8883</v>
      </c>
      <c r="N15" s="40" t="s">
        <v>8752</v>
      </c>
      <c r="O15" s="68">
        <v>1116626</v>
      </c>
    </row>
    <row r="21" spans="8:8" x14ac:dyDescent="0.3">
      <c r="H21" s="68">
        <v>1119573</v>
      </c>
    </row>
    <row r="22" spans="8:8" x14ac:dyDescent="0.3">
      <c r="H22" s="68">
        <v>401082.65</v>
      </c>
    </row>
  </sheetData>
  <autoFilter ref="A1:O15" xr:uid="{321935FE-9D22-4A18-ACD9-51F8C486F4CB}">
    <filterColumn colId="3">
      <filters>
        <filter val="astoria sharm IPC2"/>
      </filters>
    </filterColumn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7EA82-8B6E-47ED-994B-38C58699A05F}">
  <sheetPr filterMode="1"/>
  <dimension ref="A1:R84"/>
  <sheetViews>
    <sheetView topLeftCell="A90" workbookViewId="0">
      <selection activeCell="D93" sqref="D93"/>
    </sheetView>
  </sheetViews>
  <sheetFormatPr defaultRowHeight="14.4" x14ac:dyDescent="0.3"/>
  <cols>
    <col min="4" max="4" width="25.77734375" customWidth="1"/>
    <col min="6" max="6" width="13.33203125" customWidth="1"/>
    <col min="7" max="7" width="16.5546875" customWidth="1"/>
    <col min="8" max="8" width="14.77734375" customWidth="1"/>
  </cols>
  <sheetData>
    <row r="1" spans="1:16" x14ac:dyDescent="0.3">
      <c r="A1" s="37" t="s">
        <v>8721</v>
      </c>
      <c r="B1" s="37" t="s">
        <v>8722</v>
      </c>
      <c r="C1" s="66" t="s">
        <v>442</v>
      </c>
      <c r="D1" s="66" t="s">
        <v>443</v>
      </c>
      <c r="E1" s="37" t="s">
        <v>8723</v>
      </c>
      <c r="F1" s="37" t="s">
        <v>8725</v>
      </c>
      <c r="G1" s="67" t="s">
        <v>8726</v>
      </c>
      <c r="H1" s="67" t="s">
        <v>8727</v>
      </c>
      <c r="I1" s="37" t="s">
        <v>8729</v>
      </c>
      <c r="J1" s="37" t="s">
        <v>8730</v>
      </c>
      <c r="K1" s="37" t="s">
        <v>8734</v>
      </c>
      <c r="L1" s="37" t="s">
        <v>8735</v>
      </c>
      <c r="M1" s="37" t="s">
        <v>8736</v>
      </c>
      <c r="N1" s="37" t="s">
        <v>8737</v>
      </c>
      <c r="O1" s="67" t="s">
        <v>8740</v>
      </c>
      <c r="P1" s="37" t="s">
        <v>8744</v>
      </c>
    </row>
    <row r="2" spans="1:16" hidden="1" x14ac:dyDescent="0.3">
      <c r="A2" s="40">
        <v>725514</v>
      </c>
      <c r="B2" s="40" t="s">
        <v>8891</v>
      </c>
      <c r="C2" s="40" t="s">
        <v>295</v>
      </c>
      <c r="D2" s="40" t="s">
        <v>1905</v>
      </c>
      <c r="E2" s="40">
        <v>943555</v>
      </c>
      <c r="F2" s="40" t="s">
        <v>8872</v>
      </c>
      <c r="G2" s="68">
        <v>8112941.71</v>
      </c>
      <c r="H2" s="68">
        <v>22452677.260000002</v>
      </c>
      <c r="I2" s="40" t="s">
        <v>8873</v>
      </c>
      <c r="J2" s="40" t="s">
        <v>8892</v>
      </c>
      <c r="K2" s="40" t="s">
        <v>8749</v>
      </c>
      <c r="L2" s="40" t="s">
        <v>8750</v>
      </c>
      <c r="M2" s="40" t="s">
        <v>8893</v>
      </c>
      <c r="N2" s="40" t="s">
        <v>8752</v>
      </c>
      <c r="O2" s="68">
        <v>22454296.859999999</v>
      </c>
      <c r="P2" s="40" t="s">
        <v>8894</v>
      </c>
    </row>
    <row r="3" spans="1:16" hidden="1" x14ac:dyDescent="0.3">
      <c r="A3" s="40">
        <v>725514</v>
      </c>
      <c r="B3" s="40" t="s">
        <v>8891</v>
      </c>
      <c r="C3" s="40" t="s">
        <v>295</v>
      </c>
      <c r="D3" s="40" t="s">
        <v>3742</v>
      </c>
      <c r="E3" s="40">
        <v>934554</v>
      </c>
      <c r="F3" s="40" t="s">
        <v>8872</v>
      </c>
      <c r="G3" s="68">
        <v>5090575.7</v>
      </c>
      <c r="H3" s="68">
        <v>10072896.699999999</v>
      </c>
      <c r="I3" s="40" t="s">
        <v>8873</v>
      </c>
      <c r="J3" s="40" t="s">
        <v>8892</v>
      </c>
      <c r="K3" s="40" t="s">
        <v>8749</v>
      </c>
      <c r="L3" s="40" t="s">
        <v>8750</v>
      </c>
      <c r="M3" s="40" t="s">
        <v>8895</v>
      </c>
      <c r="N3" s="40" t="s">
        <v>8752</v>
      </c>
      <c r="O3" s="68">
        <v>9739259.1600000001</v>
      </c>
      <c r="P3" s="40" t="s">
        <v>8894</v>
      </c>
    </row>
    <row r="4" spans="1:16" hidden="1" x14ac:dyDescent="0.3">
      <c r="A4" s="40">
        <v>1059103</v>
      </c>
      <c r="B4" s="40" t="s">
        <v>8891</v>
      </c>
      <c r="C4" s="40" t="s">
        <v>295</v>
      </c>
      <c r="D4" s="40" t="s">
        <v>1903</v>
      </c>
      <c r="E4" s="40">
        <v>988556</v>
      </c>
      <c r="F4" s="40" t="s">
        <v>8872</v>
      </c>
      <c r="G4" s="68">
        <v>6350420.2000000002</v>
      </c>
      <c r="H4" s="68">
        <v>12566518.199999999</v>
      </c>
      <c r="I4" s="40" t="s">
        <v>8873</v>
      </c>
      <c r="J4" s="40" t="s">
        <v>8896</v>
      </c>
      <c r="K4" s="40" t="s">
        <v>8749</v>
      </c>
      <c r="L4" s="40" t="s">
        <v>8750</v>
      </c>
      <c r="M4" s="40" t="s">
        <v>8897</v>
      </c>
      <c r="N4" s="40" t="s">
        <v>8752</v>
      </c>
      <c r="O4" s="68">
        <v>13597376.25</v>
      </c>
      <c r="P4" s="40" t="s">
        <v>8894</v>
      </c>
    </row>
    <row r="5" spans="1:16" hidden="1" x14ac:dyDescent="0.3">
      <c r="A5" s="40">
        <v>1059105</v>
      </c>
      <c r="B5" s="40" t="s">
        <v>8891</v>
      </c>
      <c r="C5" s="40" t="s">
        <v>295</v>
      </c>
      <c r="D5" s="40" t="s">
        <v>5960</v>
      </c>
      <c r="E5" s="40">
        <v>830312</v>
      </c>
      <c r="F5" s="40" t="s">
        <v>247</v>
      </c>
      <c r="G5" s="68">
        <v>0.11899999999999999</v>
      </c>
      <c r="H5" s="68">
        <v>6271969.1090000002</v>
      </c>
      <c r="I5" s="40" t="s">
        <v>8873</v>
      </c>
      <c r="J5" s="40" t="s">
        <v>8898</v>
      </c>
      <c r="K5" s="40" t="s">
        <v>8749</v>
      </c>
      <c r="L5" s="40" t="s">
        <v>8750</v>
      </c>
      <c r="M5" s="40" t="s">
        <v>8899</v>
      </c>
      <c r="N5" s="40" t="s">
        <v>8752</v>
      </c>
      <c r="O5" s="68">
        <v>6707988.5199999996</v>
      </c>
      <c r="P5" s="40" t="s">
        <v>8894</v>
      </c>
    </row>
    <row r="6" spans="1:16" hidden="1" x14ac:dyDescent="0.3">
      <c r="A6" s="40">
        <v>1084978</v>
      </c>
      <c r="B6" s="40" t="s">
        <v>8891</v>
      </c>
      <c r="C6" s="40" t="s">
        <v>295</v>
      </c>
      <c r="D6" s="40" t="s">
        <v>5036</v>
      </c>
      <c r="E6" s="40">
        <v>845446</v>
      </c>
      <c r="F6" s="40" t="s">
        <v>247</v>
      </c>
      <c r="G6" s="68">
        <v>0.42849999999999999</v>
      </c>
      <c r="H6" s="68">
        <v>8933646.8884999994</v>
      </c>
      <c r="I6" s="40" t="s">
        <v>8873</v>
      </c>
      <c r="J6" s="40" t="s">
        <v>8900</v>
      </c>
      <c r="K6" s="40" t="s">
        <v>8749</v>
      </c>
      <c r="L6" s="40" t="s">
        <v>8750</v>
      </c>
      <c r="M6" s="40" t="s">
        <v>8901</v>
      </c>
      <c r="N6" s="40" t="s">
        <v>8752</v>
      </c>
      <c r="O6" s="68">
        <v>6522225.3700000001</v>
      </c>
      <c r="P6" s="40" t="s">
        <v>8894</v>
      </c>
    </row>
    <row r="7" spans="1:16" hidden="1" x14ac:dyDescent="0.3">
      <c r="A7" s="40">
        <v>1084978</v>
      </c>
      <c r="B7" s="40" t="s">
        <v>8891</v>
      </c>
      <c r="C7" s="40" t="s">
        <v>295</v>
      </c>
      <c r="D7" s="40" t="s">
        <v>1986</v>
      </c>
      <c r="E7" s="40">
        <v>865554</v>
      </c>
      <c r="F7" s="40" t="s">
        <v>247</v>
      </c>
      <c r="G7" s="68">
        <v>3446327.45</v>
      </c>
      <c r="H7" s="68">
        <v>11326457.1</v>
      </c>
      <c r="I7" s="40" t="s">
        <v>8873</v>
      </c>
      <c r="J7" s="40" t="s">
        <v>8900</v>
      </c>
      <c r="K7" s="40" t="s">
        <v>8749</v>
      </c>
      <c r="L7" s="40" t="s">
        <v>8750</v>
      </c>
      <c r="M7" s="40" t="s">
        <v>8902</v>
      </c>
      <c r="N7" s="40" t="s">
        <v>8752</v>
      </c>
      <c r="O7" s="68">
        <v>14843761.800000001</v>
      </c>
      <c r="P7" s="40" t="s">
        <v>8894</v>
      </c>
    </row>
    <row r="8" spans="1:16" hidden="1" x14ac:dyDescent="0.3">
      <c r="A8" s="40">
        <v>1129980</v>
      </c>
      <c r="B8" s="40" t="s">
        <v>8891</v>
      </c>
      <c r="C8" s="40" t="s">
        <v>295</v>
      </c>
      <c r="D8" s="40" t="s">
        <v>3635</v>
      </c>
      <c r="E8" s="40">
        <v>1223575</v>
      </c>
      <c r="F8" s="40" t="s">
        <v>8872</v>
      </c>
      <c r="G8" s="68">
        <v>1420089.68</v>
      </c>
      <c r="H8" s="68">
        <v>4887548.4024999999</v>
      </c>
      <c r="I8" s="40" t="s">
        <v>8873</v>
      </c>
      <c r="J8" s="40" t="s">
        <v>8903</v>
      </c>
      <c r="K8" s="40" t="s">
        <v>8749</v>
      </c>
      <c r="L8" s="40" t="s">
        <v>8750</v>
      </c>
      <c r="M8" s="40" t="s">
        <v>8904</v>
      </c>
      <c r="N8" s="40" t="s">
        <v>8752</v>
      </c>
      <c r="O8" s="68">
        <v>9183542.25</v>
      </c>
      <c r="P8" s="40" t="s">
        <v>8894</v>
      </c>
    </row>
    <row r="9" spans="1:16" hidden="1" x14ac:dyDescent="0.3">
      <c r="A9" s="40">
        <v>1205987</v>
      </c>
      <c r="B9" s="40" t="s">
        <v>8891</v>
      </c>
      <c r="C9" s="40" t="s">
        <v>295</v>
      </c>
      <c r="D9" s="40" t="s">
        <v>2038</v>
      </c>
      <c r="E9" s="40">
        <v>933561</v>
      </c>
      <c r="F9" s="40" t="s">
        <v>247</v>
      </c>
      <c r="G9" s="68">
        <v>2000000</v>
      </c>
      <c r="H9" s="68">
        <v>12707461.51</v>
      </c>
      <c r="I9" s="40" t="s">
        <v>8873</v>
      </c>
      <c r="J9" s="40" t="s">
        <v>8905</v>
      </c>
      <c r="K9" s="40" t="s">
        <v>8749</v>
      </c>
      <c r="L9" s="40" t="s">
        <v>8750</v>
      </c>
      <c r="M9" s="40" t="s">
        <v>8895</v>
      </c>
      <c r="N9" s="40" t="s">
        <v>8752</v>
      </c>
      <c r="O9" s="68">
        <v>16070153.02</v>
      </c>
      <c r="P9" s="40" t="s">
        <v>8894</v>
      </c>
    </row>
    <row r="10" spans="1:16" hidden="1" x14ac:dyDescent="0.3">
      <c r="A10" s="40">
        <v>1216998</v>
      </c>
      <c r="B10" s="40" t="s">
        <v>8891</v>
      </c>
      <c r="C10" s="40" t="s">
        <v>295</v>
      </c>
      <c r="D10" s="40" t="s">
        <v>3742</v>
      </c>
      <c r="E10" s="40">
        <v>934554</v>
      </c>
      <c r="F10" s="40" t="s">
        <v>247</v>
      </c>
      <c r="G10" s="68">
        <v>4982321</v>
      </c>
      <c r="H10" s="68">
        <v>10072896.699999999</v>
      </c>
      <c r="I10" s="40" t="s">
        <v>8873</v>
      </c>
      <c r="J10" s="40" t="s">
        <v>8906</v>
      </c>
      <c r="K10" s="40" t="s">
        <v>8749</v>
      </c>
      <c r="L10" s="40" t="s">
        <v>8750</v>
      </c>
      <c r="M10" s="40" t="s">
        <v>8895</v>
      </c>
      <c r="N10" s="40" t="s">
        <v>8752</v>
      </c>
      <c r="O10" s="68">
        <v>9739259.1600000001</v>
      </c>
      <c r="P10" s="40" t="s">
        <v>8894</v>
      </c>
    </row>
    <row r="11" spans="1:16" hidden="1" x14ac:dyDescent="0.3">
      <c r="A11" s="40">
        <v>1581086</v>
      </c>
      <c r="B11" s="40" t="s">
        <v>8891</v>
      </c>
      <c r="C11" s="40" t="s">
        <v>295</v>
      </c>
      <c r="D11" s="40" t="s">
        <v>3791</v>
      </c>
      <c r="E11" s="40">
        <v>1123573</v>
      </c>
      <c r="F11" s="40" t="s">
        <v>247</v>
      </c>
      <c r="G11" s="68">
        <v>3217413.9139999999</v>
      </c>
      <c r="H11" s="68">
        <v>12961136.774</v>
      </c>
      <c r="I11" s="40" t="s">
        <v>8873</v>
      </c>
      <c r="J11" s="40" t="s">
        <v>8907</v>
      </c>
      <c r="K11" s="40" t="s">
        <v>8749</v>
      </c>
      <c r="L11" s="40" t="s">
        <v>8750</v>
      </c>
      <c r="M11" s="40" t="s">
        <v>8908</v>
      </c>
      <c r="N11" s="40" t="s">
        <v>8752</v>
      </c>
      <c r="O11" s="68">
        <v>10421093.880000001</v>
      </c>
      <c r="P11" s="40" t="s">
        <v>8894</v>
      </c>
    </row>
    <row r="12" spans="1:16" hidden="1" x14ac:dyDescent="0.3">
      <c r="A12" s="40">
        <v>2014127</v>
      </c>
      <c r="B12" s="40" t="s">
        <v>8891</v>
      </c>
      <c r="C12" s="40" t="s">
        <v>295</v>
      </c>
      <c r="D12" s="40" t="s">
        <v>5143</v>
      </c>
      <c r="E12" s="40">
        <v>1336589</v>
      </c>
      <c r="F12" s="40" t="s">
        <v>247</v>
      </c>
      <c r="G12" s="68">
        <v>2981508.5</v>
      </c>
      <c r="H12" s="68">
        <v>20933799.870000001</v>
      </c>
      <c r="I12" s="40" t="s">
        <v>8873</v>
      </c>
      <c r="J12" s="40" t="s">
        <v>8909</v>
      </c>
      <c r="K12" s="40" t="s">
        <v>8749</v>
      </c>
      <c r="L12" s="40" t="s">
        <v>8750</v>
      </c>
      <c r="M12" s="40" t="s">
        <v>8910</v>
      </c>
      <c r="N12" s="40" t="s">
        <v>8752</v>
      </c>
      <c r="O12" s="68">
        <v>13277404.76</v>
      </c>
      <c r="P12" s="40" t="s">
        <v>8894</v>
      </c>
    </row>
    <row r="13" spans="1:16" hidden="1" x14ac:dyDescent="0.3">
      <c r="A13" s="40">
        <v>2014127</v>
      </c>
      <c r="B13" s="40" t="s">
        <v>8891</v>
      </c>
      <c r="C13" s="40" t="s">
        <v>295</v>
      </c>
      <c r="D13" s="40" t="s">
        <v>3890</v>
      </c>
      <c r="E13" s="40">
        <v>1403590</v>
      </c>
      <c r="F13" s="40" t="s">
        <v>247</v>
      </c>
      <c r="G13" s="68">
        <v>136476.5</v>
      </c>
      <c r="H13" s="68">
        <v>22455841.539999999</v>
      </c>
      <c r="I13" s="40" t="s">
        <v>8873</v>
      </c>
      <c r="J13" s="40" t="s">
        <v>8909</v>
      </c>
      <c r="K13" s="40" t="s">
        <v>8749</v>
      </c>
      <c r="L13" s="40" t="s">
        <v>8750</v>
      </c>
      <c r="M13" s="40" t="s">
        <v>8911</v>
      </c>
      <c r="N13" s="40" t="s">
        <v>8752</v>
      </c>
      <c r="O13" s="68">
        <v>10000000</v>
      </c>
      <c r="P13" s="40" t="s">
        <v>8894</v>
      </c>
    </row>
    <row r="14" spans="1:16" hidden="1" x14ac:dyDescent="0.3">
      <c r="A14" s="40">
        <v>725514</v>
      </c>
      <c r="B14" s="40" t="s">
        <v>8891</v>
      </c>
      <c r="C14" s="40" t="s">
        <v>295</v>
      </c>
      <c r="D14" s="40" t="s">
        <v>8430</v>
      </c>
      <c r="E14" s="40">
        <v>832397</v>
      </c>
      <c r="F14" s="40" t="s">
        <v>8872</v>
      </c>
      <c r="G14" s="68">
        <v>955903.96</v>
      </c>
      <c r="H14" s="68">
        <v>3404771.841</v>
      </c>
      <c r="I14" s="40" t="s">
        <v>8873</v>
      </c>
      <c r="J14" s="40" t="s">
        <v>8892</v>
      </c>
      <c r="K14" s="40" t="s">
        <v>8749</v>
      </c>
      <c r="L14" s="40" t="s">
        <v>8750</v>
      </c>
      <c r="M14" s="40" t="s">
        <v>8912</v>
      </c>
      <c r="N14" s="40" t="s">
        <v>8752</v>
      </c>
      <c r="O14" s="68">
        <v>3507480.42</v>
      </c>
      <c r="P14" s="40" t="s">
        <v>8894</v>
      </c>
    </row>
    <row r="15" spans="1:16" hidden="1" x14ac:dyDescent="0.3">
      <c r="A15" s="40">
        <v>1068116</v>
      </c>
      <c r="B15" s="40" t="s">
        <v>8891</v>
      </c>
      <c r="C15" s="40" t="s">
        <v>295</v>
      </c>
      <c r="D15" s="40" t="s">
        <v>5036</v>
      </c>
      <c r="E15" s="40">
        <v>845446</v>
      </c>
      <c r="F15" s="40" t="s">
        <v>247</v>
      </c>
      <c r="G15" s="68">
        <v>5421697</v>
      </c>
      <c r="H15" s="68">
        <v>8933646.8884999994</v>
      </c>
      <c r="I15" s="40" t="s">
        <v>8873</v>
      </c>
      <c r="J15" s="40" t="s">
        <v>8913</v>
      </c>
      <c r="K15" s="40" t="s">
        <v>8749</v>
      </c>
      <c r="L15" s="40" t="s">
        <v>8750</v>
      </c>
      <c r="M15" s="40" t="s">
        <v>8901</v>
      </c>
      <c r="N15" s="40" t="s">
        <v>8752</v>
      </c>
      <c r="O15" s="68">
        <v>6522225.3700000001</v>
      </c>
      <c r="P15" s="40" t="s">
        <v>8894</v>
      </c>
    </row>
    <row r="16" spans="1:16" hidden="1" x14ac:dyDescent="0.3">
      <c r="A16" s="40">
        <v>1079057</v>
      </c>
      <c r="B16" s="40" t="s">
        <v>8891</v>
      </c>
      <c r="C16" s="40" t="s">
        <v>295</v>
      </c>
      <c r="D16" s="40" t="s">
        <v>3542</v>
      </c>
      <c r="E16" s="40">
        <v>860621</v>
      </c>
      <c r="F16" s="40" t="s">
        <v>247</v>
      </c>
      <c r="G16" s="68">
        <v>5818860</v>
      </c>
      <c r="H16" s="68">
        <v>9589361.4949999992</v>
      </c>
      <c r="I16" s="40" t="s">
        <v>8873</v>
      </c>
      <c r="J16" s="40" t="s">
        <v>8914</v>
      </c>
      <c r="K16" s="40" t="s">
        <v>8749</v>
      </c>
      <c r="L16" s="40" t="s">
        <v>8750</v>
      </c>
      <c r="M16" s="40" t="s">
        <v>8915</v>
      </c>
      <c r="N16" s="40" t="s">
        <v>8752</v>
      </c>
      <c r="O16" s="68">
        <v>3030560.1</v>
      </c>
      <c r="P16" s="40" t="s">
        <v>8894</v>
      </c>
    </row>
    <row r="17" spans="1:16" hidden="1" x14ac:dyDescent="0.3">
      <c r="A17" s="40">
        <v>1124983</v>
      </c>
      <c r="B17" s="40" t="s">
        <v>8891</v>
      </c>
      <c r="C17" s="40" t="s">
        <v>295</v>
      </c>
      <c r="D17" s="40" t="s">
        <v>3635</v>
      </c>
      <c r="E17" s="40">
        <v>1223575</v>
      </c>
      <c r="F17" s="40" t="s">
        <v>8872</v>
      </c>
      <c r="G17" s="68">
        <v>1637576.22</v>
      </c>
      <c r="H17" s="68">
        <v>4887548.4024999999</v>
      </c>
      <c r="I17" s="40" t="s">
        <v>8873</v>
      </c>
      <c r="J17" s="40" t="s">
        <v>8916</v>
      </c>
      <c r="K17" s="40" t="s">
        <v>8749</v>
      </c>
      <c r="L17" s="40" t="s">
        <v>8750</v>
      </c>
      <c r="M17" s="40" t="s">
        <v>8904</v>
      </c>
      <c r="N17" s="40" t="s">
        <v>8752</v>
      </c>
      <c r="O17" s="68">
        <v>9183542.25</v>
      </c>
      <c r="P17" s="40" t="s">
        <v>8894</v>
      </c>
    </row>
    <row r="18" spans="1:16" hidden="1" x14ac:dyDescent="0.3">
      <c r="A18" s="40">
        <v>1746063</v>
      </c>
      <c r="B18" s="40" t="s">
        <v>8891</v>
      </c>
      <c r="C18" s="40" t="s">
        <v>295</v>
      </c>
      <c r="D18" s="40" t="s">
        <v>5143</v>
      </c>
      <c r="E18" s="40">
        <v>1336589</v>
      </c>
      <c r="F18" s="40" t="s">
        <v>247</v>
      </c>
      <c r="G18" s="68">
        <v>17286732.59</v>
      </c>
      <c r="H18" s="68">
        <v>20933799.870000001</v>
      </c>
      <c r="I18" s="40" t="s">
        <v>8873</v>
      </c>
      <c r="J18" s="40" t="s">
        <v>8917</v>
      </c>
      <c r="K18" s="40" t="s">
        <v>8749</v>
      </c>
      <c r="L18" s="40" t="s">
        <v>8750</v>
      </c>
      <c r="M18" s="40" t="s">
        <v>8910</v>
      </c>
      <c r="N18" s="40" t="s">
        <v>8752</v>
      </c>
      <c r="O18" s="68">
        <v>13277404.76</v>
      </c>
      <c r="P18" s="40" t="s">
        <v>8894</v>
      </c>
    </row>
    <row r="19" spans="1:16" hidden="1" x14ac:dyDescent="0.3">
      <c r="A19" s="40">
        <v>2068146</v>
      </c>
      <c r="B19" s="40" t="s">
        <v>8891</v>
      </c>
      <c r="C19" s="40" t="s">
        <v>295</v>
      </c>
      <c r="D19" s="40" t="s">
        <v>5143</v>
      </c>
      <c r="E19" s="40">
        <v>1336589</v>
      </c>
      <c r="F19" s="40" t="s">
        <v>8918</v>
      </c>
      <c r="G19" s="68">
        <v>190000</v>
      </c>
      <c r="H19" s="68">
        <v>20933799.870000001</v>
      </c>
      <c r="I19" s="40" t="s">
        <v>8873</v>
      </c>
      <c r="J19" s="40" t="s">
        <v>8919</v>
      </c>
      <c r="K19" s="40" t="s">
        <v>8749</v>
      </c>
      <c r="L19" s="40" t="s">
        <v>8750</v>
      </c>
      <c r="M19" s="40" t="s">
        <v>8910</v>
      </c>
      <c r="N19" s="40" t="s">
        <v>8752</v>
      </c>
      <c r="O19" s="68">
        <v>13277404.76</v>
      </c>
      <c r="P19" s="40" t="s">
        <v>8894</v>
      </c>
    </row>
    <row r="20" spans="1:16" hidden="1" x14ac:dyDescent="0.3">
      <c r="A20" s="40" t="s">
        <v>8755</v>
      </c>
      <c r="B20" s="40" t="s">
        <v>8891</v>
      </c>
      <c r="C20" s="40" t="s">
        <v>295</v>
      </c>
      <c r="D20" s="40" t="s">
        <v>2498</v>
      </c>
      <c r="E20" s="40">
        <v>1220580</v>
      </c>
      <c r="F20" s="40" t="s">
        <v>8755</v>
      </c>
      <c r="G20" s="68" t="s">
        <v>8755</v>
      </c>
      <c r="H20" s="68" t="s">
        <v>8755</v>
      </c>
      <c r="I20" s="40" t="s">
        <v>8873</v>
      </c>
      <c r="J20" s="40" t="s">
        <v>8755</v>
      </c>
      <c r="K20" s="40" t="s">
        <v>8920</v>
      </c>
      <c r="L20" s="40" t="s">
        <v>8762</v>
      </c>
      <c r="M20" s="40" t="s">
        <v>8921</v>
      </c>
      <c r="N20" s="40" t="s">
        <v>8752</v>
      </c>
      <c r="O20" s="68">
        <v>0</v>
      </c>
      <c r="P20" s="40" t="s">
        <v>8894</v>
      </c>
    </row>
    <row r="21" spans="1:16" hidden="1" x14ac:dyDescent="0.3">
      <c r="A21" s="40" t="s">
        <v>8755</v>
      </c>
      <c r="B21" s="40" t="s">
        <v>8891</v>
      </c>
      <c r="C21" s="40" t="s">
        <v>295</v>
      </c>
      <c r="D21" s="40" t="s">
        <v>4142</v>
      </c>
      <c r="E21" s="40">
        <v>1208575</v>
      </c>
      <c r="F21" s="40" t="s">
        <v>8755</v>
      </c>
      <c r="G21" s="68">
        <v>4154029.9185000001</v>
      </c>
      <c r="H21" s="68">
        <v>4154029.9185000001</v>
      </c>
      <c r="I21" s="40" t="s">
        <v>8873</v>
      </c>
      <c r="J21" s="40" t="s">
        <v>8755</v>
      </c>
      <c r="K21" s="40" t="s">
        <v>8749</v>
      </c>
      <c r="L21" s="40" t="s">
        <v>8750</v>
      </c>
      <c r="M21" s="40" t="s">
        <v>8922</v>
      </c>
      <c r="N21" s="40" t="s">
        <v>8752</v>
      </c>
      <c r="O21" s="68">
        <v>3956218.97</v>
      </c>
      <c r="P21" s="40" t="s">
        <v>8894</v>
      </c>
    </row>
    <row r="22" spans="1:16" hidden="1" x14ac:dyDescent="0.3">
      <c r="A22" s="40">
        <v>1216985</v>
      </c>
      <c r="B22" s="40" t="s">
        <v>8891</v>
      </c>
      <c r="C22" s="40" t="s">
        <v>295</v>
      </c>
      <c r="D22" s="40" t="s">
        <v>2038</v>
      </c>
      <c r="E22" s="40">
        <v>933561</v>
      </c>
      <c r="F22" s="40" t="s">
        <v>247</v>
      </c>
      <c r="G22" s="68">
        <v>4286403</v>
      </c>
      <c r="H22" s="68">
        <v>12707461.51</v>
      </c>
      <c r="I22" s="40" t="s">
        <v>8873</v>
      </c>
      <c r="J22" s="40" t="s">
        <v>8923</v>
      </c>
      <c r="K22" s="40" t="s">
        <v>8749</v>
      </c>
      <c r="L22" s="40" t="s">
        <v>8750</v>
      </c>
      <c r="M22" s="40" t="s">
        <v>8895</v>
      </c>
      <c r="N22" s="40" t="s">
        <v>8752</v>
      </c>
      <c r="O22" s="68">
        <v>16070153.02</v>
      </c>
      <c r="P22" s="40" t="s">
        <v>8894</v>
      </c>
    </row>
    <row r="23" spans="1:16" hidden="1" x14ac:dyDescent="0.3">
      <c r="A23" s="40">
        <v>1332004</v>
      </c>
      <c r="B23" s="40" t="s">
        <v>8891</v>
      </c>
      <c r="C23" s="40" t="s">
        <v>295</v>
      </c>
      <c r="D23" s="40" t="s">
        <v>5046</v>
      </c>
      <c r="E23" s="40">
        <v>1018567</v>
      </c>
      <c r="F23" s="40" t="s">
        <v>8918</v>
      </c>
      <c r="G23" s="68">
        <v>4185661.5350000001</v>
      </c>
      <c r="H23" s="68">
        <v>8461832.7349999994</v>
      </c>
      <c r="I23" s="40" t="s">
        <v>8873</v>
      </c>
      <c r="J23" s="40" t="s">
        <v>8924</v>
      </c>
      <c r="K23" s="40" t="s">
        <v>8749</v>
      </c>
      <c r="L23" s="40" t="s">
        <v>8750</v>
      </c>
      <c r="M23" s="40" t="s">
        <v>8925</v>
      </c>
      <c r="N23" s="40" t="s">
        <v>8752</v>
      </c>
      <c r="O23" s="68">
        <v>9032753.0999999996</v>
      </c>
      <c r="P23" s="40" t="s">
        <v>8894</v>
      </c>
    </row>
    <row r="24" spans="1:16" hidden="1" x14ac:dyDescent="0.3">
      <c r="A24" s="40">
        <v>1817061</v>
      </c>
      <c r="B24" s="40" t="s">
        <v>8891</v>
      </c>
      <c r="C24" s="40" t="s">
        <v>295</v>
      </c>
      <c r="D24" s="40" t="s">
        <v>3890</v>
      </c>
      <c r="E24" s="40">
        <v>1403590</v>
      </c>
      <c r="F24" s="40" t="s">
        <v>247</v>
      </c>
      <c r="G24" s="68">
        <v>10400000</v>
      </c>
      <c r="H24" s="68">
        <v>22455841.539999999</v>
      </c>
      <c r="I24" s="40" t="s">
        <v>8873</v>
      </c>
      <c r="J24" s="40" t="s">
        <v>8926</v>
      </c>
      <c r="K24" s="40" t="s">
        <v>8749</v>
      </c>
      <c r="L24" s="40" t="s">
        <v>8750</v>
      </c>
      <c r="M24" s="40" t="s">
        <v>8911</v>
      </c>
      <c r="N24" s="40" t="s">
        <v>8752</v>
      </c>
      <c r="O24" s="68">
        <v>10000000</v>
      </c>
      <c r="P24" s="40" t="s">
        <v>8894</v>
      </c>
    </row>
    <row r="25" spans="1:16" hidden="1" x14ac:dyDescent="0.3">
      <c r="A25" s="40">
        <v>725514</v>
      </c>
      <c r="B25" s="40" t="s">
        <v>8891</v>
      </c>
      <c r="C25" s="40" t="s">
        <v>295</v>
      </c>
      <c r="D25" s="40" t="s">
        <v>5907</v>
      </c>
      <c r="E25" s="40">
        <v>880554</v>
      </c>
      <c r="F25" s="40" t="s">
        <v>8872</v>
      </c>
      <c r="G25" s="68">
        <v>5943712.8700000001</v>
      </c>
      <c r="H25" s="68">
        <v>14654327.7215</v>
      </c>
      <c r="I25" s="40" t="s">
        <v>8873</v>
      </c>
      <c r="J25" s="40" t="s">
        <v>8892</v>
      </c>
      <c r="K25" s="40" t="s">
        <v>8749</v>
      </c>
      <c r="L25" s="40" t="s">
        <v>8750</v>
      </c>
      <c r="M25" s="40" t="s">
        <v>8927</v>
      </c>
      <c r="N25" s="40" t="s">
        <v>8752</v>
      </c>
      <c r="O25" s="68">
        <v>14720271.029999999</v>
      </c>
      <c r="P25" s="40" t="s">
        <v>8894</v>
      </c>
    </row>
    <row r="26" spans="1:16" hidden="1" x14ac:dyDescent="0.3">
      <c r="A26" s="40">
        <v>1059103</v>
      </c>
      <c r="B26" s="40" t="s">
        <v>8891</v>
      </c>
      <c r="C26" s="40" t="s">
        <v>295</v>
      </c>
      <c r="D26" s="40" t="s">
        <v>3636</v>
      </c>
      <c r="E26" s="40">
        <v>953554</v>
      </c>
      <c r="F26" s="40" t="s">
        <v>8872</v>
      </c>
      <c r="G26" s="68">
        <v>2658217.5099999998</v>
      </c>
      <c r="H26" s="68">
        <v>5261217.2264999999</v>
      </c>
      <c r="I26" s="40" t="s">
        <v>8873</v>
      </c>
      <c r="J26" s="40" t="s">
        <v>8896</v>
      </c>
      <c r="K26" s="40" t="s">
        <v>8749</v>
      </c>
      <c r="L26" s="40" t="s">
        <v>8750</v>
      </c>
      <c r="M26" s="40" t="s">
        <v>8928</v>
      </c>
      <c r="N26" s="40" t="s">
        <v>8752</v>
      </c>
      <c r="O26" s="68">
        <v>7707398.9299999997</v>
      </c>
      <c r="P26" s="40" t="s">
        <v>8894</v>
      </c>
    </row>
    <row r="27" spans="1:16" hidden="1" x14ac:dyDescent="0.3">
      <c r="A27" s="40">
        <v>1059103</v>
      </c>
      <c r="B27" s="40" t="s">
        <v>8891</v>
      </c>
      <c r="C27" s="40" t="s">
        <v>295</v>
      </c>
      <c r="D27" s="40" t="s">
        <v>1905</v>
      </c>
      <c r="E27" s="40">
        <v>943555</v>
      </c>
      <c r="F27" s="40" t="s">
        <v>8872</v>
      </c>
      <c r="G27" s="68">
        <v>3582735.55</v>
      </c>
      <c r="H27" s="68">
        <v>22452677.260000002</v>
      </c>
      <c r="I27" s="40" t="s">
        <v>8873</v>
      </c>
      <c r="J27" s="40" t="s">
        <v>8896</v>
      </c>
      <c r="K27" s="40" t="s">
        <v>8749</v>
      </c>
      <c r="L27" s="40" t="s">
        <v>8750</v>
      </c>
      <c r="M27" s="40" t="s">
        <v>8893</v>
      </c>
      <c r="N27" s="40" t="s">
        <v>8752</v>
      </c>
      <c r="O27" s="68">
        <v>22454296.859999999</v>
      </c>
      <c r="P27" s="40" t="s">
        <v>8894</v>
      </c>
    </row>
    <row r="28" spans="1:16" hidden="1" x14ac:dyDescent="0.3">
      <c r="A28" s="40">
        <v>1059104</v>
      </c>
      <c r="B28" s="40" t="s">
        <v>8891</v>
      </c>
      <c r="C28" s="40" t="s">
        <v>295</v>
      </c>
      <c r="D28" s="40" t="s">
        <v>5960</v>
      </c>
      <c r="E28" s="40">
        <v>830312</v>
      </c>
      <c r="F28" s="40" t="s">
        <v>247</v>
      </c>
      <c r="G28" s="68">
        <v>4511122</v>
      </c>
      <c r="H28" s="68">
        <v>6271969.1090000002</v>
      </c>
      <c r="I28" s="40" t="s">
        <v>8873</v>
      </c>
      <c r="J28" s="40" t="s">
        <v>8929</v>
      </c>
      <c r="K28" s="40" t="s">
        <v>8749</v>
      </c>
      <c r="L28" s="40" t="s">
        <v>8750</v>
      </c>
      <c r="M28" s="40" t="s">
        <v>8899</v>
      </c>
      <c r="N28" s="40" t="s">
        <v>8752</v>
      </c>
      <c r="O28" s="68">
        <v>6707988.5199999996</v>
      </c>
      <c r="P28" s="40" t="s">
        <v>8894</v>
      </c>
    </row>
    <row r="29" spans="1:16" hidden="1" x14ac:dyDescent="0.3">
      <c r="A29" s="40">
        <v>1129980</v>
      </c>
      <c r="B29" s="40" t="s">
        <v>8891</v>
      </c>
      <c r="C29" s="40" t="s">
        <v>295</v>
      </c>
      <c r="D29" s="40" t="s">
        <v>3791</v>
      </c>
      <c r="E29" s="40">
        <v>1123573</v>
      </c>
      <c r="F29" s="40" t="s">
        <v>8872</v>
      </c>
      <c r="G29" s="68">
        <v>4923966.8600000003</v>
      </c>
      <c r="H29" s="68">
        <v>12961136.774</v>
      </c>
      <c r="I29" s="40" t="s">
        <v>8873</v>
      </c>
      <c r="J29" s="40" t="s">
        <v>8903</v>
      </c>
      <c r="K29" s="40" t="s">
        <v>8749</v>
      </c>
      <c r="L29" s="40" t="s">
        <v>8750</v>
      </c>
      <c r="M29" s="40" t="s">
        <v>8908</v>
      </c>
      <c r="N29" s="40" t="s">
        <v>8752</v>
      </c>
      <c r="O29" s="68">
        <v>10421093.880000001</v>
      </c>
      <c r="P29" s="40" t="s">
        <v>8894</v>
      </c>
    </row>
    <row r="30" spans="1:16" hidden="1" x14ac:dyDescent="0.3">
      <c r="A30" s="40">
        <v>1285979</v>
      </c>
      <c r="B30" s="40" t="s">
        <v>8891</v>
      </c>
      <c r="C30" s="40" t="s">
        <v>295</v>
      </c>
      <c r="D30" s="40" t="s">
        <v>1903</v>
      </c>
      <c r="E30" s="40">
        <v>988556</v>
      </c>
      <c r="F30" s="40" t="s">
        <v>247</v>
      </c>
      <c r="G30" s="68">
        <v>6216098</v>
      </c>
      <c r="H30" s="68">
        <v>12566518.199999999</v>
      </c>
      <c r="I30" s="40" t="s">
        <v>8873</v>
      </c>
      <c r="J30" s="40" t="s">
        <v>8930</v>
      </c>
      <c r="K30" s="40" t="s">
        <v>8749</v>
      </c>
      <c r="L30" s="40" t="s">
        <v>8750</v>
      </c>
      <c r="M30" s="40" t="s">
        <v>8897</v>
      </c>
      <c r="N30" s="40" t="s">
        <v>8752</v>
      </c>
      <c r="O30" s="68">
        <v>13597376.25</v>
      </c>
      <c r="P30" s="40" t="s">
        <v>8894</v>
      </c>
    </row>
    <row r="31" spans="1:16" hidden="1" x14ac:dyDescent="0.3">
      <c r="A31" s="40">
        <v>1497995</v>
      </c>
      <c r="B31" s="40" t="s">
        <v>8891</v>
      </c>
      <c r="C31" s="40" t="s">
        <v>295</v>
      </c>
      <c r="D31" s="40" t="s">
        <v>3791</v>
      </c>
      <c r="E31" s="40">
        <v>1123573</v>
      </c>
      <c r="F31" s="40" t="s">
        <v>8918</v>
      </c>
      <c r="G31" s="68">
        <v>4819756</v>
      </c>
      <c r="H31" s="68">
        <v>12961136.774</v>
      </c>
      <c r="I31" s="40" t="s">
        <v>8873</v>
      </c>
      <c r="J31" s="40" t="s">
        <v>8931</v>
      </c>
      <c r="K31" s="40" t="s">
        <v>8749</v>
      </c>
      <c r="L31" s="40" t="s">
        <v>8750</v>
      </c>
      <c r="M31" s="40" t="s">
        <v>8908</v>
      </c>
      <c r="N31" s="40" t="s">
        <v>8752</v>
      </c>
      <c r="O31" s="68">
        <v>10421093.880000001</v>
      </c>
      <c r="P31" s="40" t="s">
        <v>8894</v>
      </c>
    </row>
    <row r="32" spans="1:16" hidden="1" x14ac:dyDescent="0.3">
      <c r="A32" s="40">
        <v>1593035</v>
      </c>
      <c r="B32" s="40" t="s">
        <v>8891</v>
      </c>
      <c r="C32" s="40" t="s">
        <v>295</v>
      </c>
      <c r="D32" s="40" t="s">
        <v>2289</v>
      </c>
      <c r="E32" s="40">
        <v>1303579</v>
      </c>
      <c r="F32" s="40" t="s">
        <v>247</v>
      </c>
      <c r="G32" s="68">
        <v>1999998.2860000001</v>
      </c>
      <c r="H32" s="68">
        <v>9327545.216</v>
      </c>
      <c r="I32" s="40" t="s">
        <v>8873</v>
      </c>
      <c r="J32" s="40" t="s">
        <v>8932</v>
      </c>
      <c r="K32" s="40" t="s">
        <v>8749</v>
      </c>
      <c r="L32" s="40" t="s">
        <v>8750</v>
      </c>
      <c r="M32" s="40" t="s">
        <v>8933</v>
      </c>
      <c r="N32" s="40" t="s">
        <v>8752</v>
      </c>
      <c r="O32" s="68">
        <v>10800888.32</v>
      </c>
      <c r="P32" s="40" t="s">
        <v>8894</v>
      </c>
    </row>
    <row r="33" spans="1:16" hidden="1" x14ac:dyDescent="0.3">
      <c r="A33" s="40">
        <v>1748062</v>
      </c>
      <c r="B33" s="40" t="s">
        <v>8891</v>
      </c>
      <c r="C33" s="40" t="s">
        <v>295</v>
      </c>
      <c r="D33" s="40" t="s">
        <v>5164</v>
      </c>
      <c r="E33" s="40">
        <v>1277577</v>
      </c>
      <c r="F33" s="40" t="s">
        <v>8918</v>
      </c>
      <c r="G33" s="68">
        <v>854978.78</v>
      </c>
      <c r="H33" s="68">
        <v>854978.78</v>
      </c>
      <c r="I33" s="40" t="s">
        <v>8873</v>
      </c>
      <c r="J33" s="40" t="s">
        <v>8934</v>
      </c>
      <c r="K33" s="40" t="s">
        <v>8749</v>
      </c>
      <c r="L33" s="40" t="s">
        <v>8750</v>
      </c>
      <c r="M33" s="40" t="s">
        <v>8935</v>
      </c>
      <c r="N33" s="40" t="s">
        <v>8752</v>
      </c>
      <c r="O33" s="68">
        <v>1422437.2</v>
      </c>
      <c r="P33" s="40" t="s">
        <v>8894</v>
      </c>
    </row>
    <row r="34" spans="1:16" hidden="1" x14ac:dyDescent="0.3">
      <c r="A34" s="40">
        <v>1917110</v>
      </c>
      <c r="B34" s="40" t="s">
        <v>8891</v>
      </c>
      <c r="C34" s="40" t="s">
        <v>295</v>
      </c>
      <c r="D34" s="40" t="s">
        <v>3890</v>
      </c>
      <c r="E34" s="40">
        <v>1403590</v>
      </c>
      <c r="F34" s="40" t="s">
        <v>247</v>
      </c>
      <c r="G34" s="68">
        <v>959926</v>
      </c>
      <c r="H34" s="68">
        <v>22455841.539999999</v>
      </c>
      <c r="I34" s="40" t="s">
        <v>8873</v>
      </c>
      <c r="J34" s="40" t="s">
        <v>8936</v>
      </c>
      <c r="K34" s="40" t="s">
        <v>8749</v>
      </c>
      <c r="L34" s="40" t="s">
        <v>8750</v>
      </c>
      <c r="M34" s="40" t="s">
        <v>8911</v>
      </c>
      <c r="N34" s="40" t="s">
        <v>8752</v>
      </c>
      <c r="O34" s="68">
        <v>10000000</v>
      </c>
      <c r="P34" s="40" t="s">
        <v>8894</v>
      </c>
    </row>
    <row r="35" spans="1:16" hidden="1" x14ac:dyDescent="0.3">
      <c r="A35" s="40">
        <v>2101153</v>
      </c>
      <c r="B35" s="40" t="s">
        <v>8891</v>
      </c>
      <c r="C35" s="40" t="s">
        <v>295</v>
      </c>
      <c r="D35" s="40" t="s">
        <v>3890</v>
      </c>
      <c r="E35" s="40">
        <v>1403590</v>
      </c>
      <c r="F35" s="40" t="s">
        <v>247</v>
      </c>
      <c r="G35" s="68">
        <v>5000000</v>
      </c>
      <c r="H35" s="68">
        <v>22455841.539999999</v>
      </c>
      <c r="I35" s="40" t="s">
        <v>8873</v>
      </c>
      <c r="J35" s="40" t="s">
        <v>8937</v>
      </c>
      <c r="K35" s="40" t="s">
        <v>8749</v>
      </c>
      <c r="L35" s="40" t="s">
        <v>8750</v>
      </c>
      <c r="M35" s="40" t="s">
        <v>8911</v>
      </c>
      <c r="N35" s="40" t="s">
        <v>8752</v>
      </c>
      <c r="O35" s="68">
        <v>10000000</v>
      </c>
      <c r="P35" s="40" t="s">
        <v>8894</v>
      </c>
    </row>
    <row r="36" spans="1:16" hidden="1" x14ac:dyDescent="0.3">
      <c r="A36" s="40" t="s">
        <v>8755</v>
      </c>
      <c r="B36" s="40" t="s">
        <v>8891</v>
      </c>
      <c r="C36" s="40" t="s">
        <v>295</v>
      </c>
      <c r="D36" s="40" t="s">
        <v>7136</v>
      </c>
      <c r="E36" s="40">
        <v>1206575</v>
      </c>
      <c r="F36" s="40" t="s">
        <v>8755</v>
      </c>
      <c r="G36" s="68">
        <v>13517462.868000001</v>
      </c>
      <c r="H36" s="68">
        <v>13517462.868000001</v>
      </c>
      <c r="I36" s="40" t="s">
        <v>8873</v>
      </c>
      <c r="J36" s="40" t="s">
        <v>8755</v>
      </c>
      <c r="K36" s="40" t="s">
        <v>8749</v>
      </c>
      <c r="L36" s="40" t="s">
        <v>8750</v>
      </c>
      <c r="M36" s="40" t="s">
        <v>8921</v>
      </c>
      <c r="N36" s="40" t="s">
        <v>8752</v>
      </c>
      <c r="O36" s="68">
        <v>12873774.16</v>
      </c>
      <c r="P36" s="40" t="s">
        <v>8894</v>
      </c>
    </row>
    <row r="37" spans="1:16" x14ac:dyDescent="0.3">
      <c r="A37" s="40">
        <v>1074787</v>
      </c>
      <c r="B37" s="40" t="s">
        <v>8891</v>
      </c>
      <c r="C37" s="40" t="s">
        <v>295</v>
      </c>
      <c r="D37" s="40" t="s">
        <v>7461</v>
      </c>
      <c r="E37" s="40">
        <v>853514</v>
      </c>
      <c r="F37" s="40" t="s">
        <v>247</v>
      </c>
      <c r="G37" s="68">
        <v>4634265</v>
      </c>
      <c r="H37" s="68">
        <v>9361305.7200000007</v>
      </c>
      <c r="I37" s="40" t="s">
        <v>8873</v>
      </c>
      <c r="J37" s="40" t="s">
        <v>8938</v>
      </c>
      <c r="K37" s="40" t="s">
        <v>8749</v>
      </c>
      <c r="L37" s="40" t="s">
        <v>8750</v>
      </c>
      <c r="M37" s="40" t="s">
        <v>8939</v>
      </c>
      <c r="N37" s="40" t="s">
        <v>8752</v>
      </c>
      <c r="O37" s="68">
        <v>5452379.9800000004</v>
      </c>
      <c r="P37" s="40" t="s">
        <v>8894</v>
      </c>
    </row>
    <row r="38" spans="1:16" hidden="1" x14ac:dyDescent="0.3">
      <c r="A38" s="40">
        <v>1084978</v>
      </c>
      <c r="B38" s="40" t="s">
        <v>8891</v>
      </c>
      <c r="C38" s="40" t="s">
        <v>295</v>
      </c>
      <c r="D38" s="40" t="s">
        <v>3542</v>
      </c>
      <c r="E38" s="40">
        <v>860621</v>
      </c>
      <c r="F38" s="40" t="s">
        <v>247</v>
      </c>
      <c r="G38" s="68">
        <v>0.17499999999999999</v>
      </c>
      <c r="H38" s="68">
        <v>9589361.4949999992</v>
      </c>
      <c r="I38" s="40" t="s">
        <v>8873</v>
      </c>
      <c r="J38" s="40" t="s">
        <v>8900</v>
      </c>
      <c r="K38" s="40" t="s">
        <v>8749</v>
      </c>
      <c r="L38" s="40" t="s">
        <v>8750</v>
      </c>
      <c r="M38" s="40" t="s">
        <v>8915</v>
      </c>
      <c r="N38" s="40" t="s">
        <v>8752</v>
      </c>
      <c r="O38" s="68">
        <v>3030560.1</v>
      </c>
      <c r="P38" s="40" t="s">
        <v>8894</v>
      </c>
    </row>
    <row r="39" spans="1:16" hidden="1" x14ac:dyDescent="0.3">
      <c r="A39" s="40">
        <v>1124983</v>
      </c>
      <c r="B39" s="40" t="s">
        <v>8891</v>
      </c>
      <c r="C39" s="40" t="s">
        <v>295</v>
      </c>
      <c r="D39" s="40" t="s">
        <v>5045</v>
      </c>
      <c r="E39" s="40">
        <v>1042569</v>
      </c>
      <c r="F39" s="40" t="s">
        <v>8872</v>
      </c>
      <c r="G39" s="68">
        <v>3294201.48</v>
      </c>
      <c r="H39" s="68">
        <v>6519884.4800000004</v>
      </c>
      <c r="I39" s="40" t="s">
        <v>8873</v>
      </c>
      <c r="J39" s="40" t="s">
        <v>8916</v>
      </c>
      <c r="K39" s="40" t="s">
        <v>8749</v>
      </c>
      <c r="L39" s="40" t="s">
        <v>8750</v>
      </c>
      <c r="M39" s="40" t="s">
        <v>8940</v>
      </c>
      <c r="N39" s="40" t="s">
        <v>8752</v>
      </c>
      <c r="O39" s="68">
        <v>9372213.8399999999</v>
      </c>
      <c r="P39" s="40" t="s">
        <v>8894</v>
      </c>
    </row>
    <row r="40" spans="1:16" hidden="1" x14ac:dyDescent="0.3">
      <c r="A40" s="40">
        <v>1124983</v>
      </c>
      <c r="B40" s="40" t="s">
        <v>8891</v>
      </c>
      <c r="C40" s="40" t="s">
        <v>295</v>
      </c>
      <c r="D40" s="40" t="s">
        <v>5046</v>
      </c>
      <c r="E40" s="40">
        <v>1018567</v>
      </c>
      <c r="F40" s="40" t="s">
        <v>8872</v>
      </c>
      <c r="G40" s="68">
        <v>4276171.2</v>
      </c>
      <c r="H40" s="68">
        <v>8461832.7349999994</v>
      </c>
      <c r="I40" s="40" t="s">
        <v>8873</v>
      </c>
      <c r="J40" s="40" t="s">
        <v>8916</v>
      </c>
      <c r="K40" s="40" t="s">
        <v>8749</v>
      </c>
      <c r="L40" s="40" t="s">
        <v>8750</v>
      </c>
      <c r="M40" s="40" t="s">
        <v>8925</v>
      </c>
      <c r="N40" s="40" t="s">
        <v>8752</v>
      </c>
      <c r="O40" s="68">
        <v>9032753.0999999996</v>
      </c>
      <c r="P40" s="40" t="s">
        <v>8894</v>
      </c>
    </row>
    <row r="41" spans="1:16" hidden="1" x14ac:dyDescent="0.3">
      <c r="A41" s="40">
        <v>1367995</v>
      </c>
      <c r="B41" s="40" t="s">
        <v>8891</v>
      </c>
      <c r="C41" s="40" t="s">
        <v>295</v>
      </c>
      <c r="D41" s="40" t="s">
        <v>5045</v>
      </c>
      <c r="E41" s="40">
        <v>1042569</v>
      </c>
      <c r="F41" s="40" t="s">
        <v>8918</v>
      </c>
      <c r="G41" s="68">
        <v>3225683</v>
      </c>
      <c r="H41" s="68">
        <v>6519884.4800000004</v>
      </c>
      <c r="I41" s="40" t="s">
        <v>8873</v>
      </c>
      <c r="J41" s="40" t="s">
        <v>8941</v>
      </c>
      <c r="K41" s="40" t="s">
        <v>8749</v>
      </c>
      <c r="L41" s="40" t="s">
        <v>8750</v>
      </c>
      <c r="M41" s="40" t="s">
        <v>8940</v>
      </c>
      <c r="N41" s="40" t="s">
        <v>8752</v>
      </c>
      <c r="O41" s="68">
        <v>9372213.8399999999</v>
      </c>
      <c r="P41" s="40" t="s">
        <v>8894</v>
      </c>
    </row>
    <row r="42" spans="1:16" hidden="1" x14ac:dyDescent="0.3">
      <c r="A42" s="40">
        <v>1585037</v>
      </c>
      <c r="B42" s="40" t="s">
        <v>8891</v>
      </c>
      <c r="C42" s="40" t="s">
        <v>295</v>
      </c>
      <c r="D42" s="40" t="s">
        <v>3635</v>
      </c>
      <c r="E42" s="40">
        <v>1223575</v>
      </c>
      <c r="F42" s="40" t="s">
        <v>247</v>
      </c>
      <c r="G42" s="68">
        <v>1409611.34</v>
      </c>
      <c r="H42" s="68">
        <v>4887548.4024999999</v>
      </c>
      <c r="I42" s="40" t="s">
        <v>8873</v>
      </c>
      <c r="J42" s="40" t="s">
        <v>8942</v>
      </c>
      <c r="K42" s="40" t="s">
        <v>8749</v>
      </c>
      <c r="L42" s="40" t="s">
        <v>8750</v>
      </c>
      <c r="M42" s="40" t="s">
        <v>8904</v>
      </c>
      <c r="N42" s="40" t="s">
        <v>8752</v>
      </c>
      <c r="O42" s="68">
        <v>9183542.25</v>
      </c>
      <c r="P42" s="40" t="s">
        <v>8894</v>
      </c>
    </row>
    <row r="43" spans="1:16" hidden="1" x14ac:dyDescent="0.3">
      <c r="A43" s="40">
        <v>1618036</v>
      </c>
      <c r="B43" s="40" t="s">
        <v>8891</v>
      </c>
      <c r="C43" s="40" t="s">
        <v>295</v>
      </c>
      <c r="D43" s="40" t="s">
        <v>3635</v>
      </c>
      <c r="E43" s="40">
        <v>1223575</v>
      </c>
      <c r="F43" s="40" t="s">
        <v>8918</v>
      </c>
      <c r="G43" s="68">
        <v>101721.27250000001</v>
      </c>
      <c r="H43" s="68">
        <v>4887548.4024999999</v>
      </c>
      <c r="I43" s="40" t="s">
        <v>8873</v>
      </c>
      <c r="J43" s="40" t="s">
        <v>8943</v>
      </c>
      <c r="K43" s="40" t="s">
        <v>8749</v>
      </c>
      <c r="L43" s="40" t="s">
        <v>8750</v>
      </c>
      <c r="M43" s="40" t="s">
        <v>8904</v>
      </c>
      <c r="N43" s="40" t="s">
        <v>8752</v>
      </c>
      <c r="O43" s="68">
        <v>9183542.25</v>
      </c>
      <c r="P43" s="40" t="s">
        <v>8894</v>
      </c>
    </row>
    <row r="44" spans="1:16" hidden="1" x14ac:dyDescent="0.3">
      <c r="A44" s="40">
        <v>2113169</v>
      </c>
      <c r="B44" s="40" t="s">
        <v>8891</v>
      </c>
      <c r="C44" s="40" t="s">
        <v>295</v>
      </c>
      <c r="D44" s="40" t="s">
        <v>5143</v>
      </c>
      <c r="E44" s="40">
        <v>1336589</v>
      </c>
      <c r="F44" s="40" t="s">
        <v>247</v>
      </c>
      <c r="G44" s="68">
        <v>237779.96</v>
      </c>
      <c r="H44" s="68">
        <v>20933799.870000001</v>
      </c>
      <c r="I44" s="40" t="s">
        <v>8873</v>
      </c>
      <c r="J44" s="40" t="s">
        <v>8944</v>
      </c>
      <c r="K44" s="40" t="s">
        <v>8749</v>
      </c>
      <c r="L44" s="40" t="s">
        <v>8750</v>
      </c>
      <c r="M44" s="40" t="s">
        <v>8910</v>
      </c>
      <c r="N44" s="40" t="s">
        <v>8752</v>
      </c>
      <c r="O44" s="68">
        <v>13277404.76</v>
      </c>
      <c r="P44" s="40" t="s">
        <v>8894</v>
      </c>
    </row>
    <row r="45" spans="1:16" hidden="1" x14ac:dyDescent="0.3">
      <c r="A45" s="40">
        <v>725514</v>
      </c>
      <c r="B45" s="40" t="s">
        <v>8891</v>
      </c>
      <c r="C45" s="40" t="s">
        <v>295</v>
      </c>
      <c r="D45" s="40" t="s">
        <v>1771</v>
      </c>
      <c r="E45" s="40">
        <v>898556</v>
      </c>
      <c r="F45" s="40" t="s">
        <v>8872</v>
      </c>
      <c r="G45" s="68">
        <v>2865083.61</v>
      </c>
      <c r="H45" s="68">
        <v>5670999.3090000004</v>
      </c>
      <c r="I45" s="40" t="s">
        <v>8873</v>
      </c>
      <c r="J45" s="40" t="s">
        <v>8892</v>
      </c>
      <c r="K45" s="40" t="s">
        <v>8749</v>
      </c>
      <c r="L45" s="40" t="s">
        <v>8750</v>
      </c>
      <c r="M45" s="40" t="s">
        <v>8945</v>
      </c>
      <c r="N45" s="40" t="s">
        <v>8752</v>
      </c>
      <c r="O45" s="68">
        <v>9001222.9800000004</v>
      </c>
      <c r="P45" s="40" t="s">
        <v>8894</v>
      </c>
    </row>
    <row r="46" spans="1:16" hidden="1" x14ac:dyDescent="0.3">
      <c r="A46" s="40">
        <v>725514</v>
      </c>
      <c r="B46" s="40" t="s">
        <v>8891</v>
      </c>
      <c r="C46" s="40" t="s">
        <v>295</v>
      </c>
      <c r="D46" s="40" t="s">
        <v>1986</v>
      </c>
      <c r="E46" s="40">
        <v>865554</v>
      </c>
      <c r="F46" s="40" t="s">
        <v>8872</v>
      </c>
      <c r="G46" s="68">
        <v>2880129.65</v>
      </c>
      <c r="H46" s="68">
        <v>11326457.1</v>
      </c>
      <c r="I46" s="40" t="s">
        <v>8873</v>
      </c>
      <c r="J46" s="40" t="s">
        <v>8892</v>
      </c>
      <c r="K46" s="40" t="s">
        <v>8749</v>
      </c>
      <c r="L46" s="40" t="s">
        <v>8750</v>
      </c>
      <c r="M46" s="40" t="s">
        <v>8902</v>
      </c>
      <c r="N46" s="40" t="s">
        <v>8752</v>
      </c>
      <c r="O46" s="68">
        <v>14843761.800000001</v>
      </c>
      <c r="P46" s="40" t="s">
        <v>8894</v>
      </c>
    </row>
    <row r="47" spans="1:16" hidden="1" x14ac:dyDescent="0.3">
      <c r="A47" s="40">
        <v>1082987</v>
      </c>
      <c r="B47" s="40" t="s">
        <v>8891</v>
      </c>
      <c r="C47" s="40" t="s">
        <v>295</v>
      </c>
      <c r="D47" s="40" t="s">
        <v>1986</v>
      </c>
      <c r="E47" s="40">
        <v>865554</v>
      </c>
      <c r="F47" s="40" t="s">
        <v>247</v>
      </c>
      <c r="G47" s="68">
        <v>5000000</v>
      </c>
      <c r="H47" s="68">
        <v>11326457.1</v>
      </c>
      <c r="I47" s="40" t="s">
        <v>8873</v>
      </c>
      <c r="J47" s="40" t="s">
        <v>8946</v>
      </c>
      <c r="K47" s="40" t="s">
        <v>8749</v>
      </c>
      <c r="L47" s="40" t="s">
        <v>8750</v>
      </c>
      <c r="M47" s="40" t="s">
        <v>8902</v>
      </c>
      <c r="N47" s="40" t="s">
        <v>8752</v>
      </c>
      <c r="O47" s="68">
        <v>14843761.800000001</v>
      </c>
      <c r="P47" s="40" t="s">
        <v>8894</v>
      </c>
    </row>
    <row r="48" spans="1:16" hidden="1" x14ac:dyDescent="0.3">
      <c r="A48" s="40">
        <v>1240981</v>
      </c>
      <c r="B48" s="40" t="s">
        <v>8891</v>
      </c>
      <c r="C48" s="40" t="s">
        <v>295</v>
      </c>
      <c r="D48" s="40" t="s">
        <v>3636</v>
      </c>
      <c r="E48" s="40">
        <v>953554</v>
      </c>
      <c r="F48" s="40" t="s">
        <v>247</v>
      </c>
      <c r="G48" s="68">
        <v>2602999.7165000001</v>
      </c>
      <c r="H48" s="68">
        <v>5261217.2264999999</v>
      </c>
      <c r="I48" s="40" t="s">
        <v>8873</v>
      </c>
      <c r="J48" s="40" t="s">
        <v>8947</v>
      </c>
      <c r="K48" s="40" t="s">
        <v>8749</v>
      </c>
      <c r="L48" s="40" t="s">
        <v>8750</v>
      </c>
      <c r="M48" s="40" t="s">
        <v>8928</v>
      </c>
      <c r="N48" s="40" t="s">
        <v>8752</v>
      </c>
      <c r="O48" s="68">
        <v>7707398.9299999997</v>
      </c>
      <c r="P48" s="40" t="s">
        <v>8894</v>
      </c>
    </row>
    <row r="49" spans="1:16" hidden="1" x14ac:dyDescent="0.3">
      <c r="A49" s="40">
        <v>1258985</v>
      </c>
      <c r="B49" s="40" t="s">
        <v>8891</v>
      </c>
      <c r="C49" s="40" t="s">
        <v>295</v>
      </c>
      <c r="D49" s="40" t="s">
        <v>1904</v>
      </c>
      <c r="E49" s="40">
        <v>967554</v>
      </c>
      <c r="F49" s="40" t="s">
        <v>247</v>
      </c>
      <c r="G49" s="68">
        <v>5389256</v>
      </c>
      <c r="H49" s="68">
        <v>10895230.65</v>
      </c>
      <c r="I49" s="40" t="s">
        <v>8873</v>
      </c>
      <c r="J49" s="40" t="s">
        <v>8948</v>
      </c>
      <c r="K49" s="40" t="s">
        <v>8749</v>
      </c>
      <c r="L49" s="40" t="s">
        <v>8750</v>
      </c>
      <c r="M49" s="40" t="s">
        <v>8949</v>
      </c>
      <c r="N49" s="40" t="s">
        <v>8752</v>
      </c>
      <c r="O49" s="68">
        <v>11273556.710000001</v>
      </c>
      <c r="P49" s="40" t="s">
        <v>8894</v>
      </c>
    </row>
    <row r="50" spans="1:16" hidden="1" x14ac:dyDescent="0.3">
      <c r="A50" s="40">
        <v>1431997</v>
      </c>
      <c r="B50" s="40" t="s">
        <v>8891</v>
      </c>
      <c r="C50" s="40" t="s">
        <v>295</v>
      </c>
      <c r="D50" s="40" t="s">
        <v>5048</v>
      </c>
      <c r="E50" s="40">
        <v>1084568</v>
      </c>
      <c r="F50" s="40" t="s">
        <v>8918</v>
      </c>
      <c r="G50" s="68">
        <v>2804159</v>
      </c>
      <c r="H50" s="68">
        <v>5668051.3600000003</v>
      </c>
      <c r="I50" s="40" t="s">
        <v>8873</v>
      </c>
      <c r="J50" s="40" t="s">
        <v>8950</v>
      </c>
      <c r="K50" s="40" t="s">
        <v>8749</v>
      </c>
      <c r="L50" s="40" t="s">
        <v>8750</v>
      </c>
      <c r="M50" s="40" t="s">
        <v>8951</v>
      </c>
      <c r="N50" s="40" t="s">
        <v>8752</v>
      </c>
      <c r="O50" s="68">
        <v>7818140.3499999996</v>
      </c>
      <c r="P50" s="40" t="s">
        <v>8894</v>
      </c>
    </row>
    <row r="51" spans="1:16" hidden="1" x14ac:dyDescent="0.3">
      <c r="A51" s="40">
        <v>2113169</v>
      </c>
      <c r="B51" s="40" t="s">
        <v>8891</v>
      </c>
      <c r="C51" s="40" t="s">
        <v>295</v>
      </c>
      <c r="D51" s="40" t="s">
        <v>3890</v>
      </c>
      <c r="E51" s="40">
        <v>1403590</v>
      </c>
      <c r="F51" s="40" t="s">
        <v>247</v>
      </c>
      <c r="G51" s="68">
        <v>5959439.04</v>
      </c>
      <c r="H51" s="68">
        <v>22455841.539999999</v>
      </c>
      <c r="I51" s="40" t="s">
        <v>8873</v>
      </c>
      <c r="J51" s="40" t="s">
        <v>8944</v>
      </c>
      <c r="K51" s="40" t="s">
        <v>8749</v>
      </c>
      <c r="L51" s="40" t="s">
        <v>8750</v>
      </c>
      <c r="M51" s="40" t="s">
        <v>8911</v>
      </c>
      <c r="N51" s="40" t="s">
        <v>8752</v>
      </c>
      <c r="O51" s="68">
        <v>10000000</v>
      </c>
      <c r="P51" s="40" t="s">
        <v>8894</v>
      </c>
    </row>
    <row r="52" spans="1:16" hidden="1" x14ac:dyDescent="0.3">
      <c r="A52" s="40">
        <v>725514</v>
      </c>
      <c r="B52" s="40" t="s">
        <v>8891</v>
      </c>
      <c r="C52" s="40" t="s">
        <v>295</v>
      </c>
      <c r="D52" s="40" t="s">
        <v>3542</v>
      </c>
      <c r="E52" s="40">
        <v>860621</v>
      </c>
      <c r="F52" s="40" t="s">
        <v>8872</v>
      </c>
      <c r="G52" s="68">
        <v>3770501.32</v>
      </c>
      <c r="H52" s="68">
        <v>9589361.4949999992</v>
      </c>
      <c r="I52" s="40" t="s">
        <v>8873</v>
      </c>
      <c r="J52" s="40" t="s">
        <v>8892</v>
      </c>
      <c r="K52" s="40" t="s">
        <v>8749</v>
      </c>
      <c r="L52" s="40" t="s">
        <v>8750</v>
      </c>
      <c r="M52" s="40" t="s">
        <v>8915</v>
      </c>
      <c r="N52" s="40" t="s">
        <v>8752</v>
      </c>
      <c r="O52" s="68">
        <v>3030560.1</v>
      </c>
      <c r="P52" s="40" t="s">
        <v>8894</v>
      </c>
    </row>
    <row r="53" spans="1:16" hidden="1" x14ac:dyDescent="0.3">
      <c r="A53" s="40">
        <v>725514</v>
      </c>
      <c r="B53" s="40" t="s">
        <v>8891</v>
      </c>
      <c r="C53" s="40" t="s">
        <v>295</v>
      </c>
      <c r="D53" s="40" t="s">
        <v>5036</v>
      </c>
      <c r="E53" s="40">
        <v>845446</v>
      </c>
      <c r="F53" s="40" t="s">
        <v>8872</v>
      </c>
      <c r="G53" s="68">
        <v>3511949.46</v>
      </c>
      <c r="H53" s="68">
        <v>8933646.8884999994</v>
      </c>
      <c r="I53" s="40" t="s">
        <v>8873</v>
      </c>
      <c r="J53" s="40" t="s">
        <v>8892</v>
      </c>
      <c r="K53" s="40" t="s">
        <v>8749</v>
      </c>
      <c r="L53" s="40" t="s">
        <v>8750</v>
      </c>
      <c r="M53" s="40" t="s">
        <v>8901</v>
      </c>
      <c r="N53" s="40" t="s">
        <v>8752</v>
      </c>
      <c r="O53" s="68">
        <v>6522225.3700000001</v>
      </c>
      <c r="P53" s="40" t="s">
        <v>8894</v>
      </c>
    </row>
    <row r="54" spans="1:16" hidden="1" x14ac:dyDescent="0.3">
      <c r="A54" s="40">
        <v>725514</v>
      </c>
      <c r="B54" s="40" t="s">
        <v>8891</v>
      </c>
      <c r="C54" s="40" t="s">
        <v>295</v>
      </c>
      <c r="D54" s="40" t="s">
        <v>5960</v>
      </c>
      <c r="E54" s="40">
        <v>830312</v>
      </c>
      <c r="F54" s="40" t="s">
        <v>8872</v>
      </c>
      <c r="G54" s="68">
        <v>1760846.99</v>
      </c>
      <c r="H54" s="68">
        <v>6271969.1090000002</v>
      </c>
      <c r="I54" s="40" t="s">
        <v>8873</v>
      </c>
      <c r="J54" s="40" t="s">
        <v>8892</v>
      </c>
      <c r="K54" s="40" t="s">
        <v>8749</v>
      </c>
      <c r="L54" s="40" t="s">
        <v>8750</v>
      </c>
      <c r="M54" s="40" t="s">
        <v>8899</v>
      </c>
      <c r="N54" s="40" t="s">
        <v>8752</v>
      </c>
      <c r="O54" s="68">
        <v>6707988.5199999996</v>
      </c>
      <c r="P54" s="40" t="s">
        <v>8894</v>
      </c>
    </row>
    <row r="55" spans="1:16" hidden="1" x14ac:dyDescent="0.3">
      <c r="A55" s="40">
        <v>1059103</v>
      </c>
      <c r="B55" s="40" t="s">
        <v>8891</v>
      </c>
      <c r="C55" s="40" t="s">
        <v>295</v>
      </c>
      <c r="D55" s="40" t="s">
        <v>3635</v>
      </c>
      <c r="E55" s="40">
        <v>1223575</v>
      </c>
      <c r="F55" s="40" t="s">
        <v>8872</v>
      </c>
      <c r="G55" s="68">
        <v>318549.89</v>
      </c>
      <c r="H55" s="68">
        <v>4887548.4024999999</v>
      </c>
      <c r="I55" s="40" t="s">
        <v>8873</v>
      </c>
      <c r="J55" s="40" t="s">
        <v>8896</v>
      </c>
      <c r="K55" s="40" t="s">
        <v>8749</v>
      </c>
      <c r="L55" s="40" t="s">
        <v>8750</v>
      </c>
      <c r="M55" s="40" t="s">
        <v>8904</v>
      </c>
      <c r="N55" s="40" t="s">
        <v>8752</v>
      </c>
      <c r="O55" s="68">
        <v>9183542.25</v>
      </c>
      <c r="P55" s="40" t="s">
        <v>8894</v>
      </c>
    </row>
    <row r="56" spans="1:16" hidden="1" x14ac:dyDescent="0.3">
      <c r="A56" s="40">
        <v>1059103</v>
      </c>
      <c r="B56" s="40" t="s">
        <v>8891</v>
      </c>
      <c r="C56" s="40" t="s">
        <v>295</v>
      </c>
      <c r="D56" s="40" t="s">
        <v>1904</v>
      </c>
      <c r="E56" s="40">
        <v>967554</v>
      </c>
      <c r="F56" s="40" t="s">
        <v>8872</v>
      </c>
      <c r="G56" s="68">
        <v>5505974.6500000004</v>
      </c>
      <c r="H56" s="68">
        <v>10895230.65</v>
      </c>
      <c r="I56" s="40" t="s">
        <v>8873</v>
      </c>
      <c r="J56" s="40" t="s">
        <v>8896</v>
      </c>
      <c r="K56" s="40" t="s">
        <v>8749</v>
      </c>
      <c r="L56" s="40" t="s">
        <v>8750</v>
      </c>
      <c r="M56" s="40" t="s">
        <v>8949</v>
      </c>
      <c r="N56" s="40" t="s">
        <v>8752</v>
      </c>
      <c r="O56" s="68">
        <v>11273556.710000001</v>
      </c>
      <c r="P56" s="40" t="s">
        <v>8894</v>
      </c>
    </row>
    <row r="57" spans="1:16" hidden="1" x14ac:dyDescent="0.3">
      <c r="A57" s="40">
        <v>1104978</v>
      </c>
      <c r="B57" s="40" t="s">
        <v>8891</v>
      </c>
      <c r="C57" s="40" t="s">
        <v>295</v>
      </c>
      <c r="D57" s="40" t="s">
        <v>5907</v>
      </c>
      <c r="E57" s="40">
        <v>880554</v>
      </c>
      <c r="F57" s="40" t="s">
        <v>247</v>
      </c>
      <c r="G57" s="68">
        <v>8710614.8515000008</v>
      </c>
      <c r="H57" s="68">
        <v>14654327.7215</v>
      </c>
      <c r="I57" s="40" t="s">
        <v>8873</v>
      </c>
      <c r="J57" s="40" t="s">
        <v>8952</v>
      </c>
      <c r="K57" s="40" t="s">
        <v>8749</v>
      </c>
      <c r="L57" s="40" t="s">
        <v>8750</v>
      </c>
      <c r="M57" s="40" t="s">
        <v>8927</v>
      </c>
      <c r="N57" s="40" t="s">
        <v>8752</v>
      </c>
      <c r="O57" s="68">
        <v>14720271.029999999</v>
      </c>
      <c r="P57" s="40" t="s">
        <v>8894</v>
      </c>
    </row>
    <row r="58" spans="1:16" hidden="1" x14ac:dyDescent="0.3">
      <c r="A58" s="40">
        <v>1129980</v>
      </c>
      <c r="B58" s="40" t="s">
        <v>8891</v>
      </c>
      <c r="C58" s="40" t="s">
        <v>295</v>
      </c>
      <c r="D58" s="40" t="s">
        <v>5048</v>
      </c>
      <c r="E58" s="40">
        <v>1084568</v>
      </c>
      <c r="F58" s="40" t="s">
        <v>8872</v>
      </c>
      <c r="G58" s="68">
        <v>2863892.36</v>
      </c>
      <c r="H58" s="68">
        <v>5668051.3600000003</v>
      </c>
      <c r="I58" s="40" t="s">
        <v>8873</v>
      </c>
      <c r="J58" s="40" t="s">
        <v>8903</v>
      </c>
      <c r="K58" s="40" t="s">
        <v>8749</v>
      </c>
      <c r="L58" s="40" t="s">
        <v>8750</v>
      </c>
      <c r="M58" s="40" t="s">
        <v>8951</v>
      </c>
      <c r="N58" s="40" t="s">
        <v>8752</v>
      </c>
      <c r="O58" s="68">
        <v>7818140.3499999996</v>
      </c>
      <c r="P58" s="40" t="s">
        <v>8894</v>
      </c>
    </row>
    <row r="59" spans="1:16" hidden="1" x14ac:dyDescent="0.3">
      <c r="A59" s="40">
        <v>1158979</v>
      </c>
      <c r="B59" s="40" t="s">
        <v>8891</v>
      </c>
      <c r="C59" s="40" t="s">
        <v>295</v>
      </c>
      <c r="D59" s="40" t="s">
        <v>1771</v>
      </c>
      <c r="E59" s="40">
        <v>898556</v>
      </c>
      <c r="F59" s="40" t="s">
        <v>247</v>
      </c>
      <c r="G59" s="68">
        <v>2805915.699</v>
      </c>
      <c r="H59" s="68">
        <v>5670999.3090000004</v>
      </c>
      <c r="I59" s="40" t="s">
        <v>8873</v>
      </c>
      <c r="J59" s="40" t="s">
        <v>8953</v>
      </c>
      <c r="K59" s="40" t="s">
        <v>8749</v>
      </c>
      <c r="L59" s="40" t="s">
        <v>8750</v>
      </c>
      <c r="M59" s="40" t="s">
        <v>8945</v>
      </c>
      <c r="N59" s="40" t="s">
        <v>8752</v>
      </c>
      <c r="O59" s="68">
        <v>9001222.9800000004</v>
      </c>
      <c r="P59" s="40" t="s">
        <v>8894</v>
      </c>
    </row>
    <row r="60" spans="1:16" hidden="1" x14ac:dyDescent="0.3">
      <c r="A60" s="40">
        <v>1230982</v>
      </c>
      <c r="B60" s="40" t="s">
        <v>8891</v>
      </c>
      <c r="C60" s="40" t="s">
        <v>295</v>
      </c>
      <c r="D60" s="40" t="s">
        <v>1905</v>
      </c>
      <c r="E60" s="40">
        <v>943555</v>
      </c>
      <c r="F60" s="40" t="s">
        <v>247</v>
      </c>
      <c r="G60" s="68">
        <v>10757000</v>
      </c>
      <c r="H60" s="68">
        <v>22452677.260000002</v>
      </c>
      <c r="I60" s="40" t="s">
        <v>8873</v>
      </c>
      <c r="J60" s="40" t="s">
        <v>8954</v>
      </c>
      <c r="K60" s="40" t="s">
        <v>8749</v>
      </c>
      <c r="L60" s="40" t="s">
        <v>8750</v>
      </c>
      <c r="M60" s="40" t="s">
        <v>8893</v>
      </c>
      <c r="N60" s="40" t="s">
        <v>8752</v>
      </c>
      <c r="O60" s="68">
        <v>22454296.859999999</v>
      </c>
      <c r="P60" s="40" t="s">
        <v>8894</v>
      </c>
    </row>
    <row r="61" spans="1:16" hidden="1" x14ac:dyDescent="0.3">
      <c r="A61" s="40">
        <v>1618036</v>
      </c>
      <c r="B61" s="40" t="s">
        <v>8891</v>
      </c>
      <c r="C61" s="40" t="s">
        <v>295</v>
      </c>
      <c r="D61" s="40" t="s">
        <v>6085</v>
      </c>
      <c r="E61" s="40">
        <v>1223576</v>
      </c>
      <c r="F61" s="40" t="s">
        <v>8918</v>
      </c>
      <c r="G61" s="68">
        <v>3400771.9975000001</v>
      </c>
      <c r="H61" s="68">
        <v>3400771.9975000001</v>
      </c>
      <c r="I61" s="40" t="s">
        <v>8873</v>
      </c>
      <c r="J61" s="40" t="s">
        <v>8943</v>
      </c>
      <c r="K61" s="40" t="s">
        <v>8749</v>
      </c>
      <c r="L61" s="40" t="s">
        <v>8750</v>
      </c>
      <c r="M61" s="40" t="s">
        <v>8904</v>
      </c>
      <c r="N61" s="40" t="s">
        <v>8752</v>
      </c>
      <c r="O61" s="68">
        <v>3956218.97</v>
      </c>
      <c r="P61" s="40" t="s">
        <v>8894</v>
      </c>
    </row>
    <row r="62" spans="1:16" hidden="1" x14ac:dyDescent="0.3">
      <c r="A62" s="40">
        <v>1748072</v>
      </c>
      <c r="B62" s="40" t="s">
        <v>8891</v>
      </c>
      <c r="C62" s="40" t="s">
        <v>295</v>
      </c>
      <c r="D62" s="40" t="s">
        <v>2289</v>
      </c>
      <c r="E62" s="40">
        <v>1303579</v>
      </c>
      <c r="F62" s="40" t="s">
        <v>8918</v>
      </c>
      <c r="G62" s="68">
        <v>7327546.9299999997</v>
      </c>
      <c r="H62" s="68">
        <v>9327545.216</v>
      </c>
      <c r="I62" s="40" t="s">
        <v>8873</v>
      </c>
      <c r="J62" s="40" t="s">
        <v>8955</v>
      </c>
      <c r="K62" s="40" t="s">
        <v>8749</v>
      </c>
      <c r="L62" s="40" t="s">
        <v>8750</v>
      </c>
      <c r="M62" s="40" t="s">
        <v>8933</v>
      </c>
      <c r="N62" s="40" t="s">
        <v>8752</v>
      </c>
      <c r="O62" s="68">
        <v>10800888.32</v>
      </c>
      <c r="P62" s="40" t="s">
        <v>8894</v>
      </c>
    </row>
    <row r="63" spans="1:16" hidden="1" x14ac:dyDescent="0.3">
      <c r="A63" s="40">
        <v>1748064</v>
      </c>
      <c r="B63" s="40" t="s">
        <v>8891</v>
      </c>
      <c r="C63" s="40" t="s">
        <v>295</v>
      </c>
      <c r="D63" s="40" t="s">
        <v>2289</v>
      </c>
      <c r="E63" s="40">
        <v>1303579</v>
      </c>
      <c r="F63" s="40" t="s">
        <v>8918</v>
      </c>
      <c r="G63" s="68">
        <v>0</v>
      </c>
      <c r="H63" s="68">
        <v>9327545.216</v>
      </c>
      <c r="I63" s="40" t="s">
        <v>8873</v>
      </c>
      <c r="J63" s="40" t="s">
        <v>8956</v>
      </c>
      <c r="K63" s="40" t="s">
        <v>8749</v>
      </c>
      <c r="L63" s="40" t="s">
        <v>8750</v>
      </c>
      <c r="M63" s="40" t="s">
        <v>8933</v>
      </c>
      <c r="N63" s="40" t="s">
        <v>8752</v>
      </c>
      <c r="O63" s="68">
        <v>10800888.32</v>
      </c>
      <c r="P63" s="40" t="s">
        <v>8894</v>
      </c>
    </row>
    <row r="64" spans="1:16" hidden="1" x14ac:dyDescent="0.3">
      <c r="A64" s="40">
        <v>1748065</v>
      </c>
      <c r="B64" s="40" t="s">
        <v>8891</v>
      </c>
      <c r="C64" s="40" t="s">
        <v>295</v>
      </c>
      <c r="D64" s="40" t="s">
        <v>5143</v>
      </c>
      <c r="E64" s="40">
        <v>1336589</v>
      </c>
      <c r="F64" s="40" t="s">
        <v>8918</v>
      </c>
      <c r="G64" s="68">
        <v>237778.82</v>
      </c>
      <c r="H64" s="68">
        <v>20933799.870000001</v>
      </c>
      <c r="I64" s="40" t="s">
        <v>8873</v>
      </c>
      <c r="J64" s="40" t="s">
        <v>8957</v>
      </c>
      <c r="K64" s="40" t="s">
        <v>8749</v>
      </c>
      <c r="L64" s="40" t="s">
        <v>8750</v>
      </c>
      <c r="M64" s="40" t="s">
        <v>8910</v>
      </c>
      <c r="N64" s="40" t="s">
        <v>8752</v>
      </c>
      <c r="O64" s="68">
        <v>13277404.76</v>
      </c>
      <c r="P64" s="40" t="s">
        <v>8894</v>
      </c>
    </row>
    <row r="65" spans="1:18" hidden="1" x14ac:dyDescent="0.3">
      <c r="A65" s="40">
        <v>725514</v>
      </c>
      <c r="B65" s="40" t="s">
        <v>8891</v>
      </c>
      <c r="C65" s="40" t="s">
        <v>295</v>
      </c>
      <c r="D65" s="40" t="s">
        <v>2038</v>
      </c>
      <c r="E65" s="40">
        <v>933561</v>
      </c>
      <c r="F65" s="40" t="s">
        <v>8872</v>
      </c>
      <c r="G65" s="68">
        <v>6421058.5099999998</v>
      </c>
      <c r="H65" s="68">
        <v>12707461.51</v>
      </c>
      <c r="I65" s="40" t="s">
        <v>8873</v>
      </c>
      <c r="J65" s="40" t="s">
        <v>8892</v>
      </c>
      <c r="K65" s="40" t="s">
        <v>8749</v>
      </c>
      <c r="L65" s="40" t="s">
        <v>8750</v>
      </c>
      <c r="M65" s="40" t="s">
        <v>8895</v>
      </c>
      <c r="N65" s="40" t="s">
        <v>8752</v>
      </c>
      <c r="O65" s="68">
        <v>16070153.02</v>
      </c>
      <c r="P65" s="40" t="s">
        <v>8894</v>
      </c>
    </row>
    <row r="66" spans="1:18" x14ac:dyDescent="0.3">
      <c r="A66" s="40">
        <v>725514</v>
      </c>
      <c r="B66" s="40" t="s">
        <v>8891</v>
      </c>
      <c r="C66" s="40" t="s">
        <v>295</v>
      </c>
      <c r="D66" s="40" t="s">
        <v>7461</v>
      </c>
      <c r="E66" s="40">
        <v>853514</v>
      </c>
      <c r="F66" s="40" t="s">
        <v>8872</v>
      </c>
      <c r="G66" s="68">
        <v>4727040.72</v>
      </c>
      <c r="H66" s="68">
        <v>9361305.7200000007</v>
      </c>
      <c r="I66" s="40" t="s">
        <v>8873</v>
      </c>
      <c r="J66" s="40" t="s">
        <v>8892</v>
      </c>
      <c r="K66" s="40" t="s">
        <v>8749</v>
      </c>
      <c r="L66" s="40" t="s">
        <v>8750</v>
      </c>
      <c r="M66" s="40" t="s">
        <v>8939</v>
      </c>
      <c r="N66" s="40" t="s">
        <v>8752</v>
      </c>
      <c r="O66" s="68">
        <v>5452379.9800000004</v>
      </c>
      <c r="P66" s="40" t="s">
        <v>8894</v>
      </c>
    </row>
    <row r="67" spans="1:18" hidden="1" x14ac:dyDescent="0.3">
      <c r="A67" s="40">
        <v>1059105</v>
      </c>
      <c r="B67" s="40" t="s">
        <v>8891</v>
      </c>
      <c r="C67" s="40" t="s">
        <v>295</v>
      </c>
      <c r="D67" s="40" t="s">
        <v>8430</v>
      </c>
      <c r="E67" s="40">
        <v>832397</v>
      </c>
      <c r="F67" s="40" t="s">
        <v>247</v>
      </c>
      <c r="G67" s="68">
        <v>2448867.8810000001</v>
      </c>
      <c r="H67" s="68">
        <v>3404771.841</v>
      </c>
      <c r="I67" s="40" t="s">
        <v>8873</v>
      </c>
      <c r="J67" s="40" t="s">
        <v>8898</v>
      </c>
      <c r="K67" s="40" t="s">
        <v>8749</v>
      </c>
      <c r="L67" s="40" t="s">
        <v>8750</v>
      </c>
      <c r="M67" s="40" t="s">
        <v>8912</v>
      </c>
      <c r="N67" s="40" t="s">
        <v>8752</v>
      </c>
      <c r="O67" s="68">
        <v>3507480.42</v>
      </c>
      <c r="P67" s="40" t="s">
        <v>8894</v>
      </c>
    </row>
    <row r="68" spans="1:18" hidden="1" x14ac:dyDescent="0.3">
      <c r="A68" s="40">
        <v>1927105</v>
      </c>
      <c r="B68" s="40" t="s">
        <v>8891</v>
      </c>
      <c r="C68" s="40" t="s">
        <v>295</v>
      </c>
      <c r="D68" s="40" t="s">
        <v>7599</v>
      </c>
      <c r="E68" s="40">
        <v>1491602</v>
      </c>
      <c r="F68" s="40" t="s">
        <v>247</v>
      </c>
      <c r="G68" s="68">
        <v>1929946</v>
      </c>
      <c r="H68" s="68">
        <v>1929946</v>
      </c>
      <c r="I68" s="40" t="s">
        <v>8873</v>
      </c>
      <c r="J68" s="40" t="s">
        <v>8958</v>
      </c>
      <c r="K68" s="40" t="s">
        <v>8749</v>
      </c>
      <c r="L68" s="40" t="s">
        <v>8750</v>
      </c>
      <c r="M68" s="40" t="s">
        <v>8959</v>
      </c>
      <c r="N68" s="40" t="s">
        <v>8752</v>
      </c>
      <c r="O68" s="68">
        <v>1707917.54</v>
      </c>
      <c r="P68" s="40" t="s">
        <v>8894</v>
      </c>
    </row>
    <row r="69" spans="1:18" hidden="1" x14ac:dyDescent="0.3">
      <c r="A69" s="40" t="s">
        <v>8755</v>
      </c>
      <c r="B69" s="40" t="s">
        <v>8891</v>
      </c>
      <c r="C69" s="40" t="s">
        <v>295</v>
      </c>
      <c r="D69" s="40" t="s">
        <v>2477</v>
      </c>
      <c r="E69" s="40">
        <v>1220582</v>
      </c>
      <c r="F69" s="40" t="s">
        <v>8755</v>
      </c>
      <c r="G69" s="68" t="s">
        <v>8755</v>
      </c>
      <c r="H69" s="68" t="s">
        <v>8755</v>
      </c>
      <c r="I69" s="40" t="s">
        <v>8873</v>
      </c>
      <c r="J69" s="40" t="s">
        <v>8755</v>
      </c>
      <c r="K69" s="40" t="s">
        <v>8920</v>
      </c>
      <c r="L69" s="40" t="s">
        <v>8762</v>
      </c>
      <c r="M69" s="40" t="s">
        <v>8922</v>
      </c>
      <c r="N69" s="40" t="s">
        <v>8752</v>
      </c>
      <c r="O69" s="68">
        <v>0</v>
      </c>
      <c r="P69" s="40" t="s">
        <v>8894</v>
      </c>
    </row>
    <row r="73" spans="1:18" x14ac:dyDescent="0.3">
      <c r="C73" s="72"/>
      <c r="D73" s="73"/>
      <c r="E73" s="74"/>
      <c r="F73" s="75"/>
      <c r="G73" s="75"/>
      <c r="H73" s="76"/>
      <c r="I73" s="76"/>
      <c r="J73" s="76"/>
      <c r="K73" s="76"/>
      <c r="L73" s="76"/>
      <c r="M73" s="77"/>
      <c r="N73" s="78" t="s">
        <v>8960</v>
      </c>
      <c r="O73" s="79"/>
      <c r="P73" s="77" t="s">
        <v>8961</v>
      </c>
      <c r="Q73" s="77"/>
      <c r="R73" s="77"/>
    </row>
    <row r="74" spans="1:18" ht="60" x14ac:dyDescent="0.3">
      <c r="C74" s="80" t="s">
        <v>154</v>
      </c>
      <c r="D74" s="81" t="s">
        <v>8962</v>
      </c>
      <c r="E74" s="82" t="s">
        <v>155</v>
      </c>
      <c r="F74" s="82" t="s">
        <v>8963</v>
      </c>
      <c r="G74" s="82" t="s">
        <v>8766</v>
      </c>
      <c r="H74" s="82" t="s">
        <v>8964</v>
      </c>
      <c r="I74" s="82" t="s">
        <v>8965</v>
      </c>
      <c r="J74" s="82" t="s">
        <v>8966</v>
      </c>
      <c r="K74" s="82" t="s">
        <v>8967</v>
      </c>
      <c r="L74" s="82" t="s">
        <v>8968</v>
      </c>
      <c r="M74" s="83" t="s">
        <v>156</v>
      </c>
      <c r="N74" s="82" t="s">
        <v>8969</v>
      </c>
      <c r="O74" s="84" t="s">
        <v>8970</v>
      </c>
      <c r="P74" s="83" t="s">
        <v>435</v>
      </c>
      <c r="Q74" s="83" t="s">
        <v>436</v>
      </c>
      <c r="R74" s="83" t="s">
        <v>437</v>
      </c>
    </row>
    <row r="75" spans="1:18" x14ac:dyDescent="0.3">
      <c r="C75" s="85" t="s">
        <v>86</v>
      </c>
      <c r="D75" s="86" t="s">
        <v>8971</v>
      </c>
      <c r="E75" s="87">
        <v>4</v>
      </c>
      <c r="F75" s="88">
        <v>44681</v>
      </c>
      <c r="G75" s="88">
        <v>44691</v>
      </c>
      <c r="H75" s="88">
        <v>44698</v>
      </c>
      <c r="I75" s="89">
        <v>42</v>
      </c>
      <c r="J75" s="88">
        <v>44740</v>
      </c>
      <c r="K75" s="88"/>
      <c r="L75" s="89"/>
      <c r="M75" s="90"/>
      <c r="N75" s="90">
        <v>5567498.6899999995</v>
      </c>
      <c r="O75" s="90">
        <v>22305193</v>
      </c>
      <c r="P75" s="88">
        <v>44712</v>
      </c>
      <c r="Q75" s="90">
        <v>5466647.2400000002</v>
      </c>
      <c r="R75" s="90">
        <v>22204341.550000001</v>
      </c>
    </row>
    <row r="76" spans="1:18" x14ac:dyDescent="0.3">
      <c r="C76" s="85" t="s">
        <v>86</v>
      </c>
      <c r="D76" s="86" t="s">
        <v>8972</v>
      </c>
      <c r="E76" s="87">
        <v>4</v>
      </c>
      <c r="F76" s="88">
        <v>44681</v>
      </c>
      <c r="G76" s="88">
        <v>44691</v>
      </c>
      <c r="H76" s="88">
        <v>44698</v>
      </c>
      <c r="I76" s="89">
        <v>42</v>
      </c>
      <c r="J76" s="88">
        <v>44740</v>
      </c>
      <c r="K76" s="88"/>
      <c r="L76" s="89"/>
      <c r="M76" s="90"/>
      <c r="N76" s="90"/>
      <c r="O76" s="90">
        <v>4790259</v>
      </c>
      <c r="P76" s="88">
        <v>44712</v>
      </c>
      <c r="Q76" s="90"/>
      <c r="R76" s="90">
        <v>4790259</v>
      </c>
    </row>
    <row r="77" spans="1:18" x14ac:dyDescent="0.3">
      <c r="C77" s="85" t="s">
        <v>86</v>
      </c>
      <c r="D77" s="86" t="s">
        <v>8973</v>
      </c>
      <c r="E77" s="87">
        <v>4</v>
      </c>
      <c r="F77" s="88">
        <v>44681</v>
      </c>
      <c r="G77" s="88">
        <v>44691</v>
      </c>
      <c r="H77" s="88">
        <v>44698</v>
      </c>
      <c r="I77" s="89">
        <v>42</v>
      </c>
      <c r="J77" s="88">
        <v>44740</v>
      </c>
      <c r="K77" s="88"/>
      <c r="L77" s="89"/>
      <c r="M77" s="90"/>
      <c r="N77" s="90"/>
      <c r="O77" s="90">
        <v>1088132.98</v>
      </c>
      <c r="P77" s="88">
        <v>44712</v>
      </c>
      <c r="Q77" s="90"/>
      <c r="R77" s="90">
        <v>987281.94</v>
      </c>
    </row>
    <row r="78" spans="1:18" x14ac:dyDescent="0.3">
      <c r="C78" s="85" t="s">
        <v>86</v>
      </c>
      <c r="D78" s="86" t="s">
        <v>8974</v>
      </c>
      <c r="E78" s="87">
        <v>4</v>
      </c>
      <c r="F78" s="88">
        <v>44681</v>
      </c>
      <c r="G78" s="88">
        <v>44691</v>
      </c>
      <c r="H78" s="88">
        <v>44698</v>
      </c>
      <c r="I78" s="89">
        <v>42</v>
      </c>
      <c r="J78" s="88">
        <v>44740</v>
      </c>
      <c r="K78" s="88"/>
      <c r="L78" s="89"/>
      <c r="M78" s="90"/>
      <c r="N78" s="90"/>
      <c r="O78" s="90"/>
      <c r="P78" s="88">
        <v>44712</v>
      </c>
      <c r="Q78" s="90"/>
      <c r="R78" s="90"/>
    </row>
    <row r="79" spans="1:18" x14ac:dyDescent="0.3">
      <c r="C79" s="85" t="s">
        <v>86</v>
      </c>
      <c r="D79" s="86" t="s">
        <v>8975</v>
      </c>
      <c r="E79" s="87">
        <v>4</v>
      </c>
      <c r="F79" s="88">
        <v>44681</v>
      </c>
      <c r="G79" s="88">
        <v>44691</v>
      </c>
      <c r="H79" s="88">
        <v>44698</v>
      </c>
      <c r="I79" s="89">
        <v>42</v>
      </c>
      <c r="J79" s="88">
        <v>44740</v>
      </c>
      <c r="K79" s="88"/>
      <c r="L79" s="89"/>
      <c r="M79" s="90"/>
      <c r="N79" s="90"/>
      <c r="O79" s="90">
        <v>1171022.6299999999</v>
      </c>
      <c r="P79" s="88">
        <v>44712</v>
      </c>
      <c r="Q79" s="90"/>
      <c r="R79" s="90">
        <v>1171022.6299999999</v>
      </c>
    </row>
    <row r="80" spans="1:18" x14ac:dyDescent="0.3">
      <c r="C80" s="85" t="s">
        <v>86</v>
      </c>
      <c r="D80" s="86" t="s">
        <v>8976</v>
      </c>
      <c r="E80" s="87">
        <v>4</v>
      </c>
      <c r="F80" s="88">
        <v>44681</v>
      </c>
      <c r="G80" s="88">
        <v>44691</v>
      </c>
      <c r="H80" s="88">
        <v>44698</v>
      </c>
      <c r="I80" s="89">
        <v>42</v>
      </c>
      <c r="J80" s="88">
        <v>44740</v>
      </c>
      <c r="K80" s="88"/>
      <c r="L80" s="89"/>
      <c r="M80" s="90"/>
      <c r="N80" s="90"/>
      <c r="O80" s="90">
        <v>1171022.6299999999</v>
      </c>
      <c r="P80" s="88">
        <v>44712</v>
      </c>
      <c r="Q80" s="90"/>
      <c r="R80" s="90">
        <v>1171022.6299999999</v>
      </c>
    </row>
    <row r="81" spans="3:18" x14ac:dyDescent="0.3">
      <c r="C81" s="85" t="s">
        <v>86</v>
      </c>
      <c r="D81" s="91" t="s">
        <v>8977</v>
      </c>
      <c r="E81" s="87">
        <v>4</v>
      </c>
      <c r="F81" s="88">
        <v>44681</v>
      </c>
      <c r="G81" s="88">
        <v>44691</v>
      </c>
      <c r="H81" s="88">
        <v>44698</v>
      </c>
      <c r="I81" s="89">
        <v>42</v>
      </c>
      <c r="J81" s="88">
        <v>44740</v>
      </c>
      <c r="K81" s="88"/>
      <c r="L81" s="89"/>
      <c r="M81" s="92"/>
      <c r="N81" s="92"/>
      <c r="O81" s="92"/>
      <c r="P81" s="88">
        <v>44712</v>
      </c>
      <c r="Q81" s="90"/>
      <c r="R81" s="92"/>
    </row>
    <row r="82" spans="3:18" x14ac:dyDescent="0.3">
      <c r="C82" s="85" t="s">
        <v>86</v>
      </c>
      <c r="D82" s="86" t="s">
        <v>8978</v>
      </c>
      <c r="E82" s="87">
        <v>4</v>
      </c>
      <c r="F82" s="88">
        <v>44681</v>
      </c>
      <c r="G82" s="88">
        <v>44691</v>
      </c>
      <c r="H82" s="88">
        <v>44698</v>
      </c>
      <c r="I82" s="89">
        <v>42</v>
      </c>
      <c r="J82" s="88">
        <v>44740</v>
      </c>
      <c r="K82" s="88">
        <v>44731</v>
      </c>
      <c r="L82" s="89">
        <v>1</v>
      </c>
      <c r="M82" s="90">
        <v>4634265</v>
      </c>
      <c r="N82" s="90">
        <v>3390178.43</v>
      </c>
      <c r="O82" s="90"/>
      <c r="P82" s="88">
        <v>44712</v>
      </c>
      <c r="Q82" s="90">
        <v>4634265</v>
      </c>
      <c r="R82" s="90"/>
    </row>
    <row r="83" spans="3:18" x14ac:dyDescent="0.3">
      <c r="C83" s="85" t="s">
        <v>296</v>
      </c>
      <c r="D83" s="86" t="s">
        <v>8978</v>
      </c>
      <c r="E83" s="87">
        <v>4</v>
      </c>
      <c r="F83" s="88">
        <v>44804</v>
      </c>
      <c r="G83" s="88">
        <v>44798</v>
      </c>
      <c r="H83" s="88">
        <v>44798</v>
      </c>
      <c r="I83" s="89"/>
      <c r="J83" s="88">
        <v>44798</v>
      </c>
      <c r="K83" s="88">
        <v>44798</v>
      </c>
      <c r="L83" s="89">
        <v>1</v>
      </c>
      <c r="M83" s="90">
        <v>9207948.9000000004</v>
      </c>
      <c r="N83" s="90">
        <v>9207948.9000000004</v>
      </c>
      <c r="O83" s="90"/>
      <c r="P83" s="88"/>
      <c r="Q83" s="90"/>
      <c r="R83" s="90"/>
    </row>
    <row r="84" spans="3:18" x14ac:dyDescent="0.3">
      <c r="C84" s="85"/>
      <c r="D84" s="86"/>
      <c r="E84" s="87"/>
      <c r="F84" s="88"/>
      <c r="G84" s="88"/>
      <c r="H84" s="88"/>
      <c r="I84" s="89"/>
      <c r="J84" s="88"/>
      <c r="K84" s="88"/>
      <c r="L84" s="89"/>
      <c r="M84" s="90"/>
      <c r="N84" s="90"/>
      <c r="O84" s="90"/>
      <c r="P84" s="88"/>
      <c r="Q84" s="90"/>
      <c r="R84" s="90"/>
    </row>
  </sheetData>
  <autoFilter ref="A1:P69" xr:uid="{A2B7EA82-8B6E-47ED-994B-38C58699A05F}">
    <filterColumn colId="3">
      <filters>
        <filter val="waldorf astoria IPC4"/>
      </filters>
    </filterColumn>
  </autoFilter>
  <conditionalFormatting sqref="E74">
    <cfRule type="cellIs" dxfId="5" priority="18" operator="equal">
      <formula>0</formula>
    </cfRule>
  </conditionalFormatting>
  <conditionalFormatting sqref="F75:L84">
    <cfRule type="cellIs" dxfId="4" priority="1" operator="lessThan">
      <formula>0</formula>
    </cfRule>
  </conditionalFormatting>
  <conditionalFormatting sqref="M74:N74">
    <cfRule type="cellIs" dxfId="3" priority="17" operator="equal">
      <formula>0</formula>
    </cfRule>
  </conditionalFormatting>
  <conditionalFormatting sqref="P75:P84">
    <cfRule type="cellIs" dxfId="2" priority="5" operator="lessThan">
      <formula>0</formula>
    </cfRule>
  </conditionalFormatting>
  <conditionalFormatting sqref="P74:R74">
    <cfRule type="cellIs" dxfId="1" priority="16" operator="equal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6529-CC3E-4804-8DD2-A93A4078242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eslam.data</vt:lpstr>
      <vt:lpstr>collection only</vt:lpstr>
      <vt:lpstr>consultant-gross</vt:lpstr>
      <vt:lpstr>consultant-net</vt:lpstr>
      <vt:lpstr>eslam-to-invoicing</vt:lpstr>
      <vt:lpstr>inv no new</vt:lpstr>
      <vt:lpstr>data-from-invoicing</vt:lpstr>
      <vt:lpstr>operation</vt:lpstr>
      <vt:lpstr>6th of october</vt:lpstr>
      <vt:lpstr>Abo Ghaleb Bridge</vt:lpstr>
      <vt:lpstr>astoria</vt:lpstr>
      <vt:lpstr>astoria hotel</vt:lpstr>
      <vt:lpstr>Sheet5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2024-12-23T13:21:04Z</dcterms:modified>
</cp:coreProperties>
</file>