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FD550F5-160A-46EA-B6D6-25F8F39A7553}" xr6:coauthVersionLast="40" xr6:coauthVersionMax="40" xr10:uidLastSave="{00000000-0000-0000-0000-000000000000}"/>
  <bookViews>
    <workbookView xWindow="0" yWindow="0" windowWidth="21600" windowHeight="9525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Sheet1!$A$1:$T$1</definedName>
  </definedNames>
  <calcPr calcId="18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C28" i="1" l="1"/>
  <c r="D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B28" i="1"/>
  <c r="T28" i="1"/>
</calcChain>
</file>

<file path=xl/sharedStrings.xml><?xml version="1.0" encoding="utf-8"?>
<sst xmlns="http://schemas.openxmlformats.org/spreadsheetml/2006/main" count="151" uniqueCount="76">
  <si>
    <t>Rented Jumbo</t>
  </si>
  <si>
    <t>كوبرى مدينه نصر</t>
  </si>
  <si>
    <t>Anshas</t>
  </si>
  <si>
    <t>mall of 
Eljazy</t>
  </si>
  <si>
    <t xml:space="preserve">factory cement benisuef </t>
  </si>
  <si>
    <t>Kian 3</t>
  </si>
  <si>
    <t>fish market</t>
  </si>
  <si>
    <t>R05 العاصمه الإداريه</t>
  </si>
  <si>
    <t>sodic
 clube   house</t>
  </si>
  <si>
    <t>new Capital tunnel</t>
  </si>
  <si>
    <t>pkg 117</t>
  </si>
  <si>
    <t>Ministries</t>
  </si>
  <si>
    <t>Bani Sweif ( sb )station</t>
  </si>
  <si>
    <t>mohmed aly project</t>
  </si>
  <si>
    <t>Royal city</t>
  </si>
  <si>
    <t>Suez Steel Factory</t>
  </si>
  <si>
    <t xml:space="preserve"> Ismaeilia( sb )station</t>
  </si>
  <si>
    <t>Amadid substataion</t>
  </si>
  <si>
    <t>Elsoukna road tunnel(2)</t>
  </si>
  <si>
    <t xml:space="preserve"> Abo Soultan Road Bridge(2)</t>
  </si>
  <si>
    <t>Mintra factory</t>
  </si>
  <si>
    <t>مخزن 15 مايو</t>
  </si>
  <si>
    <t>ALSADAT HANGER</t>
  </si>
  <si>
    <t>simenns power station</t>
  </si>
  <si>
    <t>up twon 
pkg54*53</t>
  </si>
  <si>
    <t>حوائط مشروع الكيان ( LOCK+LOAD  )</t>
  </si>
  <si>
    <t>`</t>
  </si>
  <si>
    <t>number</t>
  </si>
  <si>
    <t>cost</t>
  </si>
  <si>
    <t>knight</t>
  </si>
  <si>
    <t>number2</t>
  </si>
  <si>
    <t xml:space="preserve">number </t>
  </si>
  <si>
    <t xml:space="preserve">cost </t>
  </si>
  <si>
    <t xml:space="preserve">knight </t>
  </si>
  <si>
    <t xml:space="preserve">cost  </t>
  </si>
  <si>
    <t xml:space="preserve">knight  </t>
  </si>
  <si>
    <t xml:space="preserve">number  </t>
  </si>
  <si>
    <t xml:space="preserve"> </t>
  </si>
  <si>
    <t>total</t>
  </si>
  <si>
    <t>project</t>
  </si>
  <si>
    <t>rme 
Jumbo</t>
  </si>
  <si>
    <t>trella</t>
  </si>
  <si>
    <t>truck</t>
  </si>
  <si>
    <t xml:space="preserve">  pickup
(Rented)</t>
  </si>
  <si>
    <t xml:space="preserve">  pickup
(rme)</t>
  </si>
  <si>
    <t xml:space="preserve"> total </t>
  </si>
  <si>
    <t>knight.</t>
  </si>
  <si>
    <t>cost.</t>
  </si>
  <si>
    <t>number.</t>
  </si>
  <si>
    <t>knight.4</t>
  </si>
  <si>
    <t>cost.4</t>
  </si>
  <si>
    <t>number.4</t>
  </si>
  <si>
    <t>knight.5</t>
  </si>
  <si>
    <t>cost .</t>
  </si>
  <si>
    <t xml:space="preserve">  </t>
  </si>
  <si>
    <t>Row Labels</t>
  </si>
  <si>
    <t>Grand Total</t>
  </si>
  <si>
    <t>Sum of number</t>
  </si>
  <si>
    <t>Sum of number2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</si>
  <si>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</si>
  <si>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</si>
  <si>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</si>
  <si>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</si>
  <si>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</si>
  <si>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</si>
  <si>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</si>
  <si>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</si>
  <si>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</si>
  <si>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</si>
  <si>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</si>
  <si>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</si>
  <si>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number..</t>
  </si>
  <si>
    <t>knight..</t>
  </si>
  <si>
    <t xml:space="preserve">number. </t>
  </si>
  <si>
    <t xml:space="preserve">cost. </t>
  </si>
  <si>
    <t xml:space="preserve">knight.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</si>
</sst>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_-* #,##0.00\-;_-* &quot;-&quot;??_-;_-@_-"/>
    <numFmt numFmtId="164" formatCode="_-* #,##0_-;_-* #,##0\-;_-* &quot;-&quot;??_-;_-@_-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 tint="4.9989318521683403E-2"/>
      <name val="Arial"/>
      <family val="2"/>
      <scheme val="minor"/>
    </font>
    <font>
      <sz val="12"/>
      <color theme="1" tint="4.9989318521683403E-2"/>
      <name val="Arial"/>
      <family val="2"/>
      <scheme val="minor"/>
    </font>
    <font>
      <b/>
      <u val="singleAccounting"/>
      <sz val="14"/>
      <color theme="1" tint="4.9989318521683403E-2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theme="0"/>
      <name val="Arial"/>
      <family val="2"/>
      <scheme val="minor"/>
    </font>
    <font>
      <b/>
      <u val="singleAccounting"/>
      <sz val="14"/>
      <color theme="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2" tint="-0.89999084444715716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3" fontId="0" fillId="0" borderId="0" xfId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4" fillId="3" borderId="0" xfId="1" applyFont="1" applyFill="1" applyAlignment="1">
      <alignment horizontal="center" vertical="center"/>
    </xf>
    <xf numFmtId="43" fontId="10" fillId="0" borderId="0" xfId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6" fillId="4" borderId="0" xfId="1" applyFont="1" applyFill="1" applyBorder="1" applyAlignment="1">
      <alignment horizontal="center" vertical="center"/>
    </xf>
    <xf numFmtId="164" fontId="7" fillId="5" borderId="0" xfId="1" applyNumberFormat="1" applyFont="1" applyFill="1" applyBorder="1" applyAlignment="1">
      <alignment horizontal="center" vertical="center"/>
    </xf>
    <xf numFmtId="43" fontId="7" fillId="5" borderId="0" xfId="1" applyFont="1" applyFill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43" fontId="8" fillId="4" borderId="0" xfId="0" applyNumberFormat="1" applyFont="1" applyFill="1" applyBorder="1" applyAlignment="1">
      <alignment horizontal="center" vertical="center"/>
    </xf>
    <xf numFmtId="43" fontId="5" fillId="6" borderId="0" xfId="0" applyNumberFormat="1" applyFont="1" applyFill="1" applyBorder="1" applyAlignment="1">
      <alignment horizontal="center" vertical="center"/>
    </xf>
    <xf numFmtId="164" fontId="5" fillId="6" borderId="0" xfId="0" applyNumberFormat="1" applyFont="1" applyFill="1" applyBorder="1" applyAlignment="1">
      <alignment horizontal="center" vertical="center"/>
    </xf>
    <xf numFmtId="43" fontId="3" fillId="2" borderId="0" xfId="1" applyFont="1" applyFill="1" applyBorder="1" applyAlignment="1">
      <alignment horizontal="center" vertical="center"/>
    </xf>
    <xf numFmtId="43" fontId="6" fillId="4" borderId="0" xfId="1" applyFont="1" applyFill="1" applyBorder="1" applyAlignment="1">
      <alignment horizontal="center" vertical="center"/>
    </xf>
    <xf numFmtId="43" fontId="6" fillId="4" borderId="0" xfId="1" applyFont="1" applyFill="1" applyBorder="1" applyAlignment="1">
      <alignment horizontal="center" vertical="center" wrapText="1"/>
    </xf>
    <xf numFmtId="43" fontId="9" fillId="4" borderId="0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47"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35" formatCode="_-* #,##0.00_-;_-* #,##0.0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numFmt numFmtId="164" formatCode="_-* #,##0_-;_-* #,##0\-;_-* &quot;-&quot;??_-;_-@_-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4"/>
        <color theme="0"/>
        <name val="Arial"/>
        <family val="2"/>
        <scheme val="minor"/>
      </font>
      <numFmt numFmtId="35" formatCode="_-* #,##0.00_-;_-* #,##0.00\-;_-* &quot;-&quot;??_-;_-@_-"/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_-* #,##0_-;_-* #,##0\-;_-* &quot;-&quot;??_-;_-@_-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singleAccounting"/>
        <vertAlign val="baseline"/>
        <sz val="14"/>
        <color theme="1" tint="4.9989318521683403E-2"/>
        <name val="Arial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_-* #,##0_-;_-* #,##0\-;_-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_-* #,##0_-;_-* #,##0\-;_-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_-* #,##0_-;_-* #,##0\-;_-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_-* #,##0_-;_-* #,##0\-;_-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_-* #,##0_-;_-* #,##0\-;_-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</dxf>
    <dxf>
      <font>
        <b/>
        <i val="0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Table Style 1" pivot="0" count="1" xr9:uid="{793A7B89-DCCA-4A5A-9649-D8C693C8A991}">
      <tableStyleElement type="firstColumnStripe" dxfId="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478.595826736113" createdVersion="6" refreshedVersion="6" minRefreshableVersion="3" recordCount="25" xr:uid="{F8FC9547-8346-4E9B-88CD-F61467EEADCB}">
  <cacheSource type="worksheet">
    <worksheetSource name="Table3"/>
  </cacheSource>
  <cacheFields count="20">
    <cacheField name=" " numFmtId="43">
      <sharedItems count="25">
        <s v="كوبرى مدينه نصر"/>
        <s v="Anshas"/>
        <s v="mall of _x000a_Eljazy"/>
        <s v="factory cement benisuef "/>
        <s v="Kian 3"/>
        <s v="fish market"/>
        <s v="R05 العاصمه الإداريه"/>
        <s v="sodic_x000a_ clube   house"/>
        <s v="new Capital tunnel"/>
        <s v="pkg 117"/>
        <s v="Ministries"/>
        <s v="Bani Sweif ( sb )station"/>
        <s v="mohmed aly project"/>
        <s v="Royal city"/>
        <s v="Suez Steel Factory"/>
        <s v=" Ismaeilia( sb )station"/>
        <s v="Amadid substataion"/>
        <s v="Elsoukna road tunnel(2)"/>
        <s v=" Abo Soultan Road Bridge(2)"/>
        <s v="Mintra factory"/>
        <s v="مخزن 15 مايو"/>
        <s v="ALSADAT HANGER"/>
        <s v="simenns power station"/>
        <s v="up twon _x000a_pkg54*53"/>
        <s v="حوائط مشروع الكيان ( LOCK+LOAD  )"/>
      </sharedItems>
    </cacheField>
    <cacheField name="number" numFmtId="164">
      <sharedItems containsSemiMixedTypes="0" containsString="0" containsNumber="1" containsInteger="1" minValue="0" maxValue="5"/>
    </cacheField>
    <cacheField name="cost" numFmtId="43">
      <sharedItems containsSemiMixedTypes="0" containsString="0" containsNumber="1" containsInteger="1" minValue="0" maxValue="0"/>
    </cacheField>
    <cacheField name="knight" numFmtId="43">
      <sharedItems containsSemiMixedTypes="0" containsString="0" containsNumber="1" containsInteger="1" minValue="0" maxValue="0"/>
    </cacheField>
    <cacheField name="number " numFmtId="164">
      <sharedItems containsSemiMixedTypes="0" containsString="0" containsNumber="1" containsInteger="1" minValue="0" maxValue="16"/>
    </cacheField>
    <cacheField name="cost " numFmtId="43">
      <sharedItems containsMixedTypes="1" containsNumber="1" minValue="0" maxValue="25159"/>
    </cacheField>
    <cacheField name="knight " numFmtId="43">
      <sharedItems containsSemiMixedTypes="0" containsString="0" containsNumber="1" containsInteger="1" minValue="0" maxValue="85"/>
    </cacheField>
    <cacheField name="number2" numFmtId="164">
      <sharedItems containsSemiMixedTypes="0" containsString="0" containsNumber="1" containsInteger="1" minValue="0" maxValue="6"/>
    </cacheField>
    <cacheField name="cost  " numFmtId="43">
      <sharedItems containsSemiMixedTypes="0" containsString="0" containsNumber="1" containsInteger="1" minValue="0" maxValue="0"/>
    </cacheField>
    <cacheField name="knight  " numFmtId="43">
      <sharedItems containsSemiMixedTypes="0" containsString="0" containsNumber="1" containsInteger="1" minValue="0" maxValue="0"/>
    </cacheField>
    <cacheField name="number  " numFmtId="164">
      <sharedItems containsSemiMixedTypes="0" containsString="0" containsNumber="1" containsInteger="1" minValue="0" maxValue="7"/>
    </cacheField>
    <cacheField name="cost ." numFmtId="43">
      <sharedItems containsSemiMixedTypes="0" containsString="0" containsNumber="1" minValue="0" maxValue="10724.8"/>
    </cacheField>
    <cacheField name="knight." numFmtId="43">
      <sharedItems containsSemiMixedTypes="0" containsString="0" containsNumber="1" containsInteger="1" minValue="0" maxValue="0"/>
    </cacheField>
    <cacheField name="number." numFmtId="164">
      <sharedItems containsSemiMixedTypes="0" containsString="0" containsNumber="1" containsInteger="1" minValue="0" maxValue="14"/>
    </cacheField>
    <cacheField name="cost." numFmtId="43">
      <sharedItems containsSemiMixedTypes="0" containsString="0" containsNumber="1" minValue="0" maxValue="72879.581999999995"/>
    </cacheField>
    <cacheField name="knight.5" numFmtId="43">
      <sharedItems containsSemiMixedTypes="0" containsString="0" containsNumber="1" containsInteger="1" minValue="0" maxValue="3000"/>
    </cacheField>
    <cacheField name="number.4" numFmtId="164">
      <sharedItems containsSemiMixedTypes="0" containsString="0" containsNumber="1" containsInteger="1" minValue="0" maxValue="47"/>
    </cacheField>
    <cacheField name="cost.4" numFmtId="43">
      <sharedItems containsSemiMixedTypes="0" containsString="0" containsNumber="1" minValue="0" maxValue="95014.975999999995"/>
    </cacheField>
    <cacheField name="knight.4" numFmtId="43">
      <sharedItems containsSemiMixedTypes="0" containsString="0" containsNumber="1" containsInteger="1" minValue="0" maxValue="5000"/>
    </cacheField>
    <cacheField name="  " numFmtId="43">
      <sharedItems containsSemiMixedTypes="0" containsString="0" containsNumber="1" minValue="2442" maxValue="124412.8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n v="0"/>
    <n v="0"/>
    <n v="0"/>
    <n v="0"/>
    <s v="`"/>
    <n v="0"/>
    <n v="0"/>
    <n v="0"/>
    <n v="0"/>
    <n v="0"/>
    <n v="0"/>
    <n v="0"/>
    <n v="5"/>
    <n v="3013.1759999999999"/>
    <n v="0"/>
    <n v="0"/>
    <n v="0"/>
    <n v="0"/>
    <n v="3013.1759999999999"/>
  </r>
  <r>
    <x v="1"/>
    <n v="0"/>
    <n v="0"/>
    <n v="0"/>
    <n v="3"/>
    <n v="1745"/>
    <n v="0"/>
    <n v="0"/>
    <n v="0"/>
    <n v="0"/>
    <n v="1"/>
    <n v="777"/>
    <n v="0"/>
    <n v="0"/>
    <n v="0"/>
    <n v="0"/>
    <n v="2"/>
    <n v="2469.75"/>
    <n v="0"/>
    <n v="4991.75"/>
  </r>
  <r>
    <x v="2"/>
    <n v="0"/>
    <n v="0"/>
    <n v="0"/>
    <n v="6"/>
    <n v="5602.2"/>
    <n v="0"/>
    <n v="0"/>
    <n v="0"/>
    <n v="0"/>
    <n v="1"/>
    <n v="999"/>
    <n v="0"/>
    <n v="6"/>
    <n v="9959.8799999999992"/>
    <n v="1000"/>
    <n v="5"/>
    <n v="9941.1200000000008"/>
    <n v="500"/>
    <n v="26502.2"/>
  </r>
  <r>
    <x v="3"/>
    <n v="0"/>
    <n v="0"/>
    <n v="0"/>
    <n v="0"/>
    <n v="0"/>
    <n v="0"/>
    <n v="0"/>
    <n v="0"/>
    <n v="0"/>
    <n v="0"/>
    <n v="0"/>
    <n v="0"/>
    <n v="0"/>
    <n v="0"/>
    <n v="0"/>
    <n v="1"/>
    <n v="3314.1750000000002"/>
    <n v="500"/>
    <n v="3314.1750000000002"/>
  </r>
  <r>
    <x v="4"/>
    <n v="0"/>
    <n v="0"/>
    <n v="0"/>
    <n v="10"/>
    <n v="5494"/>
    <n v="0"/>
    <n v="0"/>
    <n v="0"/>
    <n v="0"/>
    <n v="7"/>
    <n v="10724.8"/>
    <n v="0"/>
    <n v="12"/>
    <n v="33124.337"/>
    <n v="0"/>
    <n v="9"/>
    <n v="8997.6759999999995"/>
    <n v="1000"/>
    <n v="58340.812999999995"/>
  </r>
  <r>
    <x v="5"/>
    <n v="0"/>
    <n v="0"/>
    <n v="0"/>
    <n v="3"/>
    <n v="7576"/>
    <n v="0"/>
    <n v="0"/>
    <n v="0"/>
    <n v="0"/>
    <n v="1"/>
    <n v="1665"/>
    <n v="0"/>
    <n v="8"/>
    <n v="39154.899999999994"/>
    <n v="1000"/>
    <n v="2"/>
    <n v="0"/>
    <n v="0"/>
    <n v="48395.899999999994"/>
  </r>
  <r>
    <x v="6"/>
    <n v="1"/>
    <n v="0"/>
    <n v="0"/>
    <n v="16"/>
    <n v="11568.6"/>
    <n v="0"/>
    <n v="1"/>
    <n v="0"/>
    <n v="0"/>
    <n v="0"/>
    <n v="0"/>
    <n v="0"/>
    <n v="14"/>
    <n v="17829.259999999998"/>
    <n v="2000"/>
    <n v="47"/>
    <n v="95014.975999999995"/>
    <n v="5000"/>
    <n v="124412.836"/>
  </r>
  <r>
    <x v="7"/>
    <n v="0"/>
    <n v="0"/>
    <n v="0"/>
    <n v="2"/>
    <n v="4383.5"/>
    <n v="0"/>
    <n v="0"/>
    <n v="0"/>
    <n v="0"/>
    <n v="0"/>
    <n v="0"/>
    <n v="0"/>
    <n v="0"/>
    <n v="0"/>
    <n v="0"/>
    <n v="3"/>
    <n v="6010"/>
    <n v="1000"/>
    <n v="10393.5"/>
  </r>
  <r>
    <x v="8"/>
    <n v="0"/>
    <n v="0"/>
    <n v="0"/>
    <n v="1"/>
    <n v="1644"/>
    <n v="0"/>
    <n v="0"/>
    <n v="0"/>
    <n v="0"/>
    <n v="0"/>
    <n v="0"/>
    <n v="0"/>
    <n v="0"/>
    <n v="0"/>
    <n v="0"/>
    <n v="1"/>
    <n v="2604.75"/>
    <n v="500"/>
    <n v="4248.75"/>
  </r>
  <r>
    <x v="9"/>
    <n v="0"/>
    <n v="0"/>
    <n v="0"/>
    <n v="1"/>
    <n v="2975"/>
    <n v="0"/>
    <n v="0"/>
    <n v="0"/>
    <n v="0"/>
    <n v="0"/>
    <n v="0"/>
    <n v="0"/>
    <n v="0"/>
    <n v="0"/>
    <n v="0"/>
    <n v="0"/>
    <n v="0"/>
    <n v="0"/>
    <n v="2975"/>
  </r>
  <r>
    <x v="10"/>
    <n v="2"/>
    <n v="0"/>
    <n v="0"/>
    <n v="11"/>
    <n v="11998"/>
    <n v="0"/>
    <n v="1"/>
    <n v="0"/>
    <n v="0"/>
    <n v="0"/>
    <n v="0"/>
    <n v="0"/>
    <n v="7"/>
    <n v="13088.825999999999"/>
    <n v="0"/>
    <n v="7"/>
    <n v="14671.344000000001"/>
    <n v="0"/>
    <n v="39758.17"/>
  </r>
  <r>
    <x v="11"/>
    <n v="0"/>
    <n v="0"/>
    <n v="0"/>
    <n v="2"/>
    <n v="2163.5"/>
    <n v="0"/>
    <n v="2"/>
    <n v="0"/>
    <n v="0"/>
    <n v="2"/>
    <n v="2520"/>
    <n v="0"/>
    <n v="0"/>
    <n v="0"/>
    <n v="0"/>
    <n v="0"/>
    <n v="0"/>
    <n v="0"/>
    <n v="4683.5"/>
  </r>
  <r>
    <x v="12"/>
    <n v="0"/>
    <n v="0"/>
    <n v="0"/>
    <n v="0"/>
    <n v="0"/>
    <n v="0"/>
    <n v="0"/>
    <n v="0"/>
    <n v="0"/>
    <n v="0"/>
    <n v="0"/>
    <n v="0"/>
    <n v="0"/>
    <n v="0"/>
    <n v="0"/>
    <n v="2"/>
    <n v="3852.7"/>
    <n v="500"/>
    <n v="3852.7"/>
  </r>
  <r>
    <x v="13"/>
    <n v="1"/>
    <n v="0"/>
    <n v="0"/>
    <n v="15"/>
    <n v="8948"/>
    <n v="85"/>
    <n v="0"/>
    <n v="0"/>
    <n v="0"/>
    <n v="3"/>
    <n v="1776"/>
    <n v="0"/>
    <n v="2"/>
    <n v="3598.1759999999999"/>
    <n v="2000"/>
    <n v="5"/>
    <n v="21343.190000000002"/>
    <n v="2500"/>
    <n v="35665.366000000002"/>
  </r>
  <r>
    <x v="14"/>
    <n v="5"/>
    <n v="0"/>
    <n v="0"/>
    <n v="10"/>
    <n v="9482"/>
    <n v="0"/>
    <n v="1"/>
    <n v="0"/>
    <n v="0"/>
    <n v="0"/>
    <n v="0"/>
    <n v="0"/>
    <n v="11"/>
    <n v="35189.72"/>
    <n v="3000"/>
    <n v="2"/>
    <n v="0"/>
    <n v="0"/>
    <n v="44671.72"/>
  </r>
  <r>
    <x v="15"/>
    <n v="2"/>
    <n v="0"/>
    <n v="0"/>
    <n v="0"/>
    <n v="0"/>
    <n v="0"/>
    <n v="0"/>
    <n v="0"/>
    <n v="0"/>
    <n v="0"/>
    <n v="0"/>
    <n v="0"/>
    <n v="3"/>
    <n v="17912"/>
    <n v="1000"/>
    <n v="1"/>
    <n v="0"/>
    <n v="0"/>
    <n v="17912"/>
  </r>
  <r>
    <x v="16"/>
    <n v="0"/>
    <n v="0"/>
    <n v="0"/>
    <n v="1"/>
    <n v="0"/>
    <n v="0"/>
    <n v="2"/>
    <n v="0"/>
    <n v="0"/>
    <n v="3"/>
    <n v="3229"/>
    <n v="0"/>
    <n v="0"/>
    <n v="0"/>
    <n v="0"/>
    <n v="1"/>
    <n v="2886"/>
    <n v="500"/>
    <n v="6115"/>
  </r>
  <r>
    <x v="17"/>
    <n v="0"/>
    <n v="0"/>
    <n v="0"/>
    <n v="0"/>
    <n v="0"/>
    <n v="0"/>
    <n v="0"/>
    <n v="0"/>
    <n v="0"/>
    <n v="0"/>
    <n v="0"/>
    <n v="0"/>
    <n v="0"/>
    <n v="0"/>
    <n v="0"/>
    <n v="3"/>
    <n v="6494.375"/>
    <n v="0"/>
    <n v="6494.375"/>
  </r>
  <r>
    <x v="18"/>
    <n v="0"/>
    <n v="0"/>
    <n v="0"/>
    <n v="2"/>
    <n v="0"/>
    <n v="0"/>
    <n v="0"/>
    <n v="0"/>
    <n v="0"/>
    <n v="0"/>
    <n v="0"/>
    <n v="0"/>
    <n v="6"/>
    <n v="21712.77"/>
    <n v="0"/>
    <n v="9"/>
    <n v="7598.0999999999995"/>
    <n v="0"/>
    <n v="29310.87"/>
  </r>
  <r>
    <x v="19"/>
    <n v="0"/>
    <n v="0"/>
    <n v="0"/>
    <n v="4"/>
    <n v="5661"/>
    <n v="0"/>
    <n v="1"/>
    <n v="0"/>
    <n v="0"/>
    <n v="0"/>
    <n v="0"/>
    <n v="0"/>
    <n v="12"/>
    <n v="72879.581999999995"/>
    <n v="0"/>
    <n v="1"/>
    <n v="0"/>
    <n v="0"/>
    <n v="78540.581999999995"/>
  </r>
  <r>
    <x v="20"/>
    <n v="0"/>
    <n v="0"/>
    <n v="0"/>
    <n v="2"/>
    <n v="1790"/>
    <n v="0"/>
    <n v="0"/>
    <n v="0"/>
    <n v="0"/>
    <n v="1"/>
    <n v="1665"/>
    <n v="0"/>
    <n v="1"/>
    <n v="3977.7"/>
    <n v="1000"/>
    <n v="1"/>
    <n v="2114.75"/>
    <n v="0"/>
    <n v="9547.4500000000007"/>
  </r>
  <r>
    <x v="21"/>
    <n v="1"/>
    <n v="0"/>
    <n v="0"/>
    <n v="1"/>
    <n v="2650"/>
    <n v="0"/>
    <n v="0"/>
    <n v="0"/>
    <n v="0"/>
    <n v="2"/>
    <n v="0"/>
    <n v="0"/>
    <n v="0"/>
    <n v="0"/>
    <n v="0"/>
    <n v="0"/>
    <n v="0"/>
    <n v="0"/>
    <n v="2650"/>
  </r>
  <r>
    <x v="22"/>
    <n v="2"/>
    <n v="0"/>
    <n v="0"/>
    <n v="16"/>
    <n v="25159"/>
    <n v="0"/>
    <n v="6"/>
    <n v="0"/>
    <n v="0"/>
    <n v="5"/>
    <n v="9485"/>
    <n v="0"/>
    <n v="0"/>
    <n v="0"/>
    <n v="0"/>
    <n v="0"/>
    <n v="0"/>
    <n v="0"/>
    <n v="34644"/>
  </r>
  <r>
    <x v="23"/>
    <n v="0"/>
    <n v="0"/>
    <n v="0"/>
    <n v="0"/>
    <n v="0"/>
    <n v="0"/>
    <n v="0"/>
    <n v="0"/>
    <n v="0"/>
    <n v="0"/>
    <n v="0"/>
    <n v="0"/>
    <n v="1"/>
    <n v="2442"/>
    <n v="0"/>
    <n v="0"/>
    <n v="0"/>
    <n v="0"/>
    <n v="2442"/>
  </r>
  <r>
    <x v="24"/>
    <n v="0"/>
    <n v="0"/>
    <n v="0"/>
    <n v="1"/>
    <n v="0"/>
    <n v="0"/>
    <n v="0"/>
    <n v="0"/>
    <n v="0"/>
    <n v="0"/>
    <n v="0"/>
    <n v="0"/>
    <n v="0"/>
    <n v="0"/>
    <n v="0"/>
    <n v="3"/>
    <n v="4249.5"/>
    <n v="0"/>
    <n v="4249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784AEB-1D24-4EC9-AC7A-9537D683C037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9" firstHeaderRow="0" firstDataRow="1" firstDataCol="1"/>
  <pivotFields count="20">
    <pivotField axis="axisRow" showAll="0">
      <items count="26">
        <item x="18"/>
        <item x="15"/>
        <item x="21"/>
        <item x="16"/>
        <item x="1"/>
        <item x="11"/>
        <item x="17"/>
        <item x="3"/>
        <item x="5"/>
        <item x="4"/>
        <item x="2"/>
        <item x="10"/>
        <item x="19"/>
        <item x="12"/>
        <item x="8"/>
        <item x="9"/>
        <item x="6"/>
        <item x="13"/>
        <item x="22"/>
        <item x="7"/>
        <item x="14"/>
        <item x="23"/>
        <item x="24"/>
        <item x="0"/>
        <item x="20"/>
        <item t="default"/>
      </items>
    </pivotField>
    <pivotField dataField="1" numFmtId="164" showAll="0"/>
    <pivotField numFmtId="43" showAll="0"/>
    <pivotField numFmtId="43" showAll="0"/>
    <pivotField numFmtId="164" showAll="0"/>
    <pivotField showAll="0"/>
    <pivotField numFmtId="43" showAll="0"/>
    <pivotField dataField="1" numFmtId="164" showAll="0"/>
    <pivotField numFmtId="43" showAll="0"/>
    <pivotField numFmtId="43" showAll="0"/>
    <pivotField numFmtId="164" showAll="0"/>
    <pivotField numFmtId="43" showAll="0"/>
    <pivotField numFmtId="43" showAll="0"/>
    <pivotField numFmtId="164" showAll="0"/>
    <pivotField numFmtId="43" showAll="0"/>
    <pivotField numFmtId="43" showAll="0"/>
    <pivotField numFmtId="164" showAll="0"/>
    <pivotField numFmtId="43" showAll="0"/>
    <pivotField numFmtId="43" showAll="0"/>
    <pivotField numFmtId="43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umber" fld="1" baseField="0" baseItem="0"/>
    <dataField name="Sum of number2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1F5C0F-72A0-48C6-BFD3-4EF13002FC1D}" name="Table3" displayName="Table3" ref="A2:T28" totalsRowCount="1" headerRowDxfId="41" dataDxfId="45" totalsRowDxfId="24" headerRowBorderDxfId="46" tableBorderDxfId="44" totalsRowBorderDxfId="43" headerRowCellStyle="Comma" dataCellStyle="Comma">
  <tableColumns count="20">
    <tableColumn id="1" xr3:uid="{ED3043A2-F326-4D31-830E-24D8844C9338}" name=" " totalsRowLabel=" total " dataDxfId="20" totalsRowDxfId="19" dataCellStyle="Comma"/>
    <tableColumn id="2" xr3:uid="{E60F972C-BB8A-4380-A8BF-950AF4A73003}" name="number" totalsRowFunction="sum" dataDxfId="21" totalsRowDxfId="18" dataCellStyle="Comma"/>
    <tableColumn id="3" xr3:uid="{115E3DB8-D17E-4976-B630-AE945745C3D5}" name="cost" totalsRowFunction="sum" dataDxfId="40" totalsRowDxfId="17" dataCellStyle="Comma"/>
    <tableColumn id="4" xr3:uid="{21BB3406-4506-4022-BEAC-5E54D083B887}" name="knight" totalsRowFunction="sum" dataDxfId="39" totalsRowDxfId="16" dataCellStyle="Comma"/>
    <tableColumn id="5" xr3:uid="{59CE8A85-0B92-46DD-B135-CE8851AED4A0}" name="number " totalsRowFunction="sum" dataDxfId="38" totalsRowDxfId="15" dataCellStyle="Comma"/>
    <tableColumn id="6" xr3:uid="{123B4097-BD63-456E-936D-1A21D0401C2E}" name="cost " totalsRowFunction="sum" dataDxfId="37" totalsRowDxfId="14" dataCellStyle="Comma"/>
    <tableColumn id="7" xr3:uid="{62D2D4A1-3148-4C2A-B7DD-EA3764505038}" name="knight " totalsRowFunction="sum" dataDxfId="36" totalsRowDxfId="13" dataCellStyle="Comma"/>
    <tableColumn id="8" xr3:uid="{1A35CFC7-8269-4425-902B-B0656F978AA4}" name="number." totalsRowFunction="sum" dataDxfId="35" totalsRowDxfId="12" dataCellStyle="Comma"/>
    <tableColumn id="9" xr3:uid="{BB3CC9A7-5689-4BD8-A039-01E1C4E20338}" name="cost  " totalsRowFunction="sum" dataDxfId="34" totalsRowDxfId="11" dataCellStyle="Comma"/>
    <tableColumn id="10" xr3:uid="{60148918-ECC7-428B-BD54-7D100F0BC57B}" name="knight  " totalsRowFunction="sum" dataDxfId="33" totalsRowDxfId="10" dataCellStyle="Comma"/>
    <tableColumn id="11" xr3:uid="{A9441BE2-9F6A-4F66-B90B-0F4EB93E4519}" name="number  " totalsRowFunction="sum" dataDxfId="32" totalsRowDxfId="9" dataCellStyle="Comma"/>
    <tableColumn id="12" xr3:uid="{1EAAEBE4-7574-43E9-9244-049173C51CF9}" name="cost ." totalsRowFunction="sum" dataDxfId="31" totalsRowDxfId="8" dataCellStyle="Comma"/>
    <tableColumn id="13" xr3:uid="{61D4E61F-C712-4EA5-AB61-9F833F620A90}" name="knight." totalsRowFunction="sum" dataDxfId="30" totalsRowDxfId="7" dataCellStyle="Comma"/>
    <tableColumn id="14" xr3:uid="{7090A859-3AB8-49AD-B3EF-7E400CED5BC3}" name="number.." totalsRowFunction="sum" dataDxfId="29" totalsRowDxfId="6" dataCellStyle="Comma"/>
    <tableColumn id="15" xr3:uid="{52451A5E-F7A6-43E7-BE00-ED734444CC57}" name="cost." totalsRowFunction="sum" dataDxfId="28" totalsRowDxfId="5" dataCellStyle="Comma"/>
    <tableColumn id="16" xr3:uid="{3E77DEBE-F397-4648-BE2E-4F6901CDE342}" name="knight.." totalsRowFunction="sum" dataDxfId="27" totalsRowDxfId="4" dataCellStyle="Comma"/>
    <tableColumn id="17" xr3:uid="{7191BC33-1C1E-4E40-B06A-7C4C322A8DC4}" name="number. " totalsRowFunction="sum" dataDxfId="26" totalsRowDxfId="3" dataCellStyle="Comma"/>
    <tableColumn id="18" xr3:uid="{CB5C2E83-E4E6-430B-8D50-FAC667CF7D06}" name="cost. " totalsRowFunction="sum" dataDxfId="25" totalsRowDxfId="2" dataCellStyle="Comma"/>
    <tableColumn id="19" xr3:uid="{BB34F842-9395-4B71-B7D0-F38523ACD0E9}" name="knight. " totalsRowFunction="sum" dataDxfId="23" totalsRowDxfId="1" dataCellStyle="Comma"/>
    <tableColumn id="26" xr3:uid="{080314CE-36EB-4DC2-8E74-F048DAEB966D}" name="  " totalsRowFunction="sum" dataDxfId="22" totalsRowDxfId="0" dataCellStyle="Comma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EB4E8-773D-4BBA-8C09-C92ED3A2ACBC}" name="Table1" displayName="Table1" ref="A2:T29" totalsRowShown="0">
  <autoFilter ref="A2:T29" xr:uid="{2DB467EE-E38A-4F40-97FA-0605445E3003}"/>
  <tableColumns count="20">
    <tableColumn id="1" xr3:uid="{F3B136DA-5DC0-4672-8F26-30A5A9EDE4F1}" name="project"/>
    <tableColumn id="2" xr3:uid="{97A57221-60E5-4BF2-8CC4-8B130B1612E4}" name="rme _x000a_Jumbo"/>
    <tableColumn id="3" xr3:uid="{DDE0F1BD-6889-4414-8351-5BC80F253095}" name="Column1"/>
    <tableColumn id="4" xr3:uid="{A014D476-0C99-4A1E-9D05-03698C5B93D6}" name="Column2"/>
    <tableColumn id="5" xr3:uid="{A2E04ACF-502A-48A2-8EFE-D5300CA34B3D}" name="Rented Jumbo"/>
    <tableColumn id="6" xr3:uid="{EE10EABF-B809-4FB1-8788-FD3A8C3AEA1C}" name="Column3"/>
    <tableColumn id="7" xr3:uid="{B7B2DA73-B6AA-4D84-9CF5-93CD0886F1C2}" name="Column4"/>
    <tableColumn id="8" xr3:uid="{E0F8758F-394E-4DB7-91D3-BE7D7A79269F}" name="  pickup_x000a_(rme)"/>
    <tableColumn id="9" xr3:uid="{D84D39BE-6191-4FAE-BF03-32CFC68F6C20}" name="Column5"/>
    <tableColumn id="10" xr3:uid="{BCDE78A3-5265-4DD5-A31F-5C3CFDFA7C55}" name="Column6"/>
    <tableColumn id="11" xr3:uid="{BC5B1B35-EC2F-43C7-9B98-8E6C317F3276}" name="  pickup_x000a_(Rented)"/>
    <tableColumn id="12" xr3:uid="{64742C14-C2DA-4D55-ADC7-6C793FAD433A}" name="Column7"/>
    <tableColumn id="13" xr3:uid="{31D69A3F-937C-4822-B2B9-059DD32446D4}" name="Column8"/>
    <tableColumn id="14" xr3:uid="{484E450E-7AA5-4ADF-B8A8-029D6BF48DE0}" name="trella"/>
    <tableColumn id="15" xr3:uid="{BB22B522-1838-4735-A8C1-EA8A21AD6C2C}" name="Column9"/>
    <tableColumn id="16" xr3:uid="{6FAFE65C-9D95-41D6-8601-A0943339D8AA}" name="Column10"/>
    <tableColumn id="17" xr3:uid="{74CE9EBF-3091-4701-9BE3-6562C63FDB9C}" name="truck"/>
    <tableColumn id="18" xr3:uid="{59B16E40-7D29-4989-9BF8-CF46DE1CC574}" name="Column11"/>
    <tableColumn id="19" xr3:uid="{B091F7AA-CE28-4997-BD0C-5A7572B1D174}" name="Column12"/>
    <tableColumn id="20" xr3:uid="{6E512C93-3BEA-490C-9300-D536E1199F11}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3A65-C95D-4F13-9E5D-EBF327C13F37}">
  <dimension ref="A3:C29"/>
  <sheetViews>
    <sheetView workbookViewId="0">
      <selection activeCell="A3" sqref="A3"/>
    </sheetView>
  </sheetViews>
  <sheetFormatPr defaultRowHeight="14.25" x14ac:dyDescent="0.2"/>
  <cols>
    <col min="1" max="1" width="28.375" bestFit="1" customWidth="1"/>
    <col min="2" max="2" width="14.375" bestFit="1" customWidth="1"/>
    <col min="3" max="3" width="15.375" bestFit="1" customWidth="1"/>
  </cols>
  <sheetData>
    <row r="3" spans="1:3" x14ac:dyDescent="0.2">
      <c r="A3" s="6" t="s">
        <v>55</v>
      </c>
      <c r="B3" t="s">
        <v>57</v>
      </c>
      <c r="C3" t="s">
        <v>58</v>
      </c>
    </row>
    <row r="4" spans="1:3" x14ac:dyDescent="0.2">
      <c r="A4" s="7" t="s">
        <v>19</v>
      </c>
      <c r="B4" s="8">
        <v>0</v>
      </c>
      <c r="C4" s="8">
        <v>0</v>
      </c>
    </row>
    <row r="5" spans="1:3" x14ac:dyDescent="0.2">
      <c r="A5" s="7" t="s">
        <v>16</v>
      </c>
      <c r="B5" s="8">
        <v>2</v>
      </c>
      <c r="C5" s="8">
        <v>0</v>
      </c>
    </row>
    <row r="6" spans="1:3" x14ac:dyDescent="0.2">
      <c r="A6" s="7" t="s">
        <v>22</v>
      </c>
      <c r="B6" s="8">
        <v>1</v>
      </c>
      <c r="C6" s="8">
        <v>0</v>
      </c>
    </row>
    <row r="7" spans="1:3" x14ac:dyDescent="0.2">
      <c r="A7" s="7" t="s">
        <v>17</v>
      </c>
      <c r="B7" s="8">
        <v>0</v>
      </c>
      <c r="C7" s="8">
        <v>2</v>
      </c>
    </row>
    <row r="8" spans="1:3" x14ac:dyDescent="0.2">
      <c r="A8" s="7" t="s">
        <v>2</v>
      </c>
      <c r="B8" s="8">
        <v>0</v>
      </c>
      <c r="C8" s="8">
        <v>0</v>
      </c>
    </row>
    <row r="9" spans="1:3" x14ac:dyDescent="0.2">
      <c r="A9" s="7" t="s">
        <v>12</v>
      </c>
      <c r="B9" s="8">
        <v>0</v>
      </c>
      <c r="C9" s="8">
        <v>2</v>
      </c>
    </row>
    <row r="10" spans="1:3" x14ac:dyDescent="0.2">
      <c r="A10" s="7" t="s">
        <v>18</v>
      </c>
      <c r="B10" s="8">
        <v>0</v>
      </c>
      <c r="C10" s="8">
        <v>0</v>
      </c>
    </row>
    <row r="11" spans="1:3" x14ac:dyDescent="0.2">
      <c r="A11" s="7" t="s">
        <v>4</v>
      </c>
      <c r="B11" s="8">
        <v>0</v>
      </c>
      <c r="C11" s="8">
        <v>0</v>
      </c>
    </row>
    <row r="12" spans="1:3" x14ac:dyDescent="0.2">
      <c r="A12" s="7" t="s">
        <v>6</v>
      </c>
      <c r="B12" s="8">
        <v>0</v>
      </c>
      <c r="C12" s="8">
        <v>0</v>
      </c>
    </row>
    <row r="13" spans="1:3" x14ac:dyDescent="0.2">
      <c r="A13" s="7" t="s">
        <v>5</v>
      </c>
      <c r="B13" s="8">
        <v>0</v>
      </c>
      <c r="C13" s="8">
        <v>0</v>
      </c>
    </row>
    <row r="14" spans="1:3" x14ac:dyDescent="0.2">
      <c r="A14" s="7" t="s">
        <v>3</v>
      </c>
      <c r="B14" s="8">
        <v>0</v>
      </c>
      <c r="C14" s="8">
        <v>0</v>
      </c>
    </row>
    <row r="15" spans="1:3" x14ac:dyDescent="0.2">
      <c r="A15" s="7" t="s">
        <v>11</v>
      </c>
      <c r="B15" s="8">
        <v>2</v>
      </c>
      <c r="C15" s="8">
        <v>1</v>
      </c>
    </row>
    <row r="16" spans="1:3" x14ac:dyDescent="0.2">
      <c r="A16" s="7" t="s">
        <v>20</v>
      </c>
      <c r="B16" s="8">
        <v>0</v>
      </c>
      <c r="C16" s="8">
        <v>1</v>
      </c>
    </row>
    <row r="17" spans="1:3" x14ac:dyDescent="0.2">
      <c r="A17" s="7" t="s">
        <v>13</v>
      </c>
      <c r="B17" s="8">
        <v>0</v>
      </c>
      <c r="C17" s="8">
        <v>0</v>
      </c>
    </row>
    <row r="18" spans="1:3" x14ac:dyDescent="0.2">
      <c r="A18" s="7" t="s">
        <v>9</v>
      </c>
      <c r="B18" s="8">
        <v>0</v>
      </c>
      <c r="C18" s="8">
        <v>0</v>
      </c>
    </row>
    <row r="19" spans="1:3" x14ac:dyDescent="0.2">
      <c r="A19" s="7" t="s">
        <v>10</v>
      </c>
      <c r="B19" s="8">
        <v>0</v>
      </c>
      <c r="C19" s="8">
        <v>0</v>
      </c>
    </row>
    <row r="20" spans="1:3" x14ac:dyDescent="0.2">
      <c r="A20" s="7" t="s">
        <v>7</v>
      </c>
      <c r="B20" s="8">
        <v>1</v>
      </c>
      <c r="C20" s="8">
        <v>1</v>
      </c>
    </row>
    <row r="21" spans="1:3" x14ac:dyDescent="0.2">
      <c r="A21" s="7" t="s">
        <v>14</v>
      </c>
      <c r="B21" s="8">
        <v>1</v>
      </c>
      <c r="C21" s="8">
        <v>0</v>
      </c>
    </row>
    <row r="22" spans="1:3" x14ac:dyDescent="0.2">
      <c r="A22" s="7" t="s">
        <v>23</v>
      </c>
      <c r="B22" s="8">
        <v>2</v>
      </c>
      <c r="C22" s="8">
        <v>6</v>
      </c>
    </row>
    <row r="23" spans="1:3" x14ac:dyDescent="0.2">
      <c r="A23" s="7" t="s">
        <v>8</v>
      </c>
      <c r="B23" s="8">
        <v>0</v>
      </c>
      <c r="C23" s="8">
        <v>0</v>
      </c>
    </row>
    <row r="24" spans="1:3" x14ac:dyDescent="0.2">
      <c r="A24" s="7" t="s">
        <v>15</v>
      </c>
      <c r="B24" s="8">
        <v>5</v>
      </c>
      <c r="C24" s="8">
        <v>1</v>
      </c>
    </row>
    <row r="25" spans="1:3" x14ac:dyDescent="0.2">
      <c r="A25" s="7" t="s">
        <v>24</v>
      </c>
      <c r="B25" s="8">
        <v>0</v>
      </c>
      <c r="C25" s="8">
        <v>0</v>
      </c>
    </row>
    <row r="26" spans="1:3" x14ac:dyDescent="0.2">
      <c r="A26" s="7" t="s">
        <v>25</v>
      </c>
      <c r="B26" s="8">
        <v>0</v>
      </c>
      <c r="C26" s="8">
        <v>0</v>
      </c>
    </row>
    <row r="27" spans="1:3" x14ac:dyDescent="0.2">
      <c r="A27" s="7" t="s">
        <v>1</v>
      </c>
      <c r="B27" s="8">
        <v>0</v>
      </c>
      <c r="C27" s="8">
        <v>0</v>
      </c>
    </row>
    <row r="28" spans="1:3" x14ac:dyDescent="0.2">
      <c r="A28" s="7" t="s">
        <v>21</v>
      </c>
      <c r="B28" s="8">
        <v>0</v>
      </c>
      <c r="C28" s="8">
        <v>0</v>
      </c>
    </row>
    <row r="29" spans="1:3" x14ac:dyDescent="0.2">
      <c r="A29" s="7" t="s">
        <v>56</v>
      </c>
      <c r="B29" s="8">
        <v>14</v>
      </c>
      <c r="C29" s="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zoomScale="86" zoomScaleNormal="86" workbookViewId="0">
      <selection activeCell="A3" sqref="A3"/>
    </sheetView>
  </sheetViews>
  <sheetFormatPr defaultRowHeight="15" x14ac:dyDescent="0.2"/>
  <cols>
    <col min="1" max="1" width="31.375" style="3" bestFit="1" customWidth="1"/>
    <col min="2" max="2" width="13.125" style="2" bestFit="1" customWidth="1"/>
    <col min="3" max="3" width="10.125" style="1" bestFit="1" customWidth="1"/>
    <col min="4" max="4" width="11.875" style="1" bestFit="1" customWidth="1"/>
    <col min="5" max="5" width="13.625" style="2" bestFit="1" customWidth="1"/>
    <col min="6" max="6" width="14.75" style="1" bestFit="1" customWidth="1"/>
    <col min="7" max="7" width="12.375" style="1" bestFit="1" customWidth="1"/>
    <col min="8" max="8" width="14.125" style="2" bestFit="1" customWidth="1"/>
    <col min="9" max="9" width="11.125" style="1" bestFit="1" customWidth="1"/>
    <col min="10" max="10" width="20.875" style="1" customWidth="1"/>
    <col min="11" max="11" width="14.125" style="2" bestFit="1" customWidth="1"/>
    <col min="12" max="12" width="12.875" style="1" bestFit="1" customWidth="1"/>
    <col min="13" max="13" width="19.125" style="1" customWidth="1"/>
    <col min="14" max="14" width="13.625" style="2" bestFit="1" customWidth="1"/>
    <col min="15" max="15" width="14.75" style="1" bestFit="1" customWidth="1"/>
    <col min="16" max="16" width="19.625" style="1" customWidth="1"/>
    <col min="17" max="17" width="14.5" style="2" bestFit="1" customWidth="1"/>
    <col min="18" max="18" width="14.75" style="1" bestFit="1" customWidth="1"/>
    <col min="19" max="19" width="18.625" style="1" customWidth="1"/>
    <col min="20" max="20" width="22.875" style="5" customWidth="1"/>
    <col min="21" max="16384" width="9" style="1"/>
  </cols>
  <sheetData>
    <row r="1" spans="1:20" s="4" customFormat="1" ht="15.75" customHeight="1" x14ac:dyDescent="0.2">
      <c r="A1" s="9" t="s">
        <v>39</v>
      </c>
      <c r="B1" s="18" t="s">
        <v>40</v>
      </c>
      <c r="C1" s="18"/>
      <c r="D1" s="18"/>
      <c r="E1" s="18" t="s">
        <v>0</v>
      </c>
      <c r="F1" s="18"/>
      <c r="G1" s="18"/>
      <c r="H1" s="18" t="s">
        <v>44</v>
      </c>
      <c r="I1" s="18"/>
      <c r="J1" s="18"/>
      <c r="K1" s="19" t="s">
        <v>43</v>
      </c>
      <c r="L1" s="19"/>
      <c r="M1" s="19"/>
      <c r="N1" s="18" t="s">
        <v>41</v>
      </c>
      <c r="O1" s="18"/>
      <c r="P1" s="18"/>
      <c r="Q1" s="18" t="s">
        <v>42</v>
      </c>
      <c r="R1" s="18"/>
      <c r="S1" s="18"/>
      <c r="T1" s="9" t="s">
        <v>38</v>
      </c>
    </row>
    <row r="2" spans="1:20" s="4" customFormat="1" ht="15.75" x14ac:dyDescent="0.2">
      <c r="A2" s="9" t="s">
        <v>37</v>
      </c>
      <c r="B2" s="10" t="s">
        <v>27</v>
      </c>
      <c r="C2" s="11" t="s">
        <v>28</v>
      </c>
      <c r="D2" s="11" t="s">
        <v>29</v>
      </c>
      <c r="E2" s="10" t="s">
        <v>31</v>
      </c>
      <c r="F2" s="11" t="s">
        <v>32</v>
      </c>
      <c r="G2" s="11" t="s">
        <v>33</v>
      </c>
      <c r="H2" s="10" t="s">
        <v>48</v>
      </c>
      <c r="I2" s="11" t="s">
        <v>34</v>
      </c>
      <c r="J2" s="11" t="s">
        <v>35</v>
      </c>
      <c r="K2" s="10" t="s">
        <v>36</v>
      </c>
      <c r="L2" s="11" t="s">
        <v>53</v>
      </c>
      <c r="M2" s="11" t="s">
        <v>46</v>
      </c>
      <c r="N2" s="10" t="s">
        <v>71</v>
      </c>
      <c r="O2" s="11" t="s">
        <v>47</v>
      </c>
      <c r="P2" s="11" t="s">
        <v>72</v>
      </c>
      <c r="Q2" s="10" t="s">
        <v>73</v>
      </c>
      <c r="R2" s="11" t="s">
        <v>74</v>
      </c>
      <c r="S2" s="11" t="s">
        <v>75</v>
      </c>
      <c r="T2" s="17" t="s">
        <v>54</v>
      </c>
    </row>
    <row r="3" spans="1:20" ht="15.75" x14ac:dyDescent="0.2">
      <c r="A3" s="20" t="s">
        <v>1</v>
      </c>
      <c r="B3" s="12">
        <v>0</v>
      </c>
      <c r="C3" s="13">
        <v>0</v>
      </c>
      <c r="D3" s="13">
        <v>0</v>
      </c>
      <c r="E3" s="12">
        <v>0</v>
      </c>
      <c r="F3" s="13" t="s">
        <v>26</v>
      </c>
      <c r="G3" s="13">
        <v>0</v>
      </c>
      <c r="H3" s="12">
        <v>0</v>
      </c>
      <c r="I3" s="13">
        <v>0</v>
      </c>
      <c r="J3" s="13">
        <v>0</v>
      </c>
      <c r="K3" s="12">
        <v>0</v>
      </c>
      <c r="L3" s="13">
        <v>0</v>
      </c>
      <c r="M3" s="13">
        <v>0</v>
      </c>
      <c r="N3" s="12">
        <v>5</v>
      </c>
      <c r="O3" s="13">
        <v>3013.1759999999999</v>
      </c>
      <c r="P3" s="13">
        <v>0</v>
      </c>
      <c r="Q3" s="12">
        <v>0</v>
      </c>
      <c r="R3" s="13">
        <v>0</v>
      </c>
      <c r="S3" s="13">
        <v>0</v>
      </c>
      <c r="T3" s="17">
        <v>3013.1759999999999</v>
      </c>
    </row>
    <row r="4" spans="1:20" ht="15.75" x14ac:dyDescent="0.2">
      <c r="A4" s="20" t="s">
        <v>2</v>
      </c>
      <c r="B4" s="12">
        <v>0</v>
      </c>
      <c r="C4" s="13">
        <v>0</v>
      </c>
      <c r="D4" s="13">
        <v>0</v>
      </c>
      <c r="E4" s="12">
        <v>3</v>
      </c>
      <c r="F4" s="13">
        <v>1745</v>
      </c>
      <c r="G4" s="13">
        <v>0</v>
      </c>
      <c r="H4" s="12">
        <v>0</v>
      </c>
      <c r="I4" s="13">
        <v>0</v>
      </c>
      <c r="J4" s="13">
        <v>0</v>
      </c>
      <c r="K4" s="12">
        <v>1</v>
      </c>
      <c r="L4" s="13">
        <v>777</v>
      </c>
      <c r="M4" s="13">
        <v>0</v>
      </c>
      <c r="N4" s="12">
        <v>0</v>
      </c>
      <c r="O4" s="13">
        <v>0</v>
      </c>
      <c r="P4" s="13">
        <v>0</v>
      </c>
      <c r="Q4" s="12">
        <v>2</v>
      </c>
      <c r="R4" s="13">
        <v>2469.75</v>
      </c>
      <c r="S4" s="13">
        <v>0</v>
      </c>
      <c r="T4" s="17">
        <v>4991.75</v>
      </c>
    </row>
    <row r="5" spans="1:20" ht="15.75" x14ac:dyDescent="0.2">
      <c r="A5" s="20" t="s">
        <v>3</v>
      </c>
      <c r="B5" s="12">
        <v>0</v>
      </c>
      <c r="C5" s="13">
        <v>0</v>
      </c>
      <c r="D5" s="13">
        <v>0</v>
      </c>
      <c r="E5" s="12">
        <v>6</v>
      </c>
      <c r="F5" s="13">
        <v>5602.2</v>
      </c>
      <c r="G5" s="13">
        <v>0</v>
      </c>
      <c r="H5" s="12">
        <v>0</v>
      </c>
      <c r="I5" s="13">
        <v>0</v>
      </c>
      <c r="J5" s="13">
        <v>0</v>
      </c>
      <c r="K5" s="12">
        <v>1</v>
      </c>
      <c r="L5" s="13">
        <v>999</v>
      </c>
      <c r="M5" s="13">
        <v>0</v>
      </c>
      <c r="N5" s="12">
        <v>6</v>
      </c>
      <c r="O5" s="13">
        <v>9959.8799999999992</v>
      </c>
      <c r="P5" s="13">
        <v>1000</v>
      </c>
      <c r="Q5" s="12">
        <v>5</v>
      </c>
      <c r="R5" s="13">
        <v>9941.1200000000008</v>
      </c>
      <c r="S5" s="13">
        <v>500</v>
      </c>
      <c r="T5" s="17">
        <v>26502.2</v>
      </c>
    </row>
    <row r="6" spans="1:20" ht="15.75" x14ac:dyDescent="0.2">
      <c r="A6" s="20" t="s">
        <v>4</v>
      </c>
      <c r="B6" s="12">
        <v>0</v>
      </c>
      <c r="C6" s="13">
        <v>0</v>
      </c>
      <c r="D6" s="13">
        <v>0</v>
      </c>
      <c r="E6" s="12">
        <v>0</v>
      </c>
      <c r="F6" s="13">
        <v>0</v>
      </c>
      <c r="G6" s="13">
        <v>0</v>
      </c>
      <c r="H6" s="12">
        <v>0</v>
      </c>
      <c r="I6" s="13">
        <v>0</v>
      </c>
      <c r="J6" s="13">
        <v>0</v>
      </c>
      <c r="K6" s="12">
        <v>0</v>
      </c>
      <c r="L6" s="13">
        <v>0</v>
      </c>
      <c r="M6" s="13">
        <v>0</v>
      </c>
      <c r="N6" s="12">
        <v>0</v>
      </c>
      <c r="O6" s="13">
        <v>0</v>
      </c>
      <c r="P6" s="13">
        <v>0</v>
      </c>
      <c r="Q6" s="12">
        <v>1</v>
      </c>
      <c r="R6" s="13">
        <v>3314.1750000000002</v>
      </c>
      <c r="S6" s="13">
        <v>500</v>
      </c>
      <c r="T6" s="17">
        <v>3314.1750000000002</v>
      </c>
    </row>
    <row r="7" spans="1:20" ht="15.75" x14ac:dyDescent="0.2">
      <c r="A7" s="20" t="s">
        <v>5</v>
      </c>
      <c r="B7" s="12">
        <v>0</v>
      </c>
      <c r="C7" s="13">
        <v>0</v>
      </c>
      <c r="D7" s="13">
        <v>0</v>
      </c>
      <c r="E7" s="12">
        <v>10</v>
      </c>
      <c r="F7" s="13">
        <v>5494</v>
      </c>
      <c r="G7" s="13">
        <v>0</v>
      </c>
      <c r="H7" s="12">
        <v>0</v>
      </c>
      <c r="I7" s="13">
        <v>0</v>
      </c>
      <c r="J7" s="13">
        <v>0</v>
      </c>
      <c r="K7" s="12">
        <v>7</v>
      </c>
      <c r="L7" s="13">
        <v>10724.8</v>
      </c>
      <c r="M7" s="13">
        <v>0</v>
      </c>
      <c r="N7" s="12">
        <v>12</v>
      </c>
      <c r="O7" s="13">
        <v>33124.337</v>
      </c>
      <c r="P7" s="13">
        <v>0</v>
      </c>
      <c r="Q7" s="12">
        <v>9</v>
      </c>
      <c r="R7" s="13">
        <v>8997.6759999999995</v>
      </c>
      <c r="S7" s="13">
        <v>1000</v>
      </c>
      <c r="T7" s="17">
        <v>58340.812999999995</v>
      </c>
    </row>
    <row r="8" spans="1:20" ht="15.75" x14ac:dyDescent="0.2">
      <c r="A8" s="20" t="s">
        <v>6</v>
      </c>
      <c r="B8" s="12">
        <v>0</v>
      </c>
      <c r="C8" s="13">
        <v>0</v>
      </c>
      <c r="D8" s="13">
        <v>0</v>
      </c>
      <c r="E8" s="12">
        <v>3</v>
      </c>
      <c r="F8" s="13">
        <v>7576</v>
      </c>
      <c r="G8" s="13">
        <v>0</v>
      </c>
      <c r="H8" s="12">
        <v>0</v>
      </c>
      <c r="I8" s="13">
        <v>0</v>
      </c>
      <c r="J8" s="13">
        <v>0</v>
      </c>
      <c r="K8" s="12">
        <v>1</v>
      </c>
      <c r="L8" s="13">
        <v>1665</v>
      </c>
      <c r="M8" s="13">
        <v>0</v>
      </c>
      <c r="N8" s="12">
        <v>8</v>
      </c>
      <c r="O8" s="13">
        <v>39154.899999999994</v>
      </c>
      <c r="P8" s="13">
        <v>1000</v>
      </c>
      <c r="Q8" s="12">
        <v>2</v>
      </c>
      <c r="R8" s="13">
        <v>0</v>
      </c>
      <c r="S8" s="13">
        <v>0</v>
      </c>
      <c r="T8" s="17">
        <v>48395.899999999994</v>
      </c>
    </row>
    <row r="9" spans="1:20" ht="15.75" x14ac:dyDescent="0.2">
      <c r="A9" s="20" t="s">
        <v>7</v>
      </c>
      <c r="B9" s="12">
        <v>1</v>
      </c>
      <c r="C9" s="13">
        <v>0</v>
      </c>
      <c r="D9" s="13">
        <v>0</v>
      </c>
      <c r="E9" s="12">
        <v>16</v>
      </c>
      <c r="F9" s="13">
        <v>11568.6</v>
      </c>
      <c r="G9" s="13">
        <v>0</v>
      </c>
      <c r="H9" s="12">
        <v>1</v>
      </c>
      <c r="I9" s="13">
        <v>0</v>
      </c>
      <c r="J9" s="13">
        <v>0</v>
      </c>
      <c r="K9" s="12">
        <v>0</v>
      </c>
      <c r="L9" s="13">
        <v>0</v>
      </c>
      <c r="M9" s="13">
        <v>0</v>
      </c>
      <c r="N9" s="12">
        <v>14</v>
      </c>
      <c r="O9" s="13">
        <v>17829.259999999998</v>
      </c>
      <c r="P9" s="13">
        <v>2000</v>
      </c>
      <c r="Q9" s="12">
        <v>47</v>
      </c>
      <c r="R9" s="13">
        <v>95014.975999999995</v>
      </c>
      <c r="S9" s="13">
        <v>5000</v>
      </c>
      <c r="T9" s="17">
        <v>124412.836</v>
      </c>
    </row>
    <row r="10" spans="1:20" ht="15.75" x14ac:dyDescent="0.2">
      <c r="A10" s="20" t="s">
        <v>8</v>
      </c>
      <c r="B10" s="12">
        <v>0</v>
      </c>
      <c r="C10" s="13">
        <v>0</v>
      </c>
      <c r="D10" s="13">
        <v>0</v>
      </c>
      <c r="E10" s="12">
        <v>2</v>
      </c>
      <c r="F10" s="13">
        <v>4383.5</v>
      </c>
      <c r="G10" s="13">
        <v>0</v>
      </c>
      <c r="H10" s="12">
        <v>0</v>
      </c>
      <c r="I10" s="13">
        <v>0</v>
      </c>
      <c r="J10" s="13">
        <v>0</v>
      </c>
      <c r="K10" s="12">
        <v>0</v>
      </c>
      <c r="L10" s="13">
        <v>0</v>
      </c>
      <c r="M10" s="13">
        <v>0</v>
      </c>
      <c r="N10" s="12">
        <v>0</v>
      </c>
      <c r="O10" s="13">
        <v>0</v>
      </c>
      <c r="P10" s="13">
        <v>0</v>
      </c>
      <c r="Q10" s="12">
        <v>3</v>
      </c>
      <c r="R10" s="13">
        <v>6010</v>
      </c>
      <c r="S10" s="13">
        <v>1000</v>
      </c>
      <c r="T10" s="17">
        <v>10393.5</v>
      </c>
    </row>
    <row r="11" spans="1:20" ht="15.75" x14ac:dyDescent="0.2">
      <c r="A11" s="20" t="s">
        <v>9</v>
      </c>
      <c r="B11" s="12">
        <v>0</v>
      </c>
      <c r="C11" s="13">
        <v>0</v>
      </c>
      <c r="D11" s="13">
        <v>0</v>
      </c>
      <c r="E11" s="12">
        <v>1</v>
      </c>
      <c r="F11" s="13">
        <v>1644</v>
      </c>
      <c r="G11" s="13">
        <v>0</v>
      </c>
      <c r="H11" s="12">
        <v>0</v>
      </c>
      <c r="I11" s="13">
        <v>0</v>
      </c>
      <c r="J11" s="13">
        <v>0</v>
      </c>
      <c r="K11" s="12">
        <v>0</v>
      </c>
      <c r="L11" s="13">
        <v>0</v>
      </c>
      <c r="M11" s="13">
        <v>0</v>
      </c>
      <c r="N11" s="12">
        <v>0</v>
      </c>
      <c r="O11" s="13">
        <v>0</v>
      </c>
      <c r="P11" s="13">
        <v>0</v>
      </c>
      <c r="Q11" s="12">
        <v>1</v>
      </c>
      <c r="R11" s="13">
        <v>2604.75</v>
      </c>
      <c r="S11" s="13">
        <v>500</v>
      </c>
      <c r="T11" s="17">
        <v>4248.75</v>
      </c>
    </row>
    <row r="12" spans="1:20" ht="15.75" x14ac:dyDescent="0.2">
      <c r="A12" s="20" t="s">
        <v>10</v>
      </c>
      <c r="B12" s="12">
        <v>0</v>
      </c>
      <c r="C12" s="13">
        <v>0</v>
      </c>
      <c r="D12" s="13">
        <v>0</v>
      </c>
      <c r="E12" s="12">
        <v>1</v>
      </c>
      <c r="F12" s="13">
        <v>2975</v>
      </c>
      <c r="G12" s="13">
        <v>0</v>
      </c>
      <c r="H12" s="12">
        <v>0</v>
      </c>
      <c r="I12" s="13">
        <v>0</v>
      </c>
      <c r="J12" s="13">
        <v>0</v>
      </c>
      <c r="K12" s="12">
        <v>0</v>
      </c>
      <c r="L12" s="13">
        <v>0</v>
      </c>
      <c r="M12" s="13">
        <v>0</v>
      </c>
      <c r="N12" s="12">
        <v>0</v>
      </c>
      <c r="O12" s="13">
        <v>0</v>
      </c>
      <c r="P12" s="13">
        <v>0</v>
      </c>
      <c r="Q12" s="12">
        <v>0</v>
      </c>
      <c r="R12" s="13">
        <v>0</v>
      </c>
      <c r="S12" s="13">
        <v>0</v>
      </c>
      <c r="T12" s="17">
        <v>2975</v>
      </c>
    </row>
    <row r="13" spans="1:20" ht="15.75" x14ac:dyDescent="0.2">
      <c r="A13" s="20" t="s">
        <v>11</v>
      </c>
      <c r="B13" s="12">
        <v>2</v>
      </c>
      <c r="C13" s="13">
        <v>0</v>
      </c>
      <c r="D13" s="13">
        <v>0</v>
      </c>
      <c r="E13" s="12">
        <v>11</v>
      </c>
      <c r="F13" s="13">
        <v>11998</v>
      </c>
      <c r="G13" s="13">
        <v>0</v>
      </c>
      <c r="H13" s="12">
        <v>1</v>
      </c>
      <c r="I13" s="13">
        <v>0</v>
      </c>
      <c r="J13" s="13">
        <v>0</v>
      </c>
      <c r="K13" s="12">
        <v>0</v>
      </c>
      <c r="L13" s="13">
        <v>0</v>
      </c>
      <c r="M13" s="13">
        <v>0</v>
      </c>
      <c r="N13" s="12">
        <v>7</v>
      </c>
      <c r="O13" s="13">
        <v>13088.825999999999</v>
      </c>
      <c r="P13" s="13">
        <v>0</v>
      </c>
      <c r="Q13" s="12">
        <v>7</v>
      </c>
      <c r="R13" s="13">
        <v>14671.344000000001</v>
      </c>
      <c r="S13" s="13">
        <v>0</v>
      </c>
      <c r="T13" s="17">
        <v>39758.17</v>
      </c>
    </row>
    <row r="14" spans="1:20" ht="15.75" x14ac:dyDescent="0.2">
      <c r="A14" s="20" t="s">
        <v>12</v>
      </c>
      <c r="B14" s="12">
        <v>0</v>
      </c>
      <c r="C14" s="13">
        <v>0</v>
      </c>
      <c r="D14" s="13">
        <v>0</v>
      </c>
      <c r="E14" s="12">
        <v>2</v>
      </c>
      <c r="F14" s="13">
        <v>2163.5</v>
      </c>
      <c r="G14" s="13">
        <v>0</v>
      </c>
      <c r="H14" s="12">
        <v>2</v>
      </c>
      <c r="I14" s="13">
        <v>0</v>
      </c>
      <c r="J14" s="13">
        <v>0</v>
      </c>
      <c r="K14" s="12">
        <v>2</v>
      </c>
      <c r="L14" s="13">
        <v>2520</v>
      </c>
      <c r="M14" s="13">
        <v>0</v>
      </c>
      <c r="N14" s="12">
        <v>0</v>
      </c>
      <c r="O14" s="13">
        <v>0</v>
      </c>
      <c r="P14" s="13">
        <v>0</v>
      </c>
      <c r="Q14" s="12">
        <v>0</v>
      </c>
      <c r="R14" s="13">
        <v>0</v>
      </c>
      <c r="S14" s="13">
        <v>0</v>
      </c>
      <c r="T14" s="17">
        <v>4683.5</v>
      </c>
    </row>
    <row r="15" spans="1:20" ht="15.75" x14ac:dyDescent="0.2">
      <c r="A15" s="20" t="s">
        <v>13</v>
      </c>
      <c r="B15" s="12">
        <v>0</v>
      </c>
      <c r="C15" s="13">
        <v>0</v>
      </c>
      <c r="D15" s="13">
        <v>0</v>
      </c>
      <c r="E15" s="12">
        <v>0</v>
      </c>
      <c r="F15" s="13">
        <v>0</v>
      </c>
      <c r="G15" s="13">
        <v>0</v>
      </c>
      <c r="H15" s="12">
        <v>0</v>
      </c>
      <c r="I15" s="13">
        <v>0</v>
      </c>
      <c r="J15" s="13">
        <v>0</v>
      </c>
      <c r="K15" s="12">
        <v>0</v>
      </c>
      <c r="L15" s="13">
        <v>0</v>
      </c>
      <c r="M15" s="13">
        <v>0</v>
      </c>
      <c r="N15" s="12">
        <v>0</v>
      </c>
      <c r="O15" s="13">
        <v>0</v>
      </c>
      <c r="P15" s="13">
        <v>0</v>
      </c>
      <c r="Q15" s="12">
        <v>2</v>
      </c>
      <c r="R15" s="13">
        <v>3852.7</v>
      </c>
      <c r="S15" s="13">
        <v>500</v>
      </c>
      <c r="T15" s="17">
        <v>3852.7</v>
      </c>
    </row>
    <row r="16" spans="1:20" ht="15.75" x14ac:dyDescent="0.2">
      <c r="A16" s="20" t="s">
        <v>14</v>
      </c>
      <c r="B16" s="12">
        <v>1</v>
      </c>
      <c r="C16" s="13">
        <v>0</v>
      </c>
      <c r="D16" s="13">
        <v>0</v>
      </c>
      <c r="E16" s="12">
        <v>15</v>
      </c>
      <c r="F16" s="13">
        <v>8948</v>
      </c>
      <c r="G16" s="13">
        <v>85</v>
      </c>
      <c r="H16" s="12">
        <v>0</v>
      </c>
      <c r="I16" s="13">
        <v>0</v>
      </c>
      <c r="J16" s="13">
        <v>0</v>
      </c>
      <c r="K16" s="12">
        <v>3</v>
      </c>
      <c r="L16" s="13">
        <v>1776</v>
      </c>
      <c r="M16" s="13">
        <v>0</v>
      </c>
      <c r="N16" s="12">
        <v>2</v>
      </c>
      <c r="O16" s="13">
        <v>3598.1759999999999</v>
      </c>
      <c r="P16" s="13">
        <v>2000</v>
      </c>
      <c r="Q16" s="12">
        <v>5</v>
      </c>
      <c r="R16" s="13">
        <v>21343.190000000002</v>
      </c>
      <c r="S16" s="13">
        <v>2500</v>
      </c>
      <c r="T16" s="17">
        <v>35665.366000000002</v>
      </c>
    </row>
    <row r="17" spans="1:20" ht="15.75" x14ac:dyDescent="0.2">
      <c r="A17" s="20" t="s">
        <v>15</v>
      </c>
      <c r="B17" s="12">
        <v>5</v>
      </c>
      <c r="C17" s="13">
        <v>0</v>
      </c>
      <c r="D17" s="13">
        <v>0</v>
      </c>
      <c r="E17" s="12">
        <v>10</v>
      </c>
      <c r="F17" s="13">
        <v>9482</v>
      </c>
      <c r="G17" s="13">
        <v>0</v>
      </c>
      <c r="H17" s="12">
        <v>1</v>
      </c>
      <c r="I17" s="13">
        <v>0</v>
      </c>
      <c r="J17" s="13">
        <v>0</v>
      </c>
      <c r="K17" s="12">
        <v>0</v>
      </c>
      <c r="L17" s="13">
        <v>0</v>
      </c>
      <c r="M17" s="13">
        <v>0</v>
      </c>
      <c r="N17" s="12">
        <v>11</v>
      </c>
      <c r="O17" s="13">
        <v>35189.72</v>
      </c>
      <c r="P17" s="13">
        <v>3000</v>
      </c>
      <c r="Q17" s="12">
        <v>2</v>
      </c>
      <c r="R17" s="13">
        <v>0</v>
      </c>
      <c r="S17" s="13">
        <v>0</v>
      </c>
      <c r="T17" s="17">
        <v>44671.72</v>
      </c>
    </row>
    <row r="18" spans="1:20" ht="15.75" x14ac:dyDescent="0.2">
      <c r="A18" s="20" t="s">
        <v>16</v>
      </c>
      <c r="B18" s="12">
        <v>2</v>
      </c>
      <c r="C18" s="13">
        <v>0</v>
      </c>
      <c r="D18" s="13">
        <v>0</v>
      </c>
      <c r="E18" s="12">
        <v>0</v>
      </c>
      <c r="F18" s="13">
        <v>0</v>
      </c>
      <c r="G18" s="13">
        <v>0</v>
      </c>
      <c r="H18" s="12">
        <v>0</v>
      </c>
      <c r="I18" s="13">
        <v>0</v>
      </c>
      <c r="J18" s="13">
        <v>0</v>
      </c>
      <c r="K18" s="12">
        <v>0</v>
      </c>
      <c r="L18" s="13">
        <v>0</v>
      </c>
      <c r="M18" s="13">
        <v>0</v>
      </c>
      <c r="N18" s="12">
        <v>3</v>
      </c>
      <c r="O18" s="13">
        <v>17912</v>
      </c>
      <c r="P18" s="13">
        <v>1000</v>
      </c>
      <c r="Q18" s="12">
        <v>1</v>
      </c>
      <c r="R18" s="13">
        <v>0</v>
      </c>
      <c r="S18" s="13">
        <v>0</v>
      </c>
      <c r="T18" s="17">
        <v>17912</v>
      </c>
    </row>
    <row r="19" spans="1:20" ht="15.75" x14ac:dyDescent="0.2">
      <c r="A19" s="20" t="s">
        <v>17</v>
      </c>
      <c r="B19" s="12">
        <v>0</v>
      </c>
      <c r="C19" s="13">
        <v>0</v>
      </c>
      <c r="D19" s="13">
        <v>0</v>
      </c>
      <c r="E19" s="12">
        <v>1</v>
      </c>
      <c r="F19" s="13">
        <v>0</v>
      </c>
      <c r="G19" s="13">
        <v>0</v>
      </c>
      <c r="H19" s="12">
        <v>2</v>
      </c>
      <c r="I19" s="13">
        <v>0</v>
      </c>
      <c r="J19" s="13">
        <v>0</v>
      </c>
      <c r="K19" s="12">
        <v>3</v>
      </c>
      <c r="L19" s="13">
        <v>3229</v>
      </c>
      <c r="M19" s="13">
        <v>0</v>
      </c>
      <c r="N19" s="12">
        <v>0</v>
      </c>
      <c r="O19" s="13">
        <v>0</v>
      </c>
      <c r="P19" s="13">
        <v>0</v>
      </c>
      <c r="Q19" s="12">
        <v>1</v>
      </c>
      <c r="R19" s="13">
        <v>2886</v>
      </c>
      <c r="S19" s="13">
        <v>500</v>
      </c>
      <c r="T19" s="17">
        <v>6115</v>
      </c>
    </row>
    <row r="20" spans="1:20" ht="15.75" x14ac:dyDescent="0.2">
      <c r="A20" s="20" t="s">
        <v>18</v>
      </c>
      <c r="B20" s="12">
        <v>0</v>
      </c>
      <c r="C20" s="13">
        <v>0</v>
      </c>
      <c r="D20" s="13">
        <v>0</v>
      </c>
      <c r="E20" s="12">
        <v>0</v>
      </c>
      <c r="F20" s="13">
        <v>0</v>
      </c>
      <c r="G20" s="13">
        <v>0</v>
      </c>
      <c r="H20" s="12">
        <v>0</v>
      </c>
      <c r="I20" s="13">
        <v>0</v>
      </c>
      <c r="J20" s="13">
        <v>0</v>
      </c>
      <c r="K20" s="12">
        <v>0</v>
      </c>
      <c r="L20" s="13">
        <v>0</v>
      </c>
      <c r="M20" s="13">
        <v>0</v>
      </c>
      <c r="N20" s="12">
        <v>0</v>
      </c>
      <c r="O20" s="13">
        <v>0</v>
      </c>
      <c r="P20" s="13">
        <v>0</v>
      </c>
      <c r="Q20" s="12">
        <v>3</v>
      </c>
      <c r="R20" s="13">
        <v>6494.375</v>
      </c>
      <c r="S20" s="13">
        <v>0</v>
      </c>
      <c r="T20" s="17">
        <v>6494.375</v>
      </c>
    </row>
    <row r="21" spans="1:20" ht="15.75" x14ac:dyDescent="0.2">
      <c r="A21" s="20" t="s">
        <v>19</v>
      </c>
      <c r="B21" s="12">
        <v>0</v>
      </c>
      <c r="C21" s="13">
        <v>0</v>
      </c>
      <c r="D21" s="13">
        <v>0</v>
      </c>
      <c r="E21" s="12">
        <v>2</v>
      </c>
      <c r="F21" s="13">
        <v>0</v>
      </c>
      <c r="G21" s="13">
        <v>0</v>
      </c>
      <c r="H21" s="12">
        <v>0</v>
      </c>
      <c r="I21" s="13">
        <v>0</v>
      </c>
      <c r="J21" s="13">
        <v>0</v>
      </c>
      <c r="K21" s="12">
        <v>0</v>
      </c>
      <c r="L21" s="13">
        <v>0</v>
      </c>
      <c r="M21" s="13">
        <v>0</v>
      </c>
      <c r="N21" s="12">
        <v>6</v>
      </c>
      <c r="O21" s="13">
        <v>21712.77</v>
      </c>
      <c r="P21" s="13">
        <v>0</v>
      </c>
      <c r="Q21" s="12">
        <v>9</v>
      </c>
      <c r="R21" s="13">
        <v>7598.0999999999995</v>
      </c>
      <c r="S21" s="13">
        <v>0</v>
      </c>
      <c r="T21" s="17">
        <v>29310.87</v>
      </c>
    </row>
    <row r="22" spans="1:20" ht="15.75" x14ac:dyDescent="0.2">
      <c r="A22" s="20" t="s">
        <v>20</v>
      </c>
      <c r="B22" s="12">
        <v>0</v>
      </c>
      <c r="C22" s="13">
        <v>0</v>
      </c>
      <c r="D22" s="13">
        <v>0</v>
      </c>
      <c r="E22" s="12">
        <v>4</v>
      </c>
      <c r="F22" s="13">
        <v>5661</v>
      </c>
      <c r="G22" s="13">
        <v>0</v>
      </c>
      <c r="H22" s="12">
        <v>1</v>
      </c>
      <c r="I22" s="13">
        <v>0</v>
      </c>
      <c r="J22" s="13">
        <v>0</v>
      </c>
      <c r="K22" s="12">
        <v>0</v>
      </c>
      <c r="L22" s="13">
        <v>0</v>
      </c>
      <c r="M22" s="13">
        <v>0</v>
      </c>
      <c r="N22" s="12">
        <v>12</v>
      </c>
      <c r="O22" s="13">
        <v>72879.581999999995</v>
      </c>
      <c r="P22" s="13">
        <v>0</v>
      </c>
      <c r="Q22" s="12">
        <v>1</v>
      </c>
      <c r="R22" s="13">
        <v>0</v>
      </c>
      <c r="S22" s="13">
        <v>0</v>
      </c>
      <c r="T22" s="17">
        <v>78540.581999999995</v>
      </c>
    </row>
    <row r="23" spans="1:20" ht="15.75" x14ac:dyDescent="0.2">
      <c r="A23" s="20" t="s">
        <v>21</v>
      </c>
      <c r="B23" s="12">
        <v>0</v>
      </c>
      <c r="C23" s="13">
        <v>0</v>
      </c>
      <c r="D23" s="13">
        <v>0</v>
      </c>
      <c r="E23" s="12">
        <v>2</v>
      </c>
      <c r="F23" s="13">
        <v>1790</v>
      </c>
      <c r="G23" s="13">
        <v>0</v>
      </c>
      <c r="H23" s="12">
        <v>0</v>
      </c>
      <c r="I23" s="13">
        <v>0</v>
      </c>
      <c r="J23" s="13">
        <v>0</v>
      </c>
      <c r="K23" s="12">
        <v>1</v>
      </c>
      <c r="L23" s="13">
        <v>1665</v>
      </c>
      <c r="M23" s="13">
        <v>0</v>
      </c>
      <c r="N23" s="12">
        <v>1</v>
      </c>
      <c r="O23" s="13">
        <v>3977.7</v>
      </c>
      <c r="P23" s="13">
        <v>1000</v>
      </c>
      <c r="Q23" s="12">
        <v>1</v>
      </c>
      <c r="R23" s="13">
        <v>2114.75</v>
      </c>
      <c r="S23" s="13">
        <v>0</v>
      </c>
      <c r="T23" s="17">
        <v>9547.4500000000007</v>
      </c>
    </row>
    <row r="24" spans="1:20" ht="22.5" customHeight="1" x14ac:dyDescent="0.2">
      <c r="A24" s="20" t="s">
        <v>22</v>
      </c>
      <c r="B24" s="12">
        <v>1</v>
      </c>
      <c r="C24" s="13">
        <v>0</v>
      </c>
      <c r="D24" s="13">
        <v>0</v>
      </c>
      <c r="E24" s="12">
        <v>1</v>
      </c>
      <c r="F24" s="13">
        <v>2650</v>
      </c>
      <c r="G24" s="13">
        <v>0</v>
      </c>
      <c r="H24" s="12">
        <v>0</v>
      </c>
      <c r="I24" s="13">
        <v>0</v>
      </c>
      <c r="J24" s="13">
        <v>0</v>
      </c>
      <c r="K24" s="12">
        <v>2</v>
      </c>
      <c r="L24" s="13">
        <v>0</v>
      </c>
      <c r="M24" s="13">
        <v>0</v>
      </c>
      <c r="N24" s="12">
        <v>0</v>
      </c>
      <c r="O24" s="13">
        <v>0</v>
      </c>
      <c r="P24" s="13">
        <v>0</v>
      </c>
      <c r="Q24" s="12">
        <v>0</v>
      </c>
      <c r="R24" s="13">
        <v>0</v>
      </c>
      <c r="S24" s="13">
        <v>0</v>
      </c>
      <c r="T24" s="17">
        <v>2650</v>
      </c>
    </row>
    <row r="25" spans="1:20" ht="15.75" x14ac:dyDescent="0.2">
      <c r="A25" s="20" t="s">
        <v>23</v>
      </c>
      <c r="B25" s="12">
        <v>2</v>
      </c>
      <c r="C25" s="13">
        <v>0</v>
      </c>
      <c r="D25" s="13">
        <v>0</v>
      </c>
      <c r="E25" s="12">
        <v>16</v>
      </c>
      <c r="F25" s="13">
        <v>25159</v>
      </c>
      <c r="G25" s="13">
        <v>0</v>
      </c>
      <c r="H25" s="12">
        <v>6</v>
      </c>
      <c r="I25" s="13">
        <v>0</v>
      </c>
      <c r="J25" s="13">
        <v>0</v>
      </c>
      <c r="K25" s="12">
        <v>5</v>
      </c>
      <c r="L25" s="13">
        <v>9485</v>
      </c>
      <c r="M25" s="13">
        <v>0</v>
      </c>
      <c r="N25" s="12">
        <v>0</v>
      </c>
      <c r="O25" s="13">
        <v>0</v>
      </c>
      <c r="P25" s="13">
        <v>0</v>
      </c>
      <c r="Q25" s="12">
        <v>0</v>
      </c>
      <c r="R25" s="13">
        <v>0</v>
      </c>
      <c r="S25" s="13">
        <v>0</v>
      </c>
      <c r="T25" s="17">
        <v>34644</v>
      </c>
    </row>
    <row r="26" spans="1:20" ht="15.75" x14ac:dyDescent="0.2">
      <c r="A26" s="20" t="s">
        <v>24</v>
      </c>
      <c r="B26" s="12">
        <v>0</v>
      </c>
      <c r="C26" s="13">
        <v>0</v>
      </c>
      <c r="D26" s="13">
        <v>0</v>
      </c>
      <c r="E26" s="12">
        <v>0</v>
      </c>
      <c r="F26" s="13">
        <v>0</v>
      </c>
      <c r="G26" s="13">
        <v>0</v>
      </c>
      <c r="H26" s="12">
        <v>0</v>
      </c>
      <c r="I26" s="13">
        <v>0</v>
      </c>
      <c r="J26" s="13">
        <v>0</v>
      </c>
      <c r="K26" s="12">
        <v>0</v>
      </c>
      <c r="L26" s="13">
        <v>0</v>
      </c>
      <c r="M26" s="13">
        <v>0</v>
      </c>
      <c r="N26" s="12">
        <v>1</v>
      </c>
      <c r="O26" s="13">
        <v>2442</v>
      </c>
      <c r="P26" s="13">
        <v>0</v>
      </c>
      <c r="Q26" s="12">
        <v>0</v>
      </c>
      <c r="R26" s="13">
        <v>0</v>
      </c>
      <c r="S26" s="13">
        <v>0</v>
      </c>
      <c r="T26" s="17">
        <v>2442</v>
      </c>
    </row>
    <row r="27" spans="1:20" ht="15.75" x14ac:dyDescent="0.2">
      <c r="A27" s="20" t="s">
        <v>25</v>
      </c>
      <c r="B27" s="12">
        <v>0</v>
      </c>
      <c r="C27" s="13">
        <v>0</v>
      </c>
      <c r="D27" s="13">
        <v>0</v>
      </c>
      <c r="E27" s="12">
        <v>1</v>
      </c>
      <c r="F27" s="13">
        <v>0</v>
      </c>
      <c r="G27" s="13">
        <v>0</v>
      </c>
      <c r="H27" s="12">
        <v>0</v>
      </c>
      <c r="I27" s="13">
        <v>0</v>
      </c>
      <c r="J27" s="13">
        <v>0</v>
      </c>
      <c r="K27" s="12">
        <v>0</v>
      </c>
      <c r="L27" s="13">
        <v>0</v>
      </c>
      <c r="M27" s="13">
        <v>0</v>
      </c>
      <c r="N27" s="12">
        <v>0</v>
      </c>
      <c r="O27" s="13">
        <v>0</v>
      </c>
      <c r="P27" s="13">
        <v>0</v>
      </c>
      <c r="Q27" s="12">
        <v>3</v>
      </c>
      <c r="R27" s="13">
        <v>4249.5</v>
      </c>
      <c r="S27" s="13">
        <v>0</v>
      </c>
      <c r="T27" s="17">
        <v>4249.5</v>
      </c>
    </row>
    <row r="28" spans="1:20" ht="22.5" x14ac:dyDescent="0.2">
      <c r="A28" s="14" t="s">
        <v>45</v>
      </c>
      <c r="B28" s="16">
        <f>SUBTOTAL(109,Table3[number])</f>
        <v>14</v>
      </c>
      <c r="C28" s="16">
        <f>SUBTOTAL(109,Table3[cost])</f>
        <v>0</v>
      </c>
      <c r="D28" s="16">
        <f>SUBTOTAL(109,Table3[knight])</f>
        <v>0</v>
      </c>
      <c r="E28" s="16">
        <f>SUBTOTAL(109,Table3[[number ]])</f>
        <v>107</v>
      </c>
      <c r="F28" s="16">
        <f>SUBTOTAL(109,Table3[[cost ]])</f>
        <v>108839.8</v>
      </c>
      <c r="G28" s="16">
        <f>SUBTOTAL(109,Table3[[knight ]])</f>
        <v>85</v>
      </c>
      <c r="H28" s="16">
        <f>SUBTOTAL(109,Table3[number.])</f>
        <v>14</v>
      </c>
      <c r="I28" s="16">
        <f>SUBTOTAL(109,Table3[[cost  ]])</f>
        <v>0</v>
      </c>
      <c r="J28" s="16">
        <f>SUBTOTAL(109,Table3[[knight  ]])</f>
        <v>0</v>
      </c>
      <c r="K28" s="16">
        <f>SUBTOTAL(109,Table3[[number  ]])</f>
        <v>26</v>
      </c>
      <c r="L28" s="16">
        <f>SUBTOTAL(109,Table3[cost .])</f>
        <v>32840.800000000003</v>
      </c>
      <c r="M28" s="16">
        <f>SUBTOTAL(109,Table3[knight.])</f>
        <v>0</v>
      </c>
      <c r="N28" s="16">
        <f>SUBTOTAL(109,Table3[number..])</f>
        <v>88</v>
      </c>
      <c r="O28" s="16">
        <f>SUBTOTAL(109,Table3[cost.])</f>
        <v>273882.32699999999</v>
      </c>
      <c r="P28" s="16">
        <f>SUBTOTAL(109,Table3[knight..])</f>
        <v>11000</v>
      </c>
      <c r="Q28" s="16">
        <f>SUBTOTAL(109,Table3[number. ])</f>
        <v>105</v>
      </c>
      <c r="R28" s="16">
        <f>SUBTOTAL(109,Table3[cost. ])</f>
        <v>191562.40600000002</v>
      </c>
      <c r="S28" s="16">
        <f>SUBTOTAL(109,Table3[knight. ])</f>
        <v>12000</v>
      </c>
      <c r="T28" s="15">
        <f>SUBTOTAL(109,Table3[[  ]])</f>
        <v>607125.33299999987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0866141732283472" right="0.70866141732283472" top="0.74803149606299213" bottom="0.74803149606299213" header="0.31496062992125984" footer="0.31496062992125984"/>
  <pageSetup paperSize="9" scale="24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A70E-1DAE-4C5C-921B-34DE4C771320}">
  <dimension ref="A2:T29"/>
  <sheetViews>
    <sheetView workbookViewId="0">
      <selection activeCell="A2" sqref="A2:T29"/>
    </sheetView>
  </sheetViews>
  <sheetFormatPr defaultRowHeight="14.25" x14ac:dyDescent="0.2"/>
  <cols>
    <col min="3" max="4" width="10.125" customWidth="1"/>
    <col min="5" max="5" width="14.625" customWidth="1"/>
    <col min="6" max="7" width="10.125" customWidth="1"/>
    <col min="9" max="10" width="10.125" customWidth="1"/>
    <col min="12" max="13" width="10.125" customWidth="1"/>
    <col min="15" max="15" width="10.125" customWidth="1"/>
    <col min="16" max="16" width="11.125" customWidth="1"/>
    <col min="18" max="18" width="11" customWidth="1"/>
    <col min="19" max="19" width="11.125" customWidth="1"/>
  </cols>
  <sheetData>
    <row r="2" spans="1:20" x14ac:dyDescent="0.2">
      <c r="A2" t="s">
        <v>39</v>
      </c>
      <c r="B2" t="s">
        <v>40</v>
      </c>
      <c r="C2" t="s">
        <v>59</v>
      </c>
      <c r="D2" t="s">
        <v>60</v>
      </c>
      <c r="E2" t="s">
        <v>0</v>
      </c>
      <c r="F2" t="s">
        <v>61</v>
      </c>
      <c r="G2" t="s">
        <v>62</v>
      </c>
      <c r="H2" t="s">
        <v>44</v>
      </c>
      <c r="I2" t="s">
        <v>63</v>
      </c>
      <c r="J2" t="s">
        <v>64</v>
      </c>
      <c r="K2" t="s">
        <v>43</v>
      </c>
      <c r="L2" t="s">
        <v>65</v>
      </c>
      <c r="M2" t="s">
        <v>66</v>
      </c>
      <c r="N2" t="s">
        <v>41</v>
      </c>
      <c r="O2" t="s">
        <v>67</v>
      </c>
      <c r="P2" t="s">
        <v>68</v>
      </c>
      <c r="Q2" t="s">
        <v>42</v>
      </c>
      <c r="R2" t="s">
        <v>69</v>
      </c>
      <c r="S2" t="s">
        <v>70</v>
      </c>
      <c r="T2" t="s">
        <v>38</v>
      </c>
    </row>
    <row r="3" spans="1:20" x14ac:dyDescent="0.2">
      <c r="A3" t="s">
        <v>37</v>
      </c>
      <c r="B3" t="s">
        <v>27</v>
      </c>
      <c r="C3" t="s">
        <v>28</v>
      </c>
      <c r="D3" t="s">
        <v>29</v>
      </c>
      <c r="E3" t="s">
        <v>31</v>
      </c>
      <c r="F3" t="s">
        <v>32</v>
      </c>
      <c r="G3" t="s">
        <v>33</v>
      </c>
      <c r="H3" t="s">
        <v>30</v>
      </c>
      <c r="I3" t="s">
        <v>34</v>
      </c>
      <c r="J3" t="s">
        <v>35</v>
      </c>
      <c r="K3" t="s">
        <v>36</v>
      </c>
      <c r="L3" t="s">
        <v>53</v>
      </c>
      <c r="M3" t="s">
        <v>46</v>
      </c>
      <c r="N3" t="s">
        <v>48</v>
      </c>
      <c r="O3" t="s">
        <v>47</v>
      </c>
      <c r="P3" t="s">
        <v>52</v>
      </c>
      <c r="Q3" t="s">
        <v>51</v>
      </c>
      <c r="R3" t="s">
        <v>50</v>
      </c>
      <c r="S3" t="s">
        <v>49</v>
      </c>
      <c r="T3" t="s">
        <v>54</v>
      </c>
    </row>
    <row r="4" spans="1:20" x14ac:dyDescent="0.2">
      <c r="A4" t="s">
        <v>1</v>
      </c>
      <c r="B4">
        <v>0</v>
      </c>
      <c r="C4">
        <v>0</v>
      </c>
      <c r="D4">
        <v>0</v>
      </c>
      <c r="E4">
        <v>0</v>
      </c>
      <c r="F4" t="s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3013.1759999999999</v>
      </c>
      <c r="P4">
        <v>0</v>
      </c>
      <c r="Q4">
        <v>0</v>
      </c>
      <c r="R4">
        <v>0</v>
      </c>
      <c r="S4">
        <v>0</v>
      </c>
      <c r="T4">
        <v>3013.1759999999999</v>
      </c>
    </row>
    <row r="5" spans="1:20" x14ac:dyDescent="0.2">
      <c r="A5" t="s">
        <v>2</v>
      </c>
      <c r="B5">
        <v>0</v>
      </c>
      <c r="C5">
        <v>0</v>
      </c>
      <c r="D5">
        <v>0</v>
      </c>
      <c r="E5">
        <v>3</v>
      </c>
      <c r="F5">
        <v>1745</v>
      </c>
      <c r="G5">
        <v>0</v>
      </c>
      <c r="H5">
        <v>0</v>
      </c>
      <c r="I5">
        <v>0</v>
      </c>
      <c r="J5">
        <v>0</v>
      </c>
      <c r="K5">
        <v>1</v>
      </c>
      <c r="L5">
        <v>777</v>
      </c>
      <c r="M5">
        <v>0</v>
      </c>
      <c r="N5">
        <v>0</v>
      </c>
      <c r="O5">
        <v>0</v>
      </c>
      <c r="P5">
        <v>0</v>
      </c>
      <c r="Q5">
        <v>2</v>
      </c>
      <c r="R5">
        <v>2469.75</v>
      </c>
      <c r="S5">
        <v>0</v>
      </c>
      <c r="T5">
        <v>4991.75</v>
      </c>
    </row>
    <row r="6" spans="1:20" x14ac:dyDescent="0.2">
      <c r="A6" t="s">
        <v>3</v>
      </c>
      <c r="B6">
        <v>0</v>
      </c>
      <c r="C6">
        <v>0</v>
      </c>
      <c r="D6">
        <v>0</v>
      </c>
      <c r="E6">
        <v>6</v>
      </c>
      <c r="F6">
        <v>5602.2</v>
      </c>
      <c r="G6">
        <v>0</v>
      </c>
      <c r="H6">
        <v>0</v>
      </c>
      <c r="I6">
        <v>0</v>
      </c>
      <c r="J6">
        <v>0</v>
      </c>
      <c r="K6">
        <v>1</v>
      </c>
      <c r="L6">
        <v>999</v>
      </c>
      <c r="M6">
        <v>0</v>
      </c>
      <c r="N6">
        <v>6</v>
      </c>
      <c r="O6">
        <v>9959.8799999999992</v>
      </c>
      <c r="P6">
        <v>1000</v>
      </c>
      <c r="Q6">
        <v>5</v>
      </c>
      <c r="R6">
        <v>9941.1200000000008</v>
      </c>
      <c r="S6">
        <v>500</v>
      </c>
      <c r="T6">
        <v>26502.2</v>
      </c>
    </row>
    <row r="7" spans="1:20" x14ac:dyDescent="0.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3314.1750000000002</v>
      </c>
      <c r="S7">
        <v>500</v>
      </c>
      <c r="T7">
        <v>3314.1750000000002</v>
      </c>
    </row>
    <row r="8" spans="1:20" x14ac:dyDescent="0.2">
      <c r="A8" t="s">
        <v>5</v>
      </c>
      <c r="B8">
        <v>0</v>
      </c>
      <c r="C8">
        <v>0</v>
      </c>
      <c r="D8">
        <v>0</v>
      </c>
      <c r="E8">
        <v>10</v>
      </c>
      <c r="F8">
        <v>5494</v>
      </c>
      <c r="G8">
        <v>0</v>
      </c>
      <c r="H8">
        <v>0</v>
      </c>
      <c r="I8">
        <v>0</v>
      </c>
      <c r="J8">
        <v>0</v>
      </c>
      <c r="K8">
        <v>7</v>
      </c>
      <c r="L8">
        <v>10724.8</v>
      </c>
      <c r="M8">
        <v>0</v>
      </c>
      <c r="N8">
        <v>12</v>
      </c>
      <c r="O8">
        <v>33124.337</v>
      </c>
      <c r="P8">
        <v>0</v>
      </c>
      <c r="Q8">
        <v>9</v>
      </c>
      <c r="R8">
        <v>8997.6759999999995</v>
      </c>
      <c r="S8">
        <v>1000</v>
      </c>
      <c r="T8">
        <v>58340.812999999995</v>
      </c>
    </row>
    <row r="9" spans="1:20" x14ac:dyDescent="0.2">
      <c r="A9" t="s">
        <v>6</v>
      </c>
      <c r="B9">
        <v>0</v>
      </c>
      <c r="C9">
        <v>0</v>
      </c>
      <c r="D9">
        <v>0</v>
      </c>
      <c r="E9">
        <v>3</v>
      </c>
      <c r="F9">
        <v>7576</v>
      </c>
      <c r="G9">
        <v>0</v>
      </c>
      <c r="H9">
        <v>0</v>
      </c>
      <c r="I9">
        <v>0</v>
      </c>
      <c r="J9">
        <v>0</v>
      </c>
      <c r="K9">
        <v>1</v>
      </c>
      <c r="L9">
        <v>1665</v>
      </c>
      <c r="M9">
        <v>0</v>
      </c>
      <c r="N9">
        <v>8</v>
      </c>
      <c r="O9">
        <v>39154.899999999994</v>
      </c>
      <c r="P9">
        <v>1000</v>
      </c>
      <c r="Q9">
        <v>2</v>
      </c>
      <c r="R9">
        <v>0</v>
      </c>
      <c r="S9">
        <v>0</v>
      </c>
      <c r="T9">
        <v>48395.899999999994</v>
      </c>
    </row>
    <row r="10" spans="1:20" x14ac:dyDescent="0.2">
      <c r="A10" t="s">
        <v>7</v>
      </c>
      <c r="B10">
        <v>1</v>
      </c>
      <c r="C10">
        <v>0</v>
      </c>
      <c r="D10">
        <v>0</v>
      </c>
      <c r="E10">
        <v>16</v>
      </c>
      <c r="F10">
        <v>11568.6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17829.259999999998</v>
      </c>
      <c r="P10">
        <v>2000</v>
      </c>
      <c r="Q10">
        <v>47</v>
      </c>
      <c r="R10">
        <v>95014.975999999995</v>
      </c>
      <c r="S10">
        <v>5000</v>
      </c>
      <c r="T10">
        <v>124412.836</v>
      </c>
    </row>
    <row r="11" spans="1:20" x14ac:dyDescent="0.2">
      <c r="A11" t="s">
        <v>8</v>
      </c>
      <c r="B11">
        <v>0</v>
      </c>
      <c r="C11">
        <v>0</v>
      </c>
      <c r="D11">
        <v>0</v>
      </c>
      <c r="E11">
        <v>2</v>
      </c>
      <c r="F11">
        <v>4383.5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6010</v>
      </c>
      <c r="S11">
        <v>1000</v>
      </c>
      <c r="T11">
        <v>10393.5</v>
      </c>
    </row>
    <row r="12" spans="1:20" x14ac:dyDescent="0.2">
      <c r="A12" t="s">
        <v>9</v>
      </c>
      <c r="B12">
        <v>0</v>
      </c>
      <c r="C12">
        <v>0</v>
      </c>
      <c r="D12">
        <v>0</v>
      </c>
      <c r="E12">
        <v>1</v>
      </c>
      <c r="F12">
        <v>1644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2604.75</v>
      </c>
      <c r="S12">
        <v>500</v>
      </c>
      <c r="T12">
        <v>4248.75</v>
      </c>
    </row>
    <row r="13" spans="1:20" x14ac:dyDescent="0.2">
      <c r="A13" t="s">
        <v>10</v>
      </c>
      <c r="B13">
        <v>0</v>
      </c>
      <c r="C13">
        <v>0</v>
      </c>
      <c r="D13">
        <v>0</v>
      </c>
      <c r="E13">
        <v>1</v>
      </c>
      <c r="F13">
        <v>2975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2975</v>
      </c>
    </row>
    <row r="14" spans="1:20" x14ac:dyDescent="0.2">
      <c r="A14" t="s">
        <v>11</v>
      </c>
      <c r="B14">
        <v>2</v>
      </c>
      <c r="C14">
        <v>0</v>
      </c>
      <c r="D14">
        <v>0</v>
      </c>
      <c r="E14">
        <v>11</v>
      </c>
      <c r="F14">
        <v>11998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13088.825999999999</v>
      </c>
      <c r="P14">
        <v>0</v>
      </c>
      <c r="Q14">
        <v>7</v>
      </c>
      <c r="R14">
        <v>14671.344000000001</v>
      </c>
      <c r="S14">
        <v>0</v>
      </c>
      <c r="T14">
        <v>39758.17</v>
      </c>
    </row>
    <row r="15" spans="1:20" x14ac:dyDescent="0.2">
      <c r="A15" t="s">
        <v>12</v>
      </c>
      <c r="B15">
        <v>0</v>
      </c>
      <c r="C15">
        <v>0</v>
      </c>
      <c r="D15">
        <v>0</v>
      </c>
      <c r="E15">
        <v>2</v>
      </c>
      <c r="F15">
        <v>2163.5</v>
      </c>
      <c r="G15">
        <v>0</v>
      </c>
      <c r="H15">
        <v>2</v>
      </c>
      <c r="I15">
        <v>0</v>
      </c>
      <c r="J15">
        <v>0</v>
      </c>
      <c r="K15">
        <v>2</v>
      </c>
      <c r="L15">
        <v>2520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4683.5</v>
      </c>
    </row>
    <row r="16" spans="1:20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3852.7</v>
      </c>
      <c r="S16">
        <v>500</v>
      </c>
      <c r="T16">
        <v>3852.7</v>
      </c>
    </row>
    <row r="17" spans="1:20" x14ac:dyDescent="0.2">
      <c r="A17" t="s">
        <v>14</v>
      </c>
      <c r="B17">
        <v>1</v>
      </c>
      <c r="C17">
        <v>0</v>
      </c>
      <c r="D17">
        <v>0</v>
      </c>
      <c r="E17">
        <v>15</v>
      </c>
      <c r="F17">
        <v>8948</v>
      </c>
      <c r="G17">
        <v>85</v>
      </c>
      <c r="H17">
        <v>0</v>
      </c>
      <c r="I17">
        <v>0</v>
      </c>
      <c r="J17">
        <v>0</v>
      </c>
      <c r="K17">
        <v>3</v>
      </c>
      <c r="L17">
        <v>1776</v>
      </c>
      <c r="M17">
        <v>0</v>
      </c>
      <c r="N17">
        <v>2</v>
      </c>
      <c r="O17">
        <v>3598.1759999999999</v>
      </c>
      <c r="P17">
        <v>2000</v>
      </c>
      <c r="Q17">
        <v>5</v>
      </c>
      <c r="R17">
        <v>21343.190000000002</v>
      </c>
      <c r="S17">
        <v>2500</v>
      </c>
      <c r="T17">
        <v>35665.366000000002</v>
      </c>
    </row>
    <row r="18" spans="1:20" x14ac:dyDescent="0.2">
      <c r="A18" t="s">
        <v>15</v>
      </c>
      <c r="B18">
        <v>5</v>
      </c>
      <c r="C18">
        <v>0</v>
      </c>
      <c r="D18">
        <v>0</v>
      </c>
      <c r="E18">
        <v>10</v>
      </c>
      <c r="F18">
        <v>9482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11</v>
      </c>
      <c r="O18">
        <v>35189.72</v>
      </c>
      <c r="P18">
        <v>3000</v>
      </c>
      <c r="Q18">
        <v>2</v>
      </c>
      <c r="R18">
        <v>0</v>
      </c>
      <c r="S18">
        <v>0</v>
      </c>
      <c r="T18">
        <v>44671.72</v>
      </c>
    </row>
    <row r="19" spans="1:20" x14ac:dyDescent="0.2">
      <c r="A19" t="s">
        <v>16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17912</v>
      </c>
      <c r="P19">
        <v>1000</v>
      </c>
      <c r="Q19">
        <v>1</v>
      </c>
      <c r="R19">
        <v>0</v>
      </c>
      <c r="S19">
        <v>0</v>
      </c>
      <c r="T19">
        <v>17912</v>
      </c>
    </row>
    <row r="20" spans="1:20" x14ac:dyDescent="0.2">
      <c r="A20" t="s">
        <v>17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2</v>
      </c>
      <c r="I20">
        <v>0</v>
      </c>
      <c r="J20">
        <v>0</v>
      </c>
      <c r="K20">
        <v>3</v>
      </c>
      <c r="L20">
        <v>3229</v>
      </c>
      <c r="M20">
        <v>0</v>
      </c>
      <c r="N20">
        <v>0</v>
      </c>
      <c r="O20">
        <v>0</v>
      </c>
      <c r="P20">
        <v>0</v>
      </c>
      <c r="Q20">
        <v>1</v>
      </c>
      <c r="R20">
        <v>2886</v>
      </c>
      <c r="S20">
        <v>500</v>
      </c>
      <c r="T20">
        <v>6115</v>
      </c>
    </row>
    <row r="21" spans="1:20" x14ac:dyDescent="0.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6494.375</v>
      </c>
      <c r="S21">
        <v>0</v>
      </c>
      <c r="T21">
        <v>6494.375</v>
      </c>
    </row>
    <row r="22" spans="1:20" x14ac:dyDescent="0.2">
      <c r="A22" t="s">
        <v>19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21712.77</v>
      </c>
      <c r="P22">
        <v>0</v>
      </c>
      <c r="Q22">
        <v>9</v>
      </c>
      <c r="R22">
        <v>7598.0999999999995</v>
      </c>
      <c r="S22">
        <v>0</v>
      </c>
      <c r="T22">
        <v>29310.87</v>
      </c>
    </row>
    <row r="23" spans="1:20" x14ac:dyDescent="0.2">
      <c r="A23" t="s">
        <v>20</v>
      </c>
      <c r="B23">
        <v>0</v>
      </c>
      <c r="C23">
        <v>0</v>
      </c>
      <c r="D23">
        <v>0</v>
      </c>
      <c r="E23">
        <v>4</v>
      </c>
      <c r="F23">
        <v>5661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12</v>
      </c>
      <c r="O23">
        <v>72879.581999999995</v>
      </c>
      <c r="P23">
        <v>0</v>
      </c>
      <c r="Q23">
        <v>1</v>
      </c>
      <c r="R23">
        <v>0</v>
      </c>
      <c r="S23">
        <v>0</v>
      </c>
      <c r="T23">
        <v>78540.581999999995</v>
      </c>
    </row>
    <row r="24" spans="1:20" x14ac:dyDescent="0.2">
      <c r="A24" t="s">
        <v>21</v>
      </c>
      <c r="B24">
        <v>0</v>
      </c>
      <c r="C24">
        <v>0</v>
      </c>
      <c r="D24">
        <v>0</v>
      </c>
      <c r="E24">
        <v>2</v>
      </c>
      <c r="F24">
        <v>1790</v>
      </c>
      <c r="G24">
        <v>0</v>
      </c>
      <c r="H24">
        <v>0</v>
      </c>
      <c r="I24">
        <v>0</v>
      </c>
      <c r="J24">
        <v>0</v>
      </c>
      <c r="K24">
        <v>1</v>
      </c>
      <c r="L24">
        <v>1665</v>
      </c>
      <c r="M24">
        <v>0</v>
      </c>
      <c r="N24">
        <v>1</v>
      </c>
      <c r="O24">
        <v>3977.7</v>
      </c>
      <c r="P24">
        <v>1000</v>
      </c>
      <c r="Q24">
        <v>1</v>
      </c>
      <c r="R24">
        <v>2114.75</v>
      </c>
      <c r="S24">
        <v>0</v>
      </c>
      <c r="T24">
        <v>9547.4500000000007</v>
      </c>
    </row>
    <row r="25" spans="1:20" x14ac:dyDescent="0.2">
      <c r="A25" t="s">
        <v>22</v>
      </c>
      <c r="B25">
        <v>1</v>
      </c>
      <c r="C25">
        <v>0</v>
      </c>
      <c r="D25">
        <v>0</v>
      </c>
      <c r="E25">
        <v>1</v>
      </c>
      <c r="F25">
        <v>2650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2650</v>
      </c>
    </row>
    <row r="26" spans="1:20" x14ac:dyDescent="0.2">
      <c r="A26" t="s">
        <v>23</v>
      </c>
      <c r="B26">
        <v>2</v>
      </c>
      <c r="C26">
        <v>0</v>
      </c>
      <c r="D26">
        <v>0</v>
      </c>
      <c r="E26">
        <v>16</v>
      </c>
      <c r="F26">
        <v>25159</v>
      </c>
      <c r="G26">
        <v>0</v>
      </c>
      <c r="H26">
        <v>6</v>
      </c>
      <c r="I26">
        <v>0</v>
      </c>
      <c r="J26">
        <v>0</v>
      </c>
      <c r="K26">
        <v>5</v>
      </c>
      <c r="L26">
        <v>9485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34644</v>
      </c>
    </row>
    <row r="27" spans="1:20" x14ac:dyDescent="0.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2442</v>
      </c>
      <c r="P27">
        <v>0</v>
      </c>
      <c r="Q27">
        <v>0</v>
      </c>
      <c r="R27">
        <v>0</v>
      </c>
      <c r="S27">
        <v>0</v>
      </c>
      <c r="T27">
        <v>2442</v>
      </c>
    </row>
    <row r="28" spans="1:20" x14ac:dyDescent="0.2">
      <c r="A28" t="s">
        <v>25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4249.5</v>
      </c>
      <c r="S28">
        <v>0</v>
      </c>
      <c r="T28">
        <v>4249.5</v>
      </c>
    </row>
    <row r="29" spans="1:20" x14ac:dyDescent="0.2">
      <c r="A29" t="s">
        <v>45</v>
      </c>
      <c r="B29">
        <v>14</v>
      </c>
      <c r="C29">
        <v>0</v>
      </c>
      <c r="D29">
        <v>0</v>
      </c>
      <c r="E29">
        <v>107</v>
      </c>
      <c r="F29">
        <v>108839.8</v>
      </c>
      <c r="G29">
        <v>85</v>
      </c>
      <c r="H29">
        <v>14</v>
      </c>
      <c r="I29">
        <v>0</v>
      </c>
      <c r="J29">
        <v>0</v>
      </c>
      <c r="K29">
        <v>26</v>
      </c>
      <c r="L29">
        <v>32840.800000000003</v>
      </c>
      <c r="M29">
        <v>0</v>
      </c>
      <c r="N29">
        <v>88</v>
      </c>
      <c r="O29">
        <v>273882.32699999999</v>
      </c>
      <c r="P29">
        <v>11000</v>
      </c>
      <c r="Q29">
        <v>105</v>
      </c>
      <c r="R29">
        <v>191562.40600000002</v>
      </c>
      <c r="S29">
        <v>12000</v>
      </c>
      <c r="T29">
        <v>607125.33299999987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2019-01-13T14:49:47Z</dcterms:modified>
</cp:coreProperties>
</file>