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Semih\Desktop\İTÜ Racing\Quiz Makro\"/>
    </mc:Choice>
  </mc:AlternateContent>
  <xr:revisionPtr revIDLastSave="0" documentId="13_ncr:1_{0B9FB928-254D-468C-A055-315C97AB966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Ana Sayfa" sheetId="1" r:id="rId1"/>
    <sheet name="Atalet ve Flexural Rigidity" sheetId="13" r:id="rId2"/>
    <sheet name="Sandwich MOI" sheetId="3" r:id="rId3"/>
    <sheet name="Shear Force Calculator" sheetId="8" r:id="rId4"/>
    <sheet name="Elastic Modulus of Laminates" sheetId="9" r:id="rId5"/>
    <sheet name="Bolt Strength Calculation" sheetId="10" r:id="rId6"/>
    <sheet name="3 Point bending for force app" sheetId="11" r:id="rId7"/>
    <sheet name="Structural Equivalence" sheetId="12" r:id="rId8"/>
    <sheet name="PT_Dönüş Skidpad" sheetId="15" r:id="rId9"/>
    <sheet name="PT_Traction Control" sheetId="16" r:id="rId10"/>
    <sheet name="PT_Hız-Aktarım Oranı" sheetId="17" r:id="rId11"/>
    <sheet name="PT_Planetary_Gearbox_Calculatio" sheetId="20" r:id="rId12"/>
    <sheet name="PT_Zincir Dişli" sheetId="21" r:id="rId13"/>
    <sheet name="VD_Basic Formüller" sheetId="22" r:id="rId14"/>
    <sheet name="Basic Load Transfer - Çökme - A" sheetId="24" r:id="rId15"/>
    <sheet name="Helisel Yay Parametre Hesabı" sheetId="25" r:id="rId16"/>
    <sheet name="Serbest düşüş" sheetId="26" r:id="rId17"/>
    <sheet name="Drag ile Yavaşlama" sheetId="27" r:id="rId18"/>
    <sheet name="Kılavuz" sheetId="23" r:id="rId19"/>
    <sheet name="Kaynak" sheetId="5" state="hidden" r:id="rId2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9" i="25" l="1"/>
  <c r="D18" i="25"/>
  <c r="D17" i="25"/>
  <c r="D16" i="25"/>
  <c r="D15" i="25"/>
  <c r="D20" i="25" l="1"/>
  <c r="D21" i="25" s="1"/>
  <c r="C27" i="24"/>
  <c r="C22" i="24"/>
  <c r="C23" i="24" s="1"/>
  <c r="C26" i="24" s="1"/>
  <c r="G9" i="24"/>
  <c r="J6" i="24"/>
  <c r="J5" i="24"/>
  <c r="J4" i="24"/>
  <c r="J3" i="24"/>
  <c r="F35" i="21"/>
  <c r="C35" i="21"/>
  <c r="C34" i="21"/>
  <c r="F32" i="21"/>
  <c r="C32" i="21"/>
  <c r="C31" i="21"/>
  <c r="F29" i="21"/>
  <c r="C29" i="21"/>
  <c r="C28" i="21"/>
  <c r="F26" i="21"/>
  <c r="C26" i="21"/>
  <c r="C25" i="21"/>
  <c r="F23" i="21"/>
  <c r="C23" i="21"/>
  <c r="C22" i="21"/>
  <c r="F20" i="21"/>
  <c r="C20" i="21"/>
  <c r="C19" i="21"/>
  <c r="F17" i="21"/>
  <c r="C17" i="21"/>
  <c r="C16" i="21"/>
  <c r="F14" i="21"/>
  <c r="C14" i="21"/>
  <c r="C13" i="21"/>
  <c r="F11" i="21"/>
  <c r="F12" i="21" s="1"/>
  <c r="F15" i="21" s="1"/>
  <c r="F18" i="21" s="1"/>
  <c r="E11" i="21"/>
  <c r="E13" i="21" s="1"/>
  <c r="E14" i="21" s="1"/>
  <c r="E16" i="21" s="1"/>
  <c r="E17" i="21" s="1"/>
  <c r="E19" i="21" s="1"/>
  <c r="E20" i="21" s="1"/>
  <c r="E22" i="21" s="1"/>
  <c r="E23" i="21" s="1"/>
  <c r="E25" i="21" s="1"/>
  <c r="C11" i="21"/>
  <c r="C10" i="21"/>
  <c r="C5" i="21"/>
  <c r="E5" i="21" s="1"/>
  <c r="F5" i="21" s="1"/>
  <c r="C4" i="21"/>
  <c r="E4" i="21" s="1"/>
  <c r="F4" i="21" s="1"/>
  <c r="C42" i="20"/>
  <c r="C43" i="20" s="1"/>
  <c r="C34" i="20"/>
  <c r="C35" i="20" s="1"/>
  <c r="C24" i="20"/>
  <c r="C25" i="20" s="1"/>
  <c r="C15" i="20"/>
  <c r="C16" i="20" s="1"/>
  <c r="G4" i="24" l="1"/>
  <c r="G13" i="24" s="1"/>
  <c r="G3" i="24"/>
  <c r="G5" i="24"/>
  <c r="G6" i="24"/>
  <c r="G15" i="24" s="1"/>
  <c r="F21" i="21"/>
  <c r="F24" i="21" s="1"/>
  <c r="F27" i="21" s="1"/>
  <c r="F30" i="21" s="1"/>
  <c r="F33" i="21" s="1"/>
  <c r="F36" i="21" s="1"/>
  <c r="E28" i="21"/>
  <c r="E29" i="21" s="1"/>
  <c r="E31" i="21" s="1"/>
  <c r="E32" i="21" s="1"/>
  <c r="E34" i="21" s="1"/>
  <c r="E35" i="21" s="1"/>
  <c r="E26" i="21"/>
  <c r="C26" i="17"/>
  <c r="I24" i="17"/>
  <c r="C22" i="17"/>
  <c r="C23" i="17" s="1"/>
  <c r="C24" i="17" s="1"/>
  <c r="C25" i="17" s="1"/>
  <c r="J16" i="17"/>
  <c r="C14" i="17"/>
  <c r="C15" i="17" s="1"/>
  <c r="C16" i="17" s="1"/>
  <c r="C17" i="17" s="1"/>
  <c r="C18" i="17" s="1"/>
  <c r="I9" i="17"/>
  <c r="I8" i="17" s="1"/>
  <c r="T5" i="17"/>
  <c r="T6" i="17" s="1"/>
  <c r="P5" i="17"/>
  <c r="P6" i="17" s="1"/>
  <c r="L2" i="17"/>
  <c r="C22" i="16"/>
  <c r="C20" i="16"/>
  <c r="C12" i="16"/>
  <c r="C13" i="16" s="1"/>
  <c r="C14" i="16" s="1"/>
  <c r="C15" i="16" s="1"/>
  <c r="C16" i="16" s="1"/>
  <c r="C28" i="16" s="1"/>
  <c r="G12" i="15"/>
  <c r="G11" i="15"/>
  <c r="G5" i="15"/>
  <c r="G4" i="15"/>
  <c r="G10" i="15" s="1"/>
  <c r="H14" i="13"/>
  <c r="H12" i="13"/>
  <c r="E10" i="13"/>
  <c r="E9" i="13"/>
  <c r="E8" i="13"/>
  <c r="E7" i="13"/>
  <c r="E6" i="13"/>
  <c r="E5" i="13"/>
  <c r="E4" i="13"/>
  <c r="E3" i="13"/>
  <c r="E2" i="13"/>
  <c r="F21" i="12"/>
  <c r="R14" i="11"/>
  <c r="R11" i="11"/>
  <c r="E21" i="10"/>
  <c r="D23" i="8"/>
  <c r="E23" i="8" s="1"/>
  <c r="G14" i="24" l="1"/>
  <c r="O13" i="24" s="1"/>
  <c r="O4" i="24"/>
  <c r="O3" i="24"/>
  <c r="G12" i="24"/>
  <c r="O12" i="24" s="1"/>
  <c r="C24" i="16"/>
  <c r="I12" i="17"/>
  <c r="I10" i="17"/>
  <c r="I11" i="17" s="1"/>
  <c r="C23" i="16"/>
  <c r="C26" i="16" s="1"/>
  <c r="C27" i="16" s="1"/>
  <c r="C29" i="16" s="1"/>
  <c r="G8" i="15"/>
  <c r="X20" i="3"/>
  <c r="N21" i="24" l="1"/>
  <c r="N18" i="24"/>
  <c r="N17" i="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Melih</author>
  </authors>
  <commentList>
    <comment ref="H8" authorId="0" shapeId="0" xr:uid="{EC448491-1FD3-4305-9F99-A742CC5CDA7A}">
      <text>
        <r>
          <rPr>
            <b/>
            <sz val="9"/>
            <color indexed="81"/>
            <rFont val="Tahoma"/>
            <family val="2"/>
            <charset val="162"/>
          </rPr>
          <t>Melih:</t>
        </r>
        <r>
          <rPr>
            <sz val="9"/>
            <color indexed="81"/>
            <rFont val="Tahoma"/>
            <family val="2"/>
            <charset val="162"/>
          </rPr>
          <t xml:space="preserve">
Çok parametre olduğu için tersinir program yazdırmadım gayet güzel zaten yapı</t>
        </r>
      </text>
    </comment>
  </commentList>
</comments>
</file>

<file path=xl/sharedStrings.xml><?xml version="1.0" encoding="utf-8"?>
<sst xmlns="http://schemas.openxmlformats.org/spreadsheetml/2006/main" count="1097" uniqueCount="576">
  <si>
    <t>Şasi</t>
  </si>
  <si>
    <t>Atalet ve Flexural Rigidity</t>
  </si>
  <si>
    <t>Bölge</t>
  </si>
  <si>
    <t>Min Et Kalınlığı (mm)</t>
  </si>
  <si>
    <t>Min Alan (mm^2)</t>
  </si>
  <si>
    <t>Min Alan Atalet Momenti (mm^4)</t>
  </si>
  <si>
    <t>Flexural Rigidity [N.mm2]</t>
  </si>
  <si>
    <t>Main and front hoops</t>
  </si>
  <si>
    <t>Shoulder harness mounting bar</t>
  </si>
  <si>
    <t>Side impact structure</t>
  </si>
  <si>
    <t xml:space="preserve"> Front bulkhead</t>
  </si>
  <si>
    <t>Main and front hoop bracing</t>
  </si>
  <si>
    <t>Driver’s restraint</t>
  </si>
  <si>
    <t>Harness attachment</t>
  </si>
  <si>
    <t>Front bulkhead support</t>
  </si>
  <si>
    <t>Main hoop bracing supports</t>
  </si>
  <si>
    <t>b (mm)</t>
  </si>
  <si>
    <t>t (mm)</t>
  </si>
  <si>
    <t>d (mm)</t>
  </si>
  <si>
    <t>M (mm^4)</t>
  </si>
  <si>
    <t>Sandwich MOI</t>
  </si>
  <si>
    <t>Roll Hoops</t>
  </si>
  <si>
    <t>Daire Profil</t>
  </si>
  <si>
    <t>Et Kalınlığı (t) [mm]</t>
  </si>
  <si>
    <t>Young Modulus (E) [GPa]</t>
  </si>
  <si>
    <t>Flexural Rigidity (EI) [N.mm2]</t>
  </si>
  <si>
    <t>Dış Çap (mm)</t>
  </si>
  <si>
    <t>Alan (mm^2)</t>
  </si>
  <si>
    <t>Atalet (mm^4)</t>
  </si>
  <si>
    <t>Atalet Momenti [mm^4]</t>
  </si>
  <si>
    <t>Kare Profil</t>
  </si>
  <si>
    <t>İç Çap (mm)</t>
  </si>
  <si>
    <t>Dönüştürücü</t>
  </si>
  <si>
    <t>mm</t>
  </si>
  <si>
    <t>inch</t>
  </si>
  <si>
    <t>İç Uzunluk (mm)</t>
  </si>
  <si>
    <t>Non-welded strength for continuous material calculations:</t>
  </si>
  <si>
    <t>Young's Modulus</t>
  </si>
  <si>
    <t>Yield Strength</t>
  </si>
  <si>
    <t>Ultimate Strength</t>
  </si>
  <si>
    <t>200 GPa</t>
  </si>
  <si>
    <t>305 MPa</t>
  </si>
  <si>
    <t>365 MPa</t>
  </si>
  <si>
    <t>Welded strength for discontinuous material such as joint calculations:</t>
  </si>
  <si>
    <t>180 MPa</t>
  </si>
  <si>
    <t>300 MPa</t>
  </si>
  <si>
    <t>b</t>
  </si>
  <si>
    <t>t</t>
  </si>
  <si>
    <t>d</t>
  </si>
  <si>
    <t>m</t>
  </si>
  <si>
    <t>M</t>
  </si>
  <si>
    <t>Parametre</t>
  </si>
  <si>
    <t>Birim</t>
  </si>
  <si>
    <t>cm</t>
  </si>
  <si>
    <t>mm^4</t>
  </si>
  <si>
    <t>cm^4</t>
  </si>
  <si>
    <t>Değer</t>
  </si>
  <si>
    <t>PLATE SHEAR FORCE HESAPLAMA</t>
  </si>
  <si>
    <t>Load Applicator Çapı [mm]</t>
  </si>
  <si>
    <t>Plate Thickness [mm]</t>
  </si>
  <si>
    <t>Kayma Dayanımı [MPa]</t>
  </si>
  <si>
    <t>Kesme Alanı [mm2]</t>
  </si>
  <si>
    <t>Shear Force [N]</t>
  </si>
  <si>
    <t>Shear Force Calculator</t>
  </si>
  <si>
    <t>A23*B23*Pİ()</t>
  </si>
  <si>
    <t>Formüller:</t>
  </si>
  <si>
    <t>D23*C23</t>
  </si>
  <si>
    <t xml:space="preserve"> </t>
  </si>
  <si>
    <t>Young Modulus of Laminates Calculator</t>
  </si>
  <si>
    <t>Elastic Modulus of Fiber [GPa]</t>
  </si>
  <si>
    <t>Elastic Modulus of Matris [GPa]</t>
  </si>
  <si>
    <t>Volume Fraction of Fiber</t>
  </si>
  <si>
    <t>Volume Fraction of Matris</t>
  </si>
  <si>
    <t>Elastic Modulus of Laminate [GPa]</t>
  </si>
  <si>
    <t>Elastic Modulus of Laminates</t>
  </si>
  <si>
    <t>(A20*C20)+(B20*D20)</t>
  </si>
  <si>
    <t>Formül:</t>
  </si>
  <si>
    <t>ANA SAYFA</t>
  </si>
  <si>
    <t>Cıvatanın akma dayanımı = soldaki sayı * sağdaki sayı</t>
  </si>
  <si>
    <t>Gerilme sonucunda çıkan değer cıvatanın akma dayanımı ile kıyaslanacak</t>
  </si>
  <si>
    <t>Gerilme Kesit Alanı [mm^2]</t>
  </si>
  <si>
    <t>Cıvata Sayısı</t>
  </si>
  <si>
    <t>Kuvvet [N]</t>
  </si>
  <si>
    <t>Gerilme [MPa]</t>
  </si>
  <si>
    <t>Bolt Strength Calculation</t>
  </si>
  <si>
    <t>D21/(B21*C21)</t>
  </si>
  <si>
    <t>Uygulanan Kuvvet [N]</t>
  </si>
  <si>
    <t>Elastite modülü [MPa]</t>
  </si>
  <si>
    <t>Destek Arası Uzaklık [mm]</t>
  </si>
  <si>
    <t>Deflection [mm]</t>
  </si>
  <si>
    <t>Merkezden olan dikey uzaklık (boru için dış yarıçap) [mm]</t>
  </si>
  <si>
    <t>Bending Stress [MPa]</t>
  </si>
  <si>
    <t>!!!Bu makro merkezden uygulanan kuvvet için hazırlanmıştır eğer başka bir yerden kuvvet ya da moment uygulanmışsa buradaki fonksiyon işlevsiz kalacaktır!!! Yine de verilen tablodan yardım alınıp işlemler sonucunda cevap bulunabilir.</t>
  </si>
  <si>
    <t>3 Point bending for force app</t>
  </si>
  <si>
    <t>Case</t>
  </si>
  <si>
    <t>Max Deflection [mm]</t>
  </si>
  <si>
    <t>Max bending moment [N*mm]</t>
  </si>
  <si>
    <t>End Slope [rad]</t>
  </si>
  <si>
    <t>Case için tablodaki hesaplama yaptığınız satırı seçin (Örn: Kırmızı işaretli 5.satır)</t>
  </si>
  <si>
    <r>
      <t xml:space="preserve">Eğer listeden </t>
    </r>
    <r>
      <rPr>
        <b/>
        <i/>
        <sz val="12"/>
        <color theme="1"/>
        <rFont val="Arial"/>
        <family val="2"/>
        <charset val="162"/>
        <scheme val="minor"/>
      </rPr>
      <t xml:space="preserve">Case 1 </t>
    </r>
    <r>
      <rPr>
        <i/>
        <sz val="12"/>
        <color theme="1"/>
        <rFont val="Arial"/>
        <family val="2"/>
        <charset val="162"/>
        <scheme val="minor"/>
      </rPr>
      <t>veya</t>
    </r>
    <r>
      <rPr>
        <b/>
        <i/>
        <sz val="12"/>
        <color theme="1"/>
        <rFont val="Arial"/>
        <family val="2"/>
        <charset val="162"/>
        <scheme val="minor"/>
      </rPr>
      <t xml:space="preserve"> Case 4</t>
    </r>
    <r>
      <rPr>
        <i/>
        <sz val="12"/>
        <color theme="1"/>
        <rFont val="Arial"/>
        <family val="2"/>
        <charset val="162"/>
        <scheme val="minor"/>
      </rPr>
      <t xml:space="preserve"> seçerseniz "Uygulanan Kuvvet" sütununa Kuvvet (N) değil, Moment (N*mm) değeri girmelisiniz.</t>
    </r>
  </si>
  <si>
    <t xml:space="preserve">ANA SAYFA </t>
  </si>
  <si>
    <t>Örnek soruda 69 MPa yerine 69 GPa yazması gerekiyor orada yanlış yazılmış aluminyumun elastite modülü 65 GPa ile 75 GPa arasında olur</t>
  </si>
  <si>
    <t>Çeliğin Elastite Modülü [MPa]</t>
  </si>
  <si>
    <t>Çeliğin Minimum Atalet Momenti [mm^4]</t>
  </si>
  <si>
    <t>Aluminyumun Elastite Modülü [MPa]</t>
  </si>
  <si>
    <t>Aluminyumun Atalet Momenti [mm^4]</t>
  </si>
  <si>
    <t>Aluminyumun Dayanımı / Çeliğin Dayanımı</t>
  </si>
  <si>
    <t>1'den büyükse sağlar küçükse sağlamaz</t>
  </si>
  <si>
    <t>b-t-d değiştirirken sorun yok, M girip diğerini bulmak istiyorsanız M'yi istediğiniz değeri girin ve gelecek ekrandan istediğiniz parametreyi seçin</t>
  </si>
  <si>
    <t>Structural Equivalence</t>
  </si>
  <si>
    <t>(D21*E21)/(C21*B21)</t>
  </si>
  <si>
    <t>Profil Biçimi</t>
  </si>
  <si>
    <r>
      <rPr>
        <b/>
        <i/>
        <sz val="10"/>
        <color rgb="FF000000"/>
        <rFont val="Arial"/>
        <family val="2"/>
        <charset val="162"/>
        <scheme val="minor"/>
      </rPr>
      <t>Not:</t>
    </r>
    <r>
      <rPr>
        <i/>
        <sz val="10"/>
        <color rgb="FF000000"/>
        <rFont val="Arial"/>
        <family val="2"/>
        <charset val="162"/>
        <scheme val="minor"/>
      </rPr>
      <t xml:space="preserve"> En önemlisi </t>
    </r>
    <r>
      <rPr>
        <b/>
        <i/>
        <sz val="10"/>
        <color rgb="FF000000"/>
        <rFont val="Arial"/>
        <family val="2"/>
        <charset val="162"/>
        <scheme val="minor"/>
      </rPr>
      <t>profil seçimi</t>
    </r>
    <r>
      <rPr>
        <i/>
        <sz val="10"/>
        <color rgb="FF000000"/>
        <rFont val="Arial"/>
        <family val="2"/>
        <charset val="162"/>
        <scheme val="minor"/>
      </rPr>
      <t>, eğer daire profil ise ilk olarak üstekini (17.satır) kullanarak değerler elde edin sonra alttaki tablodan girdilerinizi yapın. Eğer kare profil kullanıyorsanız sadece alttaki tabloyu (20.satır) kullanınız.</t>
    </r>
  </si>
  <si>
    <t>Powertrain</t>
  </si>
  <si>
    <t>Taşıt</t>
  </si>
  <si>
    <t>SINIRDA DÖNÜŞ SORULARI</t>
  </si>
  <si>
    <t>Tanım</t>
  </si>
  <si>
    <t>Formülü</t>
  </si>
  <si>
    <t>Skidpad Uzunluk</t>
  </si>
  <si>
    <t>Yer Çekimi (g)</t>
  </si>
  <si>
    <t>-</t>
  </si>
  <si>
    <t>m/s2</t>
  </si>
  <si>
    <t>Name</t>
  </si>
  <si>
    <t>Value</t>
  </si>
  <si>
    <t>Unit</t>
  </si>
  <si>
    <t>Sürtünme Katsayısı (k)</t>
  </si>
  <si>
    <t>İç Yarıçap</t>
  </si>
  <si>
    <r>
      <rPr>
        <b/>
        <sz val="11"/>
        <color rgb="FF000000"/>
        <rFont val="Arial"/>
        <family val="2"/>
        <charset val="162"/>
      </rPr>
      <t>Eğim Açısı (</t>
    </r>
    <r>
      <rPr>
        <b/>
        <sz val="11"/>
        <color theme="1"/>
        <rFont val="Arial"/>
        <family val="2"/>
        <charset val="162"/>
      </rPr>
      <t>α</t>
    </r>
    <r>
      <rPr>
        <b/>
        <sz val="11"/>
        <color theme="1"/>
        <rFont val="Arial"/>
        <family val="2"/>
        <charset val="162"/>
      </rPr>
      <t>)</t>
    </r>
  </si>
  <si>
    <t>Degrees</t>
  </si>
  <si>
    <t>Dış yarıçap</t>
  </si>
  <si>
    <t>Döndüğü Yarıçap ( r )</t>
  </si>
  <si>
    <t>Merkezler Arası Mesafe</t>
  </si>
  <si>
    <t>Derece -&gt; Radyan</t>
  </si>
  <si>
    <t>Yol Genişliği</t>
  </si>
  <si>
    <t>Yarış Çizgisi Yarıçapı (Yol Merkezi)</t>
  </si>
  <si>
    <t>Yatay Virajda Dönen Cisim</t>
  </si>
  <si>
    <t>Merkez Daire (Yarış Çizgisi) Uzunluğu</t>
  </si>
  <si>
    <t>(k r g)^(1/2)</t>
  </si>
  <si>
    <t>m/s</t>
  </si>
  <si>
    <t>Dış Daire Uzunluğu</t>
  </si>
  <si>
    <t>km/h</t>
  </si>
  <si>
    <t>İç Daire Uzunluğu</t>
  </si>
  <si>
    <t>Eğimli Virajda Dönen Cisim</t>
  </si>
  <si>
    <t>(tan ( α ) g r )^(1/2)</t>
  </si>
  <si>
    <t>Silindir İçinde Dönen Cisim</t>
  </si>
  <si>
    <t>( r g / k )^(1/2)</t>
  </si>
  <si>
    <t>TRACTION KONTROL</t>
  </si>
  <si>
    <t>Values</t>
  </si>
  <si>
    <t>Formula</t>
  </si>
  <si>
    <t>Description</t>
  </si>
  <si>
    <t>Pmotor Fischer TI085-052-070-04B7S-07S04BE2</t>
  </si>
  <si>
    <t>from CAD</t>
  </si>
  <si>
    <t>kW</t>
  </si>
  <si>
    <t>Power of the motor</t>
  </si>
  <si>
    <t>Mmotor_max</t>
  </si>
  <si>
    <t>Nm</t>
  </si>
  <si>
    <t>Maximum motor torc</t>
  </si>
  <si>
    <t>nmotor_max</t>
  </si>
  <si>
    <t>rpm</t>
  </si>
  <si>
    <t>Revolutiouns per minute</t>
  </si>
  <si>
    <t>rtyre</t>
  </si>
  <si>
    <t>Diameter of the tyres</t>
  </si>
  <si>
    <t>Avg. Transmisson Ratio</t>
  </si>
  <si>
    <t>from FSG and Team Websites</t>
  </si>
  <si>
    <t>Avarage transmission ratio of teams known</t>
  </si>
  <si>
    <t>Transmission-ratio Calculations from Max Speed</t>
  </si>
  <si>
    <t>Vrear_max</t>
  </si>
  <si>
    <t>Maximum speed</t>
  </si>
  <si>
    <t>3.6 * Vrear_max</t>
  </si>
  <si>
    <t>wrear_max</t>
  </si>
  <si>
    <t>Vrear_max / rtyre</t>
  </si>
  <si>
    <t>rad/s</t>
  </si>
  <si>
    <t>Maximum angular speed</t>
  </si>
  <si>
    <t>nrear_max</t>
  </si>
  <si>
    <t>(wrear_max * 60) / (2π)</t>
  </si>
  <si>
    <t>Revolutions per minute</t>
  </si>
  <si>
    <t>trtransmission</t>
  </si>
  <si>
    <t>nmax / nrear_max</t>
  </si>
  <si>
    <t>Transmission ratio</t>
  </si>
  <si>
    <t>Torque_Output_V</t>
  </si>
  <si>
    <t>Mmotor_max * trtransmission_speed</t>
  </si>
  <si>
    <t>Output Torque</t>
  </si>
  <si>
    <t>Formül</t>
  </si>
  <si>
    <t>Açıklama</t>
  </si>
  <si>
    <r>
      <rPr>
        <sz val="11"/>
        <color rgb="FF000000"/>
        <rFont val="Calibri, Arial"/>
      </rPr>
      <t>G</t>
    </r>
    <r>
      <rPr>
        <vertAlign val="subscript"/>
        <sz val="11"/>
        <color theme="1"/>
        <rFont val="Calibri"/>
        <family val="2"/>
        <charset val="162"/>
      </rPr>
      <t>mg</t>
    </r>
  </si>
  <si>
    <t>N</t>
  </si>
  <si>
    <t>Aracın ağırlığı</t>
  </si>
  <si>
    <r>
      <rPr>
        <sz val="11"/>
        <color rgb="FF000000"/>
        <rFont val="Calibri, Arial"/>
      </rPr>
      <t>G</t>
    </r>
    <r>
      <rPr>
        <vertAlign val="subscript"/>
        <sz val="11"/>
        <color theme="1"/>
        <rFont val="Calibri"/>
        <family val="2"/>
        <charset val="162"/>
      </rPr>
      <t>rearbalance</t>
    </r>
  </si>
  <si>
    <t>Arka ağırlık dengesi</t>
  </si>
  <si>
    <r>
      <rPr>
        <sz val="11"/>
        <color rgb="FF000000"/>
        <rFont val="Calibri, Arial"/>
      </rPr>
      <t>G</t>
    </r>
    <r>
      <rPr>
        <vertAlign val="subscript"/>
        <sz val="11"/>
        <color theme="1"/>
        <rFont val="Calibri"/>
        <family val="2"/>
        <charset val="162"/>
      </rPr>
      <t>frontbalance</t>
    </r>
  </si>
  <si>
    <t>Ön ağırlık dengesi</t>
  </si>
  <si>
    <r>
      <rPr>
        <sz val="11"/>
        <color rgb="FF000000"/>
        <rFont val="Calibri, Arial"/>
      </rPr>
      <t>F</t>
    </r>
    <r>
      <rPr>
        <vertAlign val="subscript"/>
        <sz val="11"/>
        <color theme="1"/>
        <rFont val="Calibri"/>
        <family val="2"/>
        <charset val="162"/>
      </rPr>
      <t>rearwheel</t>
    </r>
  </si>
  <si>
    <t>Gmg *  Grearbalance</t>
  </si>
  <si>
    <t>Arkaya etkiyen tepki kuvveti</t>
  </si>
  <si>
    <r>
      <rPr>
        <sz val="11"/>
        <color rgb="FF000000"/>
        <rFont val="Calibri, Arial"/>
      </rPr>
      <t>F</t>
    </r>
    <r>
      <rPr>
        <vertAlign val="subscript"/>
        <sz val="11"/>
        <color theme="1"/>
        <rFont val="Calibri"/>
        <family val="2"/>
        <charset val="162"/>
      </rPr>
      <t>frontwheel</t>
    </r>
  </si>
  <si>
    <t>Gmg *  Gfrontbalance</t>
  </si>
  <si>
    <t>Öne etkiyen tepki kuvveti</t>
  </si>
  <si>
    <r>
      <rPr>
        <sz val="11"/>
        <color rgb="FF000000"/>
        <rFont val="Calibri, Arial"/>
      </rPr>
      <t>μ</t>
    </r>
    <r>
      <rPr>
        <vertAlign val="subscript"/>
        <sz val="11"/>
        <color theme="1"/>
        <rFont val="Calibri"/>
        <family val="2"/>
        <charset val="162"/>
      </rPr>
      <t>friction</t>
    </r>
  </si>
  <si>
    <t>Yer ile teker arasındaki sürtünme katsayısı</t>
  </si>
  <si>
    <r>
      <rPr>
        <sz val="11"/>
        <color rgb="FF000000"/>
        <rFont val="Calibri, Arial"/>
      </rPr>
      <t>F</t>
    </r>
    <r>
      <rPr>
        <vertAlign val="subscript"/>
        <sz val="11"/>
        <color theme="1"/>
        <rFont val="Calibri"/>
        <family val="2"/>
        <charset val="162"/>
      </rPr>
      <t>rear_friction</t>
    </r>
  </si>
  <si>
    <r>
      <rPr>
        <i/>
        <sz val="11"/>
        <color rgb="FF000000"/>
        <rFont val="Calibri, Arial"/>
      </rPr>
      <t>F</t>
    </r>
    <r>
      <rPr>
        <i/>
        <vertAlign val="subscript"/>
        <sz val="11"/>
        <color theme="1"/>
        <rFont val="Calibri"/>
        <family val="2"/>
        <charset val="162"/>
      </rPr>
      <t>rearwheel</t>
    </r>
    <r>
      <rPr>
        <i/>
        <sz val="11"/>
        <color theme="1"/>
        <rFont val="Calibri"/>
        <family val="2"/>
        <charset val="162"/>
      </rPr>
      <t xml:space="preserve"> * μ</t>
    </r>
    <r>
      <rPr>
        <i/>
        <vertAlign val="subscript"/>
        <sz val="11"/>
        <color theme="1"/>
        <rFont val="Calibri"/>
        <family val="2"/>
        <charset val="162"/>
      </rPr>
      <t>friction</t>
    </r>
  </si>
  <si>
    <t>Arka tekerde oluşan sürtünme kuvveti</t>
  </si>
  <si>
    <r>
      <rPr>
        <sz val="11"/>
        <color rgb="FF000000"/>
        <rFont val="Calibri, Arial"/>
      </rPr>
      <t>M</t>
    </r>
    <r>
      <rPr>
        <vertAlign val="subscript"/>
        <sz val="11"/>
        <color theme="1"/>
        <rFont val="Calibri"/>
        <family val="2"/>
        <charset val="162"/>
      </rPr>
      <t>rearfriction_max</t>
    </r>
  </si>
  <si>
    <r>
      <rPr>
        <i/>
        <sz val="11"/>
        <color rgb="FF000000"/>
        <rFont val="Calibri, Arial"/>
      </rPr>
      <t>F</t>
    </r>
    <r>
      <rPr>
        <i/>
        <vertAlign val="subscript"/>
        <sz val="11"/>
        <color theme="1"/>
        <rFont val="Calibri"/>
        <family val="2"/>
        <charset val="162"/>
      </rPr>
      <t>rearfriction</t>
    </r>
    <r>
      <rPr>
        <i/>
        <sz val="11"/>
        <color theme="1"/>
        <rFont val="Calibri"/>
        <family val="2"/>
        <charset val="162"/>
      </rPr>
      <t xml:space="preserve"> * r</t>
    </r>
    <r>
      <rPr>
        <i/>
        <vertAlign val="subscript"/>
        <sz val="11"/>
        <color theme="1"/>
        <rFont val="Calibri"/>
        <family val="2"/>
        <charset val="162"/>
      </rPr>
      <t>tyre</t>
    </r>
  </si>
  <si>
    <t>Arka aksa gidebilecek maksimum tork</t>
  </si>
  <si>
    <t>Mrear_axle</t>
  </si>
  <si>
    <t>Traction ratio</t>
  </si>
  <si>
    <t>Traction oranı</t>
  </si>
  <si>
    <t>Dönüş Skidpad</t>
  </si>
  <si>
    <t>Traction Control</t>
  </si>
  <si>
    <t>Not:</t>
  </si>
  <si>
    <t>Fischer TI085-052-070-04B7S</t>
  </si>
  <si>
    <t>RPM TO FORCE</t>
  </si>
  <si>
    <t xml:space="preserve"> Efficiency</t>
  </si>
  <si>
    <t>RPM TO VELOCITY</t>
  </si>
  <si>
    <t>VELOCITY TO RPM</t>
  </si>
  <si>
    <t>Units</t>
  </si>
  <si>
    <t>Motor rpm</t>
  </si>
  <si>
    <t>Velocity</t>
  </si>
  <si>
    <t>Power</t>
  </si>
  <si>
    <t>watt</t>
  </si>
  <si>
    <t>teker radius</t>
  </si>
  <si>
    <t>Teker Radius</t>
  </si>
  <si>
    <t>Efficiency</t>
  </si>
  <si>
    <t>%</t>
  </si>
  <si>
    <t>ω</t>
  </si>
  <si>
    <t>Angular Velocity</t>
  </si>
  <si>
    <t>Gear Ratio</t>
  </si>
  <si>
    <t>Wheel rpm</t>
  </si>
  <si>
    <t>v=ωr</t>
  </si>
  <si>
    <t>Torque</t>
  </si>
  <si>
    <t>ω=rpm*2pi/60</t>
  </si>
  <si>
    <t>Force</t>
  </si>
  <si>
    <t>Güç Sınırlamalı Sorular</t>
  </si>
  <si>
    <t>J to kWh</t>
  </si>
  <si>
    <t>P=F*V</t>
  </si>
  <si>
    <t>F</t>
  </si>
  <si>
    <t>Aero Drag Force</t>
  </si>
  <si>
    <t>V</t>
  </si>
  <si>
    <t>p</t>
  </si>
  <si>
    <t>Transmission-ratio Calculations from Transmission Ratio</t>
  </si>
  <si>
    <t>cd</t>
  </si>
  <si>
    <t>zrear / zfront</t>
  </si>
  <si>
    <t>A</t>
  </si>
  <si>
    <t>m^2</t>
  </si>
  <si>
    <t>nwheel_max</t>
  </si>
  <si>
    <t>nmotor_max / tr</t>
  </si>
  <si>
    <t>wwheel_max</t>
  </si>
  <si>
    <t>nwheel_max * 2 * pi / 60</t>
  </si>
  <si>
    <t>ρ</t>
  </si>
  <si>
    <t>kg/m^3</t>
  </si>
  <si>
    <t>Vwheel_max</t>
  </si>
  <si>
    <t>wwheel_max*rtyre</t>
  </si>
  <si>
    <t>Drag Force</t>
  </si>
  <si>
    <t>wwheel_max*3.6</t>
  </si>
  <si>
    <t>Torque_Output_tr</t>
  </si>
  <si>
    <t>Hız-Aktarım Oranı</t>
  </si>
  <si>
    <t>AMK / DD5-14-10-POW-18600-B5</t>
  </si>
  <si>
    <t xml:space="preserve"> (Fixed Ring Gear Simple Planetary System) Transmission Ratio Calculations</t>
  </si>
  <si>
    <r>
      <rPr>
        <i/>
        <sz val="11"/>
        <color theme="1"/>
        <rFont val="Calibri"/>
        <family val="2"/>
        <charset val="162"/>
      </rPr>
      <t>Sun_Gear (Z</t>
    </r>
    <r>
      <rPr>
        <i/>
        <sz val="9"/>
        <color theme="1"/>
        <rFont val="Calibri"/>
        <family val="2"/>
        <charset val="162"/>
      </rPr>
      <t>s</t>
    </r>
    <r>
      <rPr>
        <i/>
        <sz val="11"/>
        <color theme="1"/>
        <rFont val="Calibri"/>
        <family val="2"/>
        <charset val="162"/>
      </rPr>
      <t>)</t>
    </r>
  </si>
  <si>
    <t>Sun Gear</t>
  </si>
  <si>
    <r>
      <rPr>
        <i/>
        <sz val="11"/>
        <color theme="1"/>
        <rFont val="Calibri"/>
        <family val="2"/>
        <charset val="162"/>
      </rPr>
      <t>Ring_Gear (Z</t>
    </r>
    <r>
      <rPr>
        <i/>
        <sz val="9"/>
        <color theme="1"/>
        <rFont val="Calibri"/>
        <family val="2"/>
        <charset val="162"/>
      </rPr>
      <t>g</t>
    </r>
    <r>
      <rPr>
        <i/>
        <sz val="11"/>
        <color theme="1"/>
        <rFont val="Calibri"/>
        <family val="2"/>
        <charset val="162"/>
      </rPr>
      <t>)</t>
    </r>
  </si>
  <si>
    <t>Ring Gear</t>
  </si>
  <si>
    <r>
      <rPr>
        <i/>
        <sz val="11"/>
        <color theme="1"/>
        <rFont val="Calibri"/>
        <family val="2"/>
        <charset val="162"/>
      </rPr>
      <t>Planet_Gear (Z</t>
    </r>
    <r>
      <rPr>
        <i/>
        <sz val="9"/>
        <color theme="1"/>
        <rFont val="Calibri"/>
        <family val="2"/>
        <charset val="162"/>
      </rPr>
      <t>p)</t>
    </r>
  </si>
  <si>
    <t xml:space="preserve">Planet Gear </t>
  </si>
  <si>
    <t>tr_transmission_ratio (i)</t>
  </si>
  <si>
    <r>
      <rPr>
        <i/>
        <sz val="11"/>
        <color theme="1"/>
        <rFont val="Calibri"/>
        <family val="2"/>
        <charset val="162"/>
      </rPr>
      <t>Z</t>
    </r>
    <r>
      <rPr>
        <i/>
        <sz val="9"/>
        <color theme="1"/>
        <rFont val="Calibri"/>
        <family val="2"/>
        <charset val="162"/>
      </rPr>
      <t>r</t>
    </r>
    <r>
      <rPr>
        <i/>
        <sz val="11"/>
        <color theme="1"/>
        <rFont val="Calibri"/>
        <family val="2"/>
        <charset val="162"/>
      </rPr>
      <t>/Z</t>
    </r>
    <r>
      <rPr>
        <i/>
        <sz val="9"/>
        <color theme="1"/>
        <rFont val="Calibri"/>
        <family val="2"/>
        <charset val="162"/>
      </rPr>
      <t>s</t>
    </r>
    <r>
      <rPr>
        <i/>
        <sz val="11"/>
        <color theme="1"/>
        <rFont val="Calibri"/>
        <family val="2"/>
        <charset val="162"/>
      </rPr>
      <t xml:space="preserve"> + 1</t>
    </r>
  </si>
  <si>
    <t>Transmission Ratio</t>
  </si>
  <si>
    <t xml:space="preserve"> (Fixed Ring Gear Simple Planetary System in series to a gear pair) Transmission Ratio Calculations</t>
  </si>
  <si>
    <r>
      <rPr>
        <i/>
        <sz val="11"/>
        <color theme="1"/>
        <rFont val="Calibri"/>
        <family val="2"/>
        <charset val="162"/>
      </rPr>
      <t>Gear_1 (Z</t>
    </r>
    <r>
      <rPr>
        <i/>
        <sz val="9"/>
        <color rgb="FF000000"/>
        <rFont val="Calibri"/>
        <family val="2"/>
        <charset val="162"/>
      </rPr>
      <t>G1</t>
    </r>
    <r>
      <rPr>
        <i/>
        <sz val="11"/>
        <color rgb="FF000000"/>
        <rFont val="Calibri"/>
        <family val="2"/>
        <charset val="162"/>
      </rPr>
      <t>)</t>
    </r>
  </si>
  <si>
    <t>Input Gear (Shaft Connected)</t>
  </si>
  <si>
    <r>
      <rPr>
        <i/>
        <sz val="11"/>
        <color theme="1"/>
        <rFont val="Calibri"/>
        <family val="2"/>
        <charset val="162"/>
      </rPr>
      <t>Gear_2 (Z</t>
    </r>
    <r>
      <rPr>
        <i/>
        <sz val="9"/>
        <color theme="1"/>
        <rFont val="Calibri"/>
        <family val="2"/>
        <charset val="162"/>
      </rPr>
      <t>G2</t>
    </r>
    <r>
      <rPr>
        <i/>
        <sz val="11"/>
        <color theme="1"/>
        <rFont val="Calibri"/>
        <family val="2"/>
        <charset val="162"/>
      </rPr>
      <t>)</t>
    </r>
  </si>
  <si>
    <t>Gear 2 (Sun Gear Connected)</t>
  </si>
  <si>
    <r>
      <rPr>
        <i/>
        <sz val="11"/>
        <color theme="1"/>
        <rFont val="Calibri"/>
        <family val="2"/>
        <charset val="162"/>
      </rPr>
      <t>Z</t>
    </r>
    <r>
      <rPr>
        <i/>
        <sz val="9"/>
        <color theme="1"/>
        <rFont val="Calibri"/>
        <family val="2"/>
        <charset val="162"/>
      </rPr>
      <t>G2</t>
    </r>
    <r>
      <rPr>
        <i/>
        <sz val="11"/>
        <color theme="1"/>
        <rFont val="Calibri"/>
        <family val="2"/>
        <charset val="162"/>
      </rPr>
      <t xml:space="preserve"> / Z</t>
    </r>
    <r>
      <rPr>
        <i/>
        <sz val="9"/>
        <color theme="1"/>
        <rFont val="Calibri"/>
        <family val="2"/>
        <charset val="162"/>
      </rPr>
      <t>G1</t>
    </r>
    <r>
      <rPr>
        <i/>
        <sz val="11"/>
        <color theme="1"/>
        <rFont val="Calibri"/>
        <family val="2"/>
        <charset val="162"/>
      </rPr>
      <t xml:space="preserve">  *  (Z</t>
    </r>
    <r>
      <rPr>
        <i/>
        <sz val="9"/>
        <color theme="1"/>
        <rFont val="Calibri"/>
        <family val="2"/>
        <charset val="162"/>
      </rPr>
      <t>r</t>
    </r>
    <r>
      <rPr>
        <i/>
        <sz val="11"/>
        <color theme="1"/>
        <rFont val="Calibri"/>
        <family val="2"/>
        <charset val="162"/>
      </rPr>
      <t>/Z</t>
    </r>
    <r>
      <rPr>
        <i/>
        <sz val="9"/>
        <color theme="1"/>
        <rFont val="Calibri"/>
        <family val="2"/>
        <charset val="162"/>
      </rPr>
      <t>s</t>
    </r>
    <r>
      <rPr>
        <i/>
        <sz val="11"/>
        <color theme="1"/>
        <rFont val="Calibri"/>
        <family val="2"/>
        <charset val="162"/>
      </rPr>
      <t xml:space="preserve"> + 1)</t>
    </r>
  </si>
  <si>
    <t xml:space="preserve"> (Fixed Ring Gear 2 Stage Planetary System) Transmission Ratio Calculations</t>
  </si>
  <si>
    <r>
      <rPr>
        <i/>
        <sz val="11"/>
        <color theme="1"/>
        <rFont val="Calibri"/>
        <family val="2"/>
        <charset val="162"/>
      </rPr>
      <t>Sun_Gear_1 (Z</t>
    </r>
    <r>
      <rPr>
        <i/>
        <sz val="9"/>
        <color theme="1"/>
        <rFont val="Calibri"/>
        <family val="2"/>
        <charset val="162"/>
      </rPr>
      <t>S1</t>
    </r>
    <r>
      <rPr>
        <i/>
        <sz val="11"/>
        <color theme="1"/>
        <rFont val="Calibri"/>
        <family val="2"/>
        <charset val="162"/>
      </rPr>
      <t>)</t>
    </r>
  </si>
  <si>
    <r>
      <rPr>
        <i/>
        <sz val="11"/>
        <color theme="1"/>
        <rFont val="Calibri"/>
        <family val="2"/>
        <charset val="162"/>
      </rPr>
      <t>Ring_Gear_1 (Z</t>
    </r>
    <r>
      <rPr>
        <i/>
        <sz val="9"/>
        <color theme="1"/>
        <rFont val="Calibri"/>
        <family val="2"/>
        <charset val="162"/>
      </rPr>
      <t>R1</t>
    </r>
    <r>
      <rPr>
        <i/>
        <sz val="11"/>
        <color theme="1"/>
        <rFont val="Calibri"/>
        <family val="2"/>
        <charset val="162"/>
      </rPr>
      <t>)</t>
    </r>
  </si>
  <si>
    <r>
      <rPr>
        <i/>
        <sz val="11"/>
        <color theme="1"/>
        <rFont val="Calibri"/>
        <family val="2"/>
        <charset val="162"/>
      </rPr>
      <t>Planet_Gear_1 (Z</t>
    </r>
    <r>
      <rPr>
        <i/>
        <sz val="9"/>
        <color theme="1"/>
        <rFont val="Calibri"/>
        <family val="2"/>
        <charset val="162"/>
      </rPr>
      <t>P1)</t>
    </r>
  </si>
  <si>
    <r>
      <rPr>
        <i/>
        <sz val="11"/>
        <color theme="1"/>
        <rFont val="Calibri"/>
        <family val="2"/>
        <charset val="162"/>
      </rPr>
      <t>Sun_Gear_2 (Z</t>
    </r>
    <r>
      <rPr>
        <i/>
        <sz val="9"/>
        <color theme="1"/>
        <rFont val="Calibri"/>
        <family val="2"/>
        <charset val="162"/>
      </rPr>
      <t>S2</t>
    </r>
    <r>
      <rPr>
        <i/>
        <sz val="11"/>
        <color theme="1"/>
        <rFont val="Calibri"/>
        <family val="2"/>
        <charset val="162"/>
      </rPr>
      <t>)</t>
    </r>
  </si>
  <si>
    <r>
      <rPr>
        <i/>
        <sz val="11"/>
        <color theme="1"/>
        <rFont val="Calibri"/>
        <family val="2"/>
        <charset val="162"/>
      </rPr>
      <t>Ring_Gear_2 (Z</t>
    </r>
    <r>
      <rPr>
        <i/>
        <sz val="9"/>
        <color theme="1"/>
        <rFont val="Calibri"/>
        <family val="2"/>
        <charset val="162"/>
      </rPr>
      <t>R2</t>
    </r>
    <r>
      <rPr>
        <i/>
        <sz val="11"/>
        <color theme="1"/>
        <rFont val="Calibri"/>
        <family val="2"/>
        <charset val="162"/>
      </rPr>
      <t>)</t>
    </r>
  </si>
  <si>
    <r>
      <rPr>
        <i/>
        <sz val="11"/>
        <color theme="1"/>
        <rFont val="Calibri"/>
        <family val="2"/>
        <charset val="162"/>
      </rPr>
      <t>Planet_Gear_2 (Z</t>
    </r>
    <r>
      <rPr>
        <i/>
        <sz val="9"/>
        <color theme="1"/>
        <rFont val="Calibri"/>
        <family val="2"/>
        <charset val="162"/>
      </rPr>
      <t>P2)</t>
    </r>
  </si>
  <si>
    <t xml:space="preserve"> (Fixed Ring Gear Compound Planetary System in series to a gear pair) Transmission Ratio Calculations</t>
  </si>
  <si>
    <r>
      <rPr>
        <i/>
        <sz val="11"/>
        <color theme="1"/>
        <rFont val="Calibri"/>
        <family val="2"/>
        <charset val="162"/>
      </rPr>
      <t>Z</t>
    </r>
    <r>
      <rPr>
        <i/>
        <sz val="9"/>
        <color theme="1"/>
        <rFont val="Calibri"/>
        <family val="2"/>
        <charset val="162"/>
      </rPr>
      <t>P1</t>
    </r>
    <r>
      <rPr>
        <i/>
        <sz val="11"/>
        <color theme="1"/>
        <rFont val="Calibri"/>
        <family val="2"/>
        <charset val="162"/>
      </rPr>
      <t xml:space="preserve"> / Z</t>
    </r>
    <r>
      <rPr>
        <i/>
        <sz val="9"/>
        <color theme="1"/>
        <rFont val="Calibri"/>
        <family val="2"/>
        <charset val="162"/>
      </rPr>
      <t>S1</t>
    </r>
    <r>
      <rPr>
        <i/>
        <sz val="11"/>
        <color theme="1"/>
        <rFont val="Calibri"/>
        <family val="2"/>
        <charset val="162"/>
      </rPr>
      <t xml:space="preserve">  *  Z</t>
    </r>
    <r>
      <rPr>
        <i/>
        <sz val="9"/>
        <color theme="1"/>
        <rFont val="Calibri"/>
        <family val="2"/>
        <charset val="162"/>
      </rPr>
      <t>R2</t>
    </r>
    <r>
      <rPr>
        <i/>
        <sz val="11"/>
        <color theme="1"/>
        <rFont val="Calibri"/>
        <family val="2"/>
        <charset val="162"/>
      </rPr>
      <t>/Z</t>
    </r>
    <r>
      <rPr>
        <i/>
        <sz val="9"/>
        <color theme="1"/>
        <rFont val="Calibri"/>
        <family val="2"/>
        <charset val="162"/>
      </rPr>
      <t>P2</t>
    </r>
    <r>
      <rPr>
        <i/>
        <sz val="11"/>
        <color theme="1"/>
        <rFont val="Calibri"/>
        <family val="2"/>
        <charset val="162"/>
      </rPr>
      <t xml:space="preserve"> + 1</t>
    </r>
  </si>
  <si>
    <t>Planetary Gearbox Calculation</t>
  </si>
  <si>
    <t>ZİNCİR ve DİŞLİLER</t>
  </si>
  <si>
    <t>Dişli ve Modülle İlgili Hesaplamalar</t>
  </si>
  <si>
    <t>Hatve (inch)</t>
  </si>
  <si>
    <t>Hatve (mm)</t>
  </si>
  <si>
    <t>Diş Sayısı</t>
  </si>
  <si>
    <t>Modül</t>
  </si>
  <si>
    <t>Çaplar</t>
  </si>
  <si>
    <t>Arka Dişli Yarıçapı</t>
  </si>
  <si>
    <t>Ön Dişli Yarıçapı</t>
  </si>
  <si>
    <t>Dişli Hesaplamaları</t>
  </si>
  <si>
    <t>Modül (inch)</t>
  </si>
  <si>
    <t>Modül (mm)</t>
  </si>
  <si>
    <t>Diş Sayısı (z)</t>
  </si>
  <si>
    <t>Dönüş Hızı (devir/dk)</t>
  </si>
  <si>
    <t>Çevrim Oranı (-)</t>
  </si>
  <si>
    <t xml:space="preserve">Dişli1 </t>
  </si>
  <si>
    <t>Dişli2</t>
  </si>
  <si>
    <t>Çevrim1</t>
  </si>
  <si>
    <t>1. Çevrim Oranı</t>
  </si>
  <si>
    <t>Dişli3</t>
  </si>
  <si>
    <t>Dişli4</t>
  </si>
  <si>
    <t>Çevrim2</t>
  </si>
  <si>
    <t>2. Çevrim Oranı</t>
  </si>
  <si>
    <t>Dişli5</t>
  </si>
  <si>
    <t>Dişli6</t>
  </si>
  <si>
    <t>Çevrim3</t>
  </si>
  <si>
    <t>3. Çevrim Oranı</t>
  </si>
  <si>
    <t>Dişli7</t>
  </si>
  <si>
    <t>Dişli8</t>
  </si>
  <si>
    <t>Çevrim4</t>
  </si>
  <si>
    <t>4. Çevrim Oranı</t>
  </si>
  <si>
    <t>Dişli9</t>
  </si>
  <si>
    <t>Dişli10</t>
  </si>
  <si>
    <t>Çevrim5</t>
  </si>
  <si>
    <t>5. Çevrim Oranı</t>
  </si>
  <si>
    <t>Dişli11</t>
  </si>
  <si>
    <t>Dişli12</t>
  </si>
  <si>
    <t>Çevrim6</t>
  </si>
  <si>
    <t>6. Çevrim Oranı</t>
  </si>
  <si>
    <t>Dişli13</t>
  </si>
  <si>
    <t>Dişli14</t>
  </si>
  <si>
    <t>Çevrim7</t>
  </si>
  <si>
    <t>7. Çevrim Oranı</t>
  </si>
  <si>
    <t>Dişli15</t>
  </si>
  <si>
    <t>Dişli16</t>
  </si>
  <si>
    <t>Çevrim8</t>
  </si>
  <si>
    <t>8. Çevrim Oranı</t>
  </si>
  <si>
    <t>Dişli17</t>
  </si>
  <si>
    <t>Dişli18</t>
  </si>
  <si>
    <t>Çevrim9</t>
  </si>
  <si>
    <t>9. Çevrim Oranı</t>
  </si>
  <si>
    <t>Dişlilerin aynı milin üstünde olma durumlarına dikkat ediniz!  Bu durumda aynı milin üzerindeki dişlilerin dönüş hızları aynı olacaktır!</t>
  </si>
  <si>
    <t>Birbirine seri bağlanan dişlilerde ara dişliler girişin outputu çıkışın inputu olacağından birbiriyle sadeleşir! Bu yüzden seri bağlı olanlarda (SON / ILK)  şeklinde sonuca ulaşılır!</t>
  </si>
  <si>
    <t>Zincir Dişli</t>
  </si>
  <si>
    <t>SPRUNG MASS NATURAL FREQUENCY</t>
  </si>
  <si>
    <t>WHEEL RATE - RIDE RATE - TIRE RATE</t>
  </si>
  <si>
    <t>UNSPRUNG MASS NATURAL FREQUENCY</t>
  </si>
  <si>
    <t>Kr(N/mm) = Ride Rate</t>
  </si>
  <si>
    <t>f us(Hz)= Unsprung Mass Natural Frequency</t>
  </si>
  <si>
    <t>ms(kg) = Sprung Mass</t>
  </si>
  <si>
    <t>Kt = Tire Rate</t>
  </si>
  <si>
    <t>FORMÜLDE BİRİM OLARAK N/mm KULLANILDIĞINDA 1000 İLE ÇARPILMALIDIR(ÖRNEK YANDA)</t>
  </si>
  <si>
    <t>Kt(N/mm) = Tire Rate</t>
  </si>
  <si>
    <t>Kw(N/mm) = Wheel Rate</t>
  </si>
  <si>
    <t>ÖNÜ ARKAYI AYRI BULDUĞU İÇİN 0.5 İLE DE BÖLMÜŞ (MUHTEMELEN GEREK OLMAYACAK)</t>
  </si>
  <si>
    <t>ROLL RATE ( ROLL STIFFNESS ) - ARAÇTAN GELEN</t>
  </si>
  <si>
    <t>ROLL RATE - REQUIRED ROLL RATE FOR GIVEN ROLL GRADIENT</t>
  </si>
  <si>
    <t>WHEEL TRAVEL - CORNER WEIGHT - WHEEL RATE</t>
  </si>
  <si>
    <t>CRITICAL DAMPING</t>
  </si>
  <si>
    <t>SPRING RATE - MOTION RATIO - WHEEL RATE</t>
  </si>
  <si>
    <t>SPRİNG TRAVEL - MOTION RATIO - WHEEL TRAVEL</t>
  </si>
  <si>
    <t>Ccr(N/(m/s)) = Critical Damping</t>
  </si>
  <si>
    <t>DAMPING RATIO - DAMPING COEFFICENT - CRITICAL DAMPING</t>
  </si>
  <si>
    <t>STEERING RATIO</t>
  </si>
  <si>
    <t>DAMPING COEFFICENT - CRITICAL</t>
  </si>
  <si>
    <t>LATERAL LOAD TRANSFER - LATERAL FORCE - BRAKING FORCE</t>
  </si>
  <si>
    <t>ANTI DIVE</t>
  </si>
  <si>
    <t>Hm(m)=Center of Gravity Height</t>
  </si>
  <si>
    <t>u yerine g kuvveti gelecek</t>
  </si>
  <si>
    <t>W(N) = Ağırlık</t>
  </si>
  <si>
    <t>T(m)= Track</t>
  </si>
  <si>
    <t>ΔWy=Akstaki yanal yük transferi</t>
  </si>
  <si>
    <t>ANTI SQUAT</t>
  </si>
  <si>
    <t>Ackermann</t>
  </si>
  <si>
    <t xml:space="preserve">  </t>
  </si>
  <si>
    <t>Teker açısı</t>
  </si>
  <si>
    <t>L: Wheelbase</t>
  </si>
  <si>
    <t>R: Dönüş yarıçapı (araç ortasından)</t>
  </si>
  <si>
    <t>T: Track</t>
  </si>
  <si>
    <t>g</t>
  </si>
  <si>
    <t>Basic Formüller</t>
  </si>
  <si>
    <t>İçerik Listesi</t>
  </si>
  <si>
    <t>TEKER AÇISI</t>
  </si>
  <si>
    <t>ACKERMANN</t>
  </si>
  <si>
    <r>
      <t>K</t>
    </r>
    <r>
      <rPr>
        <b/>
        <vertAlign val="subscript"/>
        <sz val="11"/>
        <color rgb="FF000000"/>
        <rFont val="Arial"/>
        <family val="2"/>
        <charset val="162"/>
        <scheme val="minor"/>
      </rPr>
      <t>R</t>
    </r>
    <r>
      <rPr>
        <b/>
        <sz val="11"/>
        <color rgb="FF000000"/>
        <rFont val="Arial"/>
        <family val="2"/>
        <charset val="162"/>
        <scheme val="minor"/>
      </rPr>
      <t xml:space="preserve"> (N/mm)</t>
    </r>
  </si>
  <si>
    <r>
      <t>m</t>
    </r>
    <r>
      <rPr>
        <b/>
        <vertAlign val="subscript"/>
        <sz val="11"/>
        <color rgb="FF000000"/>
        <rFont val="Arial"/>
        <family val="2"/>
        <charset val="162"/>
        <scheme val="minor"/>
      </rPr>
      <t>S</t>
    </r>
    <r>
      <rPr>
        <b/>
        <sz val="11"/>
        <color rgb="FF000000"/>
        <rFont val="Arial"/>
        <family val="2"/>
        <charset val="162"/>
        <scheme val="minor"/>
      </rPr>
      <t xml:space="preserve"> (kg)</t>
    </r>
  </si>
  <si>
    <r>
      <t>f</t>
    </r>
    <r>
      <rPr>
        <b/>
        <vertAlign val="subscript"/>
        <sz val="11"/>
        <color rgb="FF000000"/>
        <rFont val="Arial"/>
        <family val="2"/>
        <charset val="162"/>
        <scheme val="minor"/>
      </rPr>
      <t>s</t>
    </r>
    <r>
      <rPr>
        <b/>
        <sz val="11"/>
        <color rgb="FF000000"/>
        <rFont val="Arial"/>
        <family val="2"/>
        <charset val="162"/>
        <scheme val="minor"/>
      </rPr>
      <t xml:space="preserve"> (Hz)</t>
    </r>
  </si>
  <si>
    <t>fs(Hz) = Sprung Mass Natural Frequency (single wheel)</t>
  </si>
  <si>
    <r>
      <t>K</t>
    </r>
    <r>
      <rPr>
        <b/>
        <vertAlign val="subscript"/>
        <sz val="11"/>
        <color rgb="FF000000"/>
        <rFont val="Arial"/>
        <family val="2"/>
        <charset val="162"/>
        <scheme val="minor"/>
      </rPr>
      <t>T</t>
    </r>
    <r>
      <rPr>
        <b/>
        <sz val="11"/>
        <color rgb="FF000000"/>
        <rFont val="Arial"/>
        <family val="2"/>
        <charset val="162"/>
        <scheme val="minor"/>
      </rPr>
      <t xml:space="preserve"> (N/mm)</t>
    </r>
  </si>
  <si>
    <r>
      <t>K</t>
    </r>
    <r>
      <rPr>
        <b/>
        <vertAlign val="subscript"/>
        <sz val="11"/>
        <color rgb="FF000000"/>
        <rFont val="Arial"/>
        <family val="2"/>
        <charset val="162"/>
        <scheme val="minor"/>
      </rPr>
      <t>W</t>
    </r>
    <r>
      <rPr>
        <b/>
        <sz val="11"/>
        <color rgb="FF000000"/>
        <rFont val="Arial"/>
        <family val="2"/>
        <charset val="162"/>
        <scheme val="minor"/>
      </rPr>
      <t xml:space="preserve"> (N/mm)</t>
    </r>
  </si>
  <si>
    <t>Back</t>
  </si>
  <si>
    <r>
      <t>m</t>
    </r>
    <r>
      <rPr>
        <b/>
        <i/>
        <vertAlign val="subscript"/>
        <sz val="11"/>
        <color rgb="FF000000"/>
        <rFont val="Arial"/>
        <family val="2"/>
        <charset val="162"/>
        <scheme val="minor"/>
      </rPr>
      <t>us</t>
    </r>
    <r>
      <rPr>
        <b/>
        <sz val="11"/>
        <color rgb="FF000000"/>
        <rFont val="Arial"/>
        <family val="2"/>
        <charset val="162"/>
        <scheme val="minor"/>
      </rPr>
      <t xml:space="preserve"> (kg)</t>
    </r>
  </si>
  <si>
    <r>
      <t>K</t>
    </r>
    <r>
      <rPr>
        <b/>
        <i/>
        <vertAlign val="subscript"/>
        <sz val="11"/>
        <color rgb="FF000000"/>
        <rFont val="Arial"/>
        <family val="2"/>
        <charset val="162"/>
        <scheme val="minor"/>
      </rPr>
      <t>W</t>
    </r>
    <r>
      <rPr>
        <b/>
        <sz val="11"/>
        <color rgb="FF000000"/>
        <rFont val="Arial"/>
        <family val="2"/>
        <charset val="162"/>
        <scheme val="minor"/>
      </rPr>
      <t xml:space="preserve"> (N/mm)</t>
    </r>
  </si>
  <si>
    <r>
      <t>K</t>
    </r>
    <r>
      <rPr>
        <b/>
        <i/>
        <vertAlign val="subscript"/>
        <sz val="11"/>
        <color rgb="FF000000"/>
        <rFont val="Arial"/>
        <family val="2"/>
        <charset val="162"/>
        <scheme val="minor"/>
      </rPr>
      <t>T</t>
    </r>
    <r>
      <rPr>
        <b/>
        <sz val="11"/>
        <color rgb="FF000000"/>
        <rFont val="Arial"/>
        <family val="2"/>
        <charset val="162"/>
        <scheme val="minor"/>
      </rPr>
      <t xml:space="preserve"> (N/mm)</t>
    </r>
  </si>
  <si>
    <r>
      <t>f</t>
    </r>
    <r>
      <rPr>
        <b/>
        <i/>
        <vertAlign val="subscript"/>
        <sz val="11"/>
        <color rgb="FF000000"/>
        <rFont val="Arial"/>
        <family val="2"/>
        <charset val="162"/>
        <scheme val="minor"/>
      </rPr>
      <t>us</t>
    </r>
    <r>
      <rPr>
        <b/>
        <sz val="11"/>
        <color rgb="FF000000"/>
        <rFont val="Arial"/>
        <family val="2"/>
        <charset val="162"/>
        <scheme val="minor"/>
      </rPr>
      <t xml:space="preserve"> (Hz)</t>
    </r>
  </si>
  <si>
    <r>
      <t>K</t>
    </r>
    <r>
      <rPr>
        <b/>
        <vertAlign val="subscript"/>
        <sz val="11"/>
        <color rgb="FF000000"/>
        <rFont val="Arial"/>
        <family val="2"/>
        <charset val="162"/>
        <scheme val="minor"/>
      </rPr>
      <t>p</t>
    </r>
    <r>
      <rPr>
        <b/>
        <sz val="11"/>
        <color rgb="FF000000"/>
        <rFont val="Arial"/>
        <family val="2"/>
        <charset val="162"/>
        <scheme val="minor"/>
      </rPr>
      <t xml:space="preserve"> (Nm/deg)</t>
    </r>
  </si>
  <si>
    <t>T (m)</t>
  </si>
  <si>
    <r>
      <t>K</t>
    </r>
    <r>
      <rPr>
        <b/>
        <vertAlign val="subscript"/>
        <sz val="11"/>
        <color rgb="FF000000"/>
        <rFont val="Arial"/>
        <family val="2"/>
        <charset val="162"/>
        <scheme val="minor"/>
      </rPr>
      <t>R</t>
    </r>
    <r>
      <rPr>
        <b/>
        <sz val="11"/>
        <color rgb="FF000000"/>
        <rFont val="Arial"/>
        <family val="2"/>
        <charset val="162"/>
        <scheme val="minor"/>
      </rPr>
      <t xml:space="preserve"> (N/m)</t>
    </r>
  </si>
  <si>
    <t>Kr (N/m) = Ride Rate</t>
  </si>
  <si>
    <t>Kp (Nm/deg) = Roll Stiffness</t>
  </si>
  <si>
    <t>C (Nm)</t>
  </si>
  <si>
    <r>
      <t>A</t>
    </r>
    <r>
      <rPr>
        <b/>
        <i/>
        <vertAlign val="subscript"/>
        <sz val="11"/>
        <color rgb="FF000000"/>
        <rFont val="Arial"/>
        <family val="2"/>
        <charset val="162"/>
        <scheme val="minor"/>
      </rPr>
      <t>y</t>
    </r>
  </si>
  <si>
    <t>RG (deg/g)</t>
  </si>
  <si>
    <r>
      <t>m</t>
    </r>
    <r>
      <rPr>
        <vertAlign val="subscript"/>
        <sz val="10"/>
        <color theme="1"/>
        <rFont val="Arial"/>
        <family val="2"/>
        <charset val="162"/>
        <scheme val="minor"/>
      </rPr>
      <t>us</t>
    </r>
    <r>
      <rPr>
        <sz val="10"/>
        <color theme="1"/>
        <rFont val="Arial"/>
        <family val="2"/>
        <charset val="162"/>
        <scheme val="minor"/>
      </rPr>
      <t xml:space="preserve">(kg) = Unsprung Mass </t>
    </r>
  </si>
  <si>
    <t>g = 9.81</t>
  </si>
  <si>
    <t>Ay = yanal g kuvveti</t>
  </si>
  <si>
    <t>T (m) = Track Width</t>
  </si>
  <si>
    <t>C (Nm) = Roll Couple</t>
  </si>
  <si>
    <t>RG (deg/g) = Roll Gradient</t>
  </si>
  <si>
    <t>Sprung Corner Weight (N)</t>
  </si>
  <si>
    <t>Wheel Travel (mm)</t>
  </si>
  <si>
    <r>
      <t>K</t>
    </r>
    <r>
      <rPr>
        <vertAlign val="subscript"/>
        <sz val="10"/>
        <color theme="1"/>
        <rFont val="Arial"/>
        <family val="2"/>
        <charset val="162"/>
        <scheme val="minor"/>
      </rPr>
      <t>W</t>
    </r>
    <r>
      <rPr>
        <sz val="10"/>
        <color theme="1"/>
        <rFont val="Arial"/>
        <family val="2"/>
        <charset val="162"/>
        <scheme val="minor"/>
      </rPr>
      <t xml:space="preserve"> (N/mm) = Wheel Rate</t>
    </r>
  </si>
  <si>
    <t>Wheel T. (mm)</t>
  </si>
  <si>
    <r>
      <t>W</t>
    </r>
    <r>
      <rPr>
        <b/>
        <i/>
        <vertAlign val="subscript"/>
        <sz val="10"/>
        <color rgb="FF000000"/>
        <rFont val="Arial"/>
        <family val="2"/>
        <charset val="162"/>
        <scheme val="minor"/>
      </rPr>
      <t>sc</t>
    </r>
    <r>
      <rPr>
        <b/>
        <sz val="10"/>
        <color rgb="FF000000"/>
        <rFont val="Arial"/>
        <family val="2"/>
        <charset val="162"/>
        <scheme val="minor"/>
      </rPr>
      <t xml:space="preserve"> (N)</t>
    </r>
  </si>
  <si>
    <r>
      <t>K</t>
    </r>
    <r>
      <rPr>
        <b/>
        <vertAlign val="subscript"/>
        <sz val="10"/>
        <color rgb="FF000000"/>
        <rFont val="Arial"/>
        <family val="2"/>
        <charset val="162"/>
        <scheme val="minor"/>
      </rPr>
      <t>W</t>
    </r>
    <r>
      <rPr>
        <b/>
        <sz val="10"/>
        <color rgb="FF000000"/>
        <rFont val="Arial"/>
        <family val="2"/>
        <charset val="162"/>
        <scheme val="minor"/>
      </rPr>
      <t xml:space="preserve"> (N/mm)</t>
    </r>
  </si>
  <si>
    <t>ms (kg) = Sprung Mass</t>
  </si>
  <si>
    <t>fs (Hz) = doğal frekans</t>
  </si>
  <si>
    <r>
      <t>m</t>
    </r>
    <r>
      <rPr>
        <b/>
        <vertAlign val="subscript"/>
        <sz val="11"/>
        <color rgb="FF000000"/>
        <rFont val="Arial"/>
        <family val="2"/>
        <charset val="162"/>
        <scheme val="major"/>
      </rPr>
      <t>S</t>
    </r>
    <r>
      <rPr>
        <b/>
        <sz val="11"/>
        <color rgb="FF000000"/>
        <rFont val="Arial"/>
        <family val="2"/>
        <charset val="162"/>
        <scheme val="major"/>
      </rPr>
      <t xml:space="preserve"> (kg)</t>
    </r>
  </si>
  <si>
    <r>
      <t>f</t>
    </r>
    <r>
      <rPr>
        <b/>
        <vertAlign val="subscript"/>
        <sz val="11"/>
        <color rgb="FF000000"/>
        <rFont val="Arial"/>
        <family val="2"/>
        <charset val="162"/>
        <scheme val="minor"/>
      </rPr>
      <t>S</t>
    </r>
    <r>
      <rPr>
        <b/>
        <sz val="11"/>
        <color rgb="FF000000"/>
        <rFont val="Arial"/>
        <family val="2"/>
        <charset val="162"/>
        <scheme val="minor"/>
      </rPr>
      <t xml:space="preserve"> (Hz)</t>
    </r>
  </si>
  <si>
    <r>
      <t>C</t>
    </r>
    <r>
      <rPr>
        <b/>
        <vertAlign val="subscript"/>
        <sz val="11"/>
        <color rgb="FF000000"/>
        <rFont val="Arial"/>
        <family val="2"/>
        <charset val="162"/>
        <scheme val="minor"/>
      </rPr>
      <t>cr</t>
    </r>
    <r>
      <rPr>
        <b/>
        <sz val="11"/>
        <color rgb="FF000000"/>
        <rFont val="Arial"/>
        <family val="2"/>
        <charset val="162"/>
        <scheme val="minor"/>
      </rPr>
      <t xml:space="preserve"> (N/(m/s)) </t>
    </r>
  </si>
  <si>
    <r>
      <t>R</t>
    </r>
    <r>
      <rPr>
        <vertAlign val="subscript"/>
        <sz val="10"/>
        <color theme="1"/>
        <rFont val="Arial"/>
        <family val="2"/>
        <charset val="162"/>
        <scheme val="minor"/>
      </rPr>
      <t>m</t>
    </r>
    <r>
      <rPr>
        <sz val="10"/>
        <color theme="1"/>
        <rFont val="Arial"/>
        <family val="2"/>
        <charset val="162"/>
        <scheme val="minor"/>
      </rPr>
      <t xml:space="preserve"> = Motion Ratio</t>
    </r>
  </si>
  <si>
    <r>
      <t>K</t>
    </r>
    <r>
      <rPr>
        <vertAlign val="subscript"/>
        <sz val="10"/>
        <color theme="1"/>
        <rFont val="Arial"/>
        <family val="2"/>
        <charset val="162"/>
        <scheme val="minor"/>
      </rPr>
      <t>W</t>
    </r>
    <r>
      <rPr>
        <sz val="10"/>
        <color theme="1"/>
        <rFont val="Arial"/>
        <family val="2"/>
        <charset val="162"/>
        <scheme val="minor"/>
      </rPr>
      <t>= Wheel Rate (N/mm)</t>
    </r>
  </si>
  <si>
    <r>
      <t>K</t>
    </r>
    <r>
      <rPr>
        <vertAlign val="subscript"/>
        <sz val="10"/>
        <color theme="1"/>
        <rFont val="Arial"/>
        <family val="2"/>
        <charset val="162"/>
        <scheme val="minor"/>
      </rPr>
      <t>S</t>
    </r>
    <r>
      <rPr>
        <sz val="10"/>
        <color theme="1"/>
        <rFont val="Arial"/>
        <family val="2"/>
        <charset val="162"/>
        <scheme val="minor"/>
      </rPr>
      <t xml:space="preserve"> = Spring Rate (N/mm)</t>
    </r>
  </si>
  <si>
    <r>
      <t>R</t>
    </r>
    <r>
      <rPr>
        <b/>
        <vertAlign val="subscript"/>
        <sz val="11"/>
        <color rgb="FF000000"/>
        <rFont val="Arial"/>
        <family val="2"/>
        <charset val="162"/>
        <scheme val="minor"/>
      </rPr>
      <t>m</t>
    </r>
  </si>
  <si>
    <r>
      <t>K</t>
    </r>
    <r>
      <rPr>
        <b/>
        <vertAlign val="subscript"/>
        <sz val="11"/>
        <color rgb="FF000000"/>
        <rFont val="Arial"/>
        <family val="2"/>
        <charset val="162"/>
        <scheme val="minor"/>
      </rPr>
      <t>S</t>
    </r>
    <r>
      <rPr>
        <b/>
        <sz val="11"/>
        <color rgb="FF000000"/>
        <rFont val="Arial"/>
        <family val="2"/>
        <charset val="162"/>
        <scheme val="minor"/>
      </rPr>
      <t xml:space="preserve"> (N/mm)</t>
    </r>
  </si>
  <si>
    <t>Rm = Motion Ratio</t>
  </si>
  <si>
    <t>Spring Travel (mm)</t>
  </si>
  <si>
    <t>Spring T. (mm)</t>
  </si>
  <si>
    <r>
      <t>C</t>
    </r>
    <r>
      <rPr>
        <vertAlign val="subscript"/>
        <sz val="10"/>
        <color theme="1"/>
        <rFont val="Arial"/>
        <family val="2"/>
        <charset val="162"/>
        <scheme val="minor"/>
      </rPr>
      <t>cr</t>
    </r>
    <r>
      <rPr>
        <sz val="10"/>
        <color theme="1"/>
        <rFont val="Arial"/>
        <family val="2"/>
        <charset val="162"/>
        <scheme val="minor"/>
      </rPr>
      <t xml:space="preserve"> (N/(m/s)) = Critical Damping</t>
    </r>
  </si>
  <si>
    <t>Damping Ratio</t>
  </si>
  <si>
    <r>
      <t>C</t>
    </r>
    <r>
      <rPr>
        <i/>
        <vertAlign val="subscript"/>
        <sz val="10"/>
        <color theme="1"/>
        <rFont val="Arial"/>
        <family val="2"/>
        <charset val="162"/>
        <scheme val="minor"/>
      </rPr>
      <t>damping</t>
    </r>
    <r>
      <rPr>
        <sz val="10"/>
        <color theme="1"/>
        <rFont val="Arial"/>
        <family val="2"/>
        <charset val="162"/>
        <scheme val="minor"/>
      </rPr>
      <t xml:space="preserve"> (N/(m/s)) = Damping Ceof.</t>
    </r>
  </si>
  <si>
    <r>
      <t>C</t>
    </r>
    <r>
      <rPr>
        <b/>
        <vertAlign val="subscript"/>
        <sz val="11"/>
        <color rgb="FF000000"/>
        <rFont val="Arial"/>
        <family val="2"/>
        <charset val="162"/>
        <scheme val="minor"/>
      </rPr>
      <t>d</t>
    </r>
    <r>
      <rPr>
        <b/>
        <sz val="11"/>
        <color rgb="FF000000"/>
        <rFont val="Arial"/>
        <family val="2"/>
        <charset val="162"/>
        <scheme val="minor"/>
      </rPr>
      <t xml:space="preserve"> (N/(m/s)) </t>
    </r>
  </si>
  <si>
    <t>ξ</t>
  </si>
  <si>
    <t>Steer Ratio</t>
  </si>
  <si>
    <t>Steering Wheel Angle (°)</t>
  </si>
  <si>
    <t>Wheel Turn Angle (°)</t>
  </si>
  <si>
    <r>
      <t>Angle</t>
    </r>
    <r>
      <rPr>
        <i/>
        <vertAlign val="subscript"/>
        <sz val="11"/>
        <color rgb="FF000000"/>
        <rFont val="Arial"/>
        <family val="2"/>
        <charset val="162"/>
        <scheme val="minor"/>
      </rPr>
      <t>steering</t>
    </r>
  </si>
  <si>
    <r>
      <t>Angle</t>
    </r>
    <r>
      <rPr>
        <i/>
        <vertAlign val="subscript"/>
        <sz val="11"/>
        <color rgb="FF000000"/>
        <rFont val="Arial"/>
        <family val="2"/>
        <charset val="162"/>
        <scheme val="minor"/>
      </rPr>
      <t>wheel</t>
    </r>
  </si>
  <si>
    <r>
      <t>C</t>
    </r>
    <r>
      <rPr>
        <vertAlign val="subscript"/>
        <sz val="10"/>
        <color theme="1"/>
        <rFont val="Arial"/>
        <family val="2"/>
        <charset val="162"/>
        <scheme val="minor"/>
      </rPr>
      <t>crit</t>
    </r>
    <r>
      <rPr>
        <sz val="10"/>
        <color theme="1"/>
        <rFont val="Arial"/>
        <family val="2"/>
        <charset val="162"/>
        <scheme val="minor"/>
      </rPr>
      <t xml:space="preserve"> (N/(m/s)) = Damping Ratio</t>
    </r>
  </si>
  <si>
    <t>k (N/m) = Spring Rate</t>
  </si>
  <si>
    <t>m (kg) = Mass</t>
  </si>
  <si>
    <t>k (N/m)</t>
  </si>
  <si>
    <t>m (kg)</t>
  </si>
  <si>
    <t xml:space="preserve">W (N) </t>
  </si>
  <si>
    <r>
      <t>g</t>
    </r>
    <r>
      <rPr>
        <b/>
        <vertAlign val="subscript"/>
        <sz val="11"/>
        <color rgb="FF000000"/>
        <rFont val="Arial"/>
        <family val="2"/>
        <charset val="162"/>
        <scheme val="minor"/>
      </rPr>
      <t>y</t>
    </r>
  </si>
  <si>
    <r>
      <t>F</t>
    </r>
    <r>
      <rPr>
        <b/>
        <vertAlign val="subscript"/>
        <sz val="11"/>
        <color rgb="FF000000"/>
        <rFont val="Arial"/>
        <family val="2"/>
        <charset val="162"/>
        <scheme val="minor"/>
      </rPr>
      <t>y</t>
    </r>
    <r>
      <rPr>
        <b/>
        <sz val="11"/>
        <color rgb="FF000000"/>
        <rFont val="Arial"/>
        <family val="2"/>
        <charset val="162"/>
        <scheme val="minor"/>
      </rPr>
      <t xml:space="preserve"> (N)</t>
    </r>
  </si>
  <si>
    <r>
      <t>h</t>
    </r>
    <r>
      <rPr>
        <b/>
        <vertAlign val="subscript"/>
        <sz val="11"/>
        <color rgb="FF000000"/>
        <rFont val="Arial"/>
        <family val="2"/>
        <charset val="162"/>
        <scheme val="minor"/>
      </rPr>
      <t>m</t>
    </r>
    <r>
      <rPr>
        <b/>
        <sz val="11"/>
        <color rgb="FF000000"/>
        <rFont val="Arial"/>
        <family val="2"/>
        <charset val="162"/>
        <scheme val="minor"/>
      </rPr>
      <t xml:space="preserve"> (m)</t>
    </r>
  </si>
  <si>
    <r>
      <t>ΔW</t>
    </r>
    <r>
      <rPr>
        <b/>
        <vertAlign val="subscript"/>
        <sz val="11"/>
        <color rgb="FF000000"/>
        <rFont val="Arial"/>
        <family val="2"/>
        <charset val="162"/>
        <scheme val="minor"/>
      </rPr>
      <t>y</t>
    </r>
    <r>
      <rPr>
        <b/>
        <sz val="11"/>
        <color rgb="FF000000"/>
        <rFont val="Arial"/>
        <family val="2"/>
        <charset val="162"/>
        <scheme val="minor"/>
      </rPr>
      <t xml:space="preserve"> (N)</t>
    </r>
  </si>
  <si>
    <r>
      <t>g</t>
    </r>
    <r>
      <rPr>
        <b/>
        <vertAlign val="subscript"/>
        <sz val="11"/>
        <color rgb="FF000000"/>
        <rFont val="Arial"/>
        <family val="2"/>
        <charset val="162"/>
        <scheme val="minor"/>
      </rPr>
      <t>x</t>
    </r>
  </si>
  <si>
    <r>
      <t>F</t>
    </r>
    <r>
      <rPr>
        <b/>
        <vertAlign val="subscript"/>
        <sz val="11"/>
        <color rgb="FF000000"/>
        <rFont val="Arial"/>
        <family val="2"/>
        <charset val="162"/>
        <scheme val="minor"/>
      </rPr>
      <t xml:space="preserve">x </t>
    </r>
    <r>
      <rPr>
        <b/>
        <sz val="11"/>
        <color rgb="FF000000"/>
        <rFont val="Arial"/>
        <family val="2"/>
        <charset val="162"/>
        <scheme val="minor"/>
      </rPr>
      <t>(N)</t>
    </r>
  </si>
  <si>
    <t>L (m)</t>
  </si>
  <si>
    <t>R (m)</t>
  </si>
  <si>
    <r>
      <t>δ</t>
    </r>
    <r>
      <rPr>
        <b/>
        <i/>
        <vertAlign val="subscript"/>
        <sz val="11"/>
        <color rgb="FF000000"/>
        <rFont val="Arial"/>
        <family val="2"/>
        <charset val="162"/>
        <scheme val="minor"/>
      </rPr>
      <t>f,in</t>
    </r>
    <r>
      <rPr>
        <b/>
        <sz val="11"/>
        <color rgb="FF000000"/>
        <rFont val="Arial"/>
        <family val="2"/>
        <charset val="162"/>
        <scheme val="minor"/>
      </rPr>
      <t xml:space="preserve"> (°)</t>
    </r>
  </si>
  <si>
    <r>
      <t>δ</t>
    </r>
    <r>
      <rPr>
        <b/>
        <i/>
        <vertAlign val="subscript"/>
        <sz val="11"/>
        <color rgb="FF000000"/>
        <rFont val="Arial"/>
        <family val="2"/>
        <charset val="162"/>
        <scheme val="minor"/>
      </rPr>
      <t>f,out</t>
    </r>
    <r>
      <rPr>
        <b/>
        <sz val="11"/>
        <color rgb="FF000000"/>
        <rFont val="Arial"/>
        <family val="2"/>
        <charset val="162"/>
        <scheme val="minor"/>
      </rPr>
      <t xml:space="preserve"> (°)</t>
    </r>
  </si>
  <si>
    <r>
      <t>F</t>
    </r>
    <r>
      <rPr>
        <b/>
        <i/>
        <vertAlign val="subscript"/>
        <sz val="11"/>
        <color rgb="FF000000"/>
        <rFont val="Arial"/>
        <family val="2"/>
        <charset val="162"/>
        <scheme val="minor"/>
      </rPr>
      <t>F,break%</t>
    </r>
    <r>
      <rPr>
        <b/>
        <sz val="11"/>
        <color rgb="FF000000"/>
        <rFont val="Arial"/>
        <family val="2"/>
        <charset val="162"/>
        <scheme val="minor"/>
      </rPr>
      <t xml:space="preserve"> (N)</t>
    </r>
  </si>
  <si>
    <t>% anti-dive</t>
  </si>
  <si>
    <r>
      <t>θ</t>
    </r>
    <r>
      <rPr>
        <b/>
        <vertAlign val="subscript"/>
        <sz val="11"/>
        <color rgb="FF000000"/>
        <rFont val="Arial"/>
        <family val="2"/>
        <charset val="162"/>
        <scheme val="minor"/>
      </rPr>
      <t>1</t>
    </r>
    <r>
      <rPr>
        <b/>
        <sz val="11"/>
        <color rgb="FF000000"/>
        <rFont val="Arial"/>
        <family val="2"/>
        <charset val="162"/>
        <scheme val="minor"/>
      </rPr>
      <t xml:space="preserve"> (°)</t>
    </r>
  </si>
  <si>
    <t>L (mm)</t>
  </si>
  <si>
    <r>
      <t>H</t>
    </r>
    <r>
      <rPr>
        <b/>
        <i/>
        <vertAlign val="subscript"/>
        <sz val="11"/>
        <color rgb="FF000000"/>
        <rFont val="Arial"/>
        <family val="2"/>
        <charset val="162"/>
        <scheme val="minor"/>
      </rPr>
      <t>swsa</t>
    </r>
    <r>
      <rPr>
        <b/>
        <sz val="11"/>
        <color rgb="FF000000"/>
        <rFont val="Arial"/>
        <family val="2"/>
        <charset val="162"/>
        <scheme val="minor"/>
      </rPr>
      <t xml:space="preserve"> (mm)</t>
    </r>
  </si>
  <si>
    <r>
      <t>h</t>
    </r>
    <r>
      <rPr>
        <b/>
        <vertAlign val="subscript"/>
        <sz val="11"/>
        <color rgb="FF000000"/>
        <rFont val="Arial"/>
        <family val="2"/>
        <charset val="162"/>
        <scheme val="minor"/>
      </rPr>
      <t xml:space="preserve">m  </t>
    </r>
    <r>
      <rPr>
        <b/>
        <sz val="11"/>
        <color rgb="FF000000"/>
        <rFont val="Arial"/>
        <family val="2"/>
        <charset val="162"/>
        <scheme val="minor"/>
      </rPr>
      <t>(mm)</t>
    </r>
  </si>
  <si>
    <r>
      <t>L</t>
    </r>
    <r>
      <rPr>
        <b/>
        <i/>
        <vertAlign val="subscript"/>
        <sz val="11"/>
        <color rgb="FF000000"/>
        <rFont val="Arial"/>
        <family val="2"/>
        <charset val="162"/>
        <scheme val="minor"/>
      </rPr>
      <t>swsa</t>
    </r>
    <r>
      <rPr>
        <b/>
        <sz val="11"/>
        <color rgb="FF000000"/>
        <rFont val="Arial"/>
        <family val="2"/>
        <charset val="162"/>
        <scheme val="minor"/>
      </rPr>
      <t xml:space="preserve"> (mm)</t>
    </r>
  </si>
  <si>
    <t>% anti-squat</t>
  </si>
  <si>
    <t>θ (°)</t>
  </si>
  <si>
    <t>Yönerge</t>
  </si>
  <si>
    <t>Basamak ayırıcı gösterimi virgül (,)  yapılır. (3,198.03)</t>
  </si>
  <si>
    <r>
      <t>δ</t>
    </r>
    <r>
      <rPr>
        <b/>
        <i/>
        <vertAlign val="subscript"/>
        <sz val="11"/>
        <color rgb="FF000000"/>
        <rFont val="Arial"/>
        <family val="2"/>
        <charset val="162"/>
        <scheme val="minor"/>
      </rPr>
      <t>r</t>
    </r>
    <r>
      <rPr>
        <b/>
        <sz val="11"/>
        <color rgb="FF000000"/>
        <rFont val="Arial"/>
        <family val="2"/>
        <charset val="162"/>
        <scheme val="minor"/>
      </rPr>
      <t xml:space="preserve"> (rad)</t>
    </r>
  </si>
  <si>
    <r>
      <t>T</t>
    </r>
    <r>
      <rPr>
        <b/>
        <i/>
        <vertAlign val="subscript"/>
        <sz val="11"/>
        <color rgb="FF000000"/>
        <rFont val="Arial"/>
        <family val="2"/>
        <charset val="162"/>
        <scheme val="minor"/>
      </rPr>
      <t>front</t>
    </r>
    <r>
      <rPr>
        <b/>
        <sz val="11"/>
        <color rgb="FF000000"/>
        <rFont val="Arial"/>
        <family val="2"/>
        <charset val="162"/>
        <scheme val="minor"/>
      </rPr>
      <t xml:space="preserve"> (mm)</t>
    </r>
  </si>
  <si>
    <r>
      <t>δ</t>
    </r>
    <r>
      <rPr>
        <vertAlign val="subscript"/>
        <sz val="11"/>
        <color rgb="FF000000"/>
        <rFont val="Arial"/>
        <family val="2"/>
        <charset val="162"/>
        <scheme val="minor"/>
      </rPr>
      <t>1</t>
    </r>
    <r>
      <rPr>
        <b/>
        <sz val="11"/>
        <color rgb="FF000000"/>
        <rFont val="Arial"/>
        <family val="2"/>
        <charset val="162"/>
        <scheme val="minor"/>
      </rPr>
      <t xml:space="preserve"> (rad)</t>
    </r>
  </si>
  <si>
    <t>Ackerman %</t>
  </si>
  <si>
    <t>derece</t>
  </si>
  <si>
    <t>radyan</t>
  </si>
  <si>
    <t>Ackerman (rad)</t>
  </si>
  <si>
    <t>Frenk piston kuvvet hesabı</t>
  </si>
  <si>
    <t>Inputs</t>
  </si>
  <si>
    <t>Loads(Static)</t>
  </si>
  <si>
    <t>Wheel Rates(N/mm)</t>
  </si>
  <si>
    <t>Wheel Displacement(Static)</t>
  </si>
  <si>
    <t>Sprung Mass(kg)</t>
  </si>
  <si>
    <t>Fn-Front Right</t>
  </si>
  <si>
    <t>Front Right</t>
  </si>
  <si>
    <t>X_Front_Tires</t>
  </si>
  <si>
    <t>Weight Distribution-Rear</t>
  </si>
  <si>
    <t>Fn-Front Left</t>
  </si>
  <si>
    <t>Front Left</t>
  </si>
  <si>
    <t>X_Rear_Tires</t>
  </si>
  <si>
    <t>Motion Ratio-Front</t>
  </si>
  <si>
    <t>Fn-Rear Right</t>
  </si>
  <si>
    <t>Rear Right</t>
  </si>
  <si>
    <t>Motion Ratio-Rear</t>
  </si>
  <si>
    <t>Fn-Rear Left</t>
  </si>
  <si>
    <t>Rear Left</t>
  </si>
  <si>
    <t>Spring Rate-Front(N/mm)</t>
  </si>
  <si>
    <t>Spring Rate-Rear(N/mm)</t>
  </si>
  <si>
    <t>Longitudinal Load Transfer</t>
  </si>
  <si>
    <t>CoG Height(mm)</t>
  </si>
  <si>
    <t>ΔWₓ</t>
  </si>
  <si>
    <t>Wheelbase(mm)</t>
  </si>
  <si>
    <t>Acceleration(g)</t>
  </si>
  <si>
    <t>Loads While Pitch</t>
  </si>
  <si>
    <t>Wheel Displacement While Pitch</t>
  </si>
  <si>
    <t>Brake(g)</t>
  </si>
  <si>
    <t>Aynı anda hızlanma ve frenleme ivmesi girmeyiniz</t>
  </si>
  <si>
    <t>Aerodynamic Forces</t>
  </si>
  <si>
    <t>v (m/s)</t>
  </si>
  <si>
    <t>Front</t>
  </si>
  <si>
    <t xml:space="preserve"> mm kadar çökmüş / yükselmiş</t>
  </si>
  <si>
    <t>Statik duruma kıyasla</t>
  </si>
  <si>
    <t>ρ (kg/m^3)</t>
  </si>
  <si>
    <t>Rear</t>
  </si>
  <si>
    <t>A (m^2)</t>
  </si>
  <si>
    <t>- ise çökmüş + ise yükselmiş</t>
  </si>
  <si>
    <t>Cl</t>
  </si>
  <si>
    <t>Aero Distribution</t>
  </si>
  <si>
    <t>Pitch Angle</t>
  </si>
  <si>
    <t>Downforce (N)</t>
  </si>
  <si>
    <t>Downforce (kg)</t>
  </si>
  <si>
    <t>Combined Weight Distribution</t>
  </si>
  <si>
    <t>Combined Mass</t>
  </si>
  <si>
    <t>Basic Load Transfer - Çökme - A</t>
  </si>
  <si>
    <t>Ek: Helisel yay verilmeyeni bulmak için;</t>
  </si>
  <si>
    <t>Helisel Yay Kütle ve Frekans Hesabı</t>
  </si>
  <si>
    <t>https://www.omnicalculator.com/physics/spring-rate</t>
  </si>
  <si>
    <t>Yay sertliği</t>
  </si>
  <si>
    <t xml:space="preserve">k </t>
  </si>
  <si>
    <t>N/m</t>
  </si>
  <si>
    <t>Yay çapı</t>
  </si>
  <si>
    <t xml:space="preserve">d </t>
  </si>
  <si>
    <t>Bobin sayısı</t>
  </si>
  <si>
    <t>Yay ortalama çap</t>
  </si>
  <si>
    <t xml:space="preserve">D </t>
  </si>
  <si>
    <t xml:space="preserve">N </t>
  </si>
  <si>
    <t>Shear Modulus</t>
  </si>
  <si>
    <t xml:space="preserve">p </t>
  </si>
  <si>
    <t>Mpa</t>
  </si>
  <si>
    <t>Kütle</t>
  </si>
  <si>
    <t xml:space="preserve">m </t>
  </si>
  <si>
    <t>kg</t>
  </si>
  <si>
    <t>Frekans</t>
  </si>
  <si>
    <t xml:space="preserve">f </t>
  </si>
  <si>
    <t>Hz</t>
  </si>
  <si>
    <t>Helisel Yay Parametre Hesabı</t>
  </si>
  <si>
    <t>Dönüşümler</t>
  </si>
  <si>
    <t>Aero</t>
  </si>
  <si>
    <t>Parametre Adı</t>
  </si>
  <si>
    <t>Sembol</t>
  </si>
  <si>
    <t>Yerçekimi</t>
  </si>
  <si>
    <t>Hava Yoğunluğu</t>
  </si>
  <si>
    <t>ρ (rho)</t>
  </si>
  <si>
    <t>kg/m3</t>
  </si>
  <si>
    <t>Referans Alan</t>
  </si>
  <si>
    <t>m2</t>
  </si>
  <si>
    <t>Sürükleme Katsayısı</t>
  </si>
  <si>
    <t>Terminal Hız</t>
  </si>
  <si>
    <t>Geçen Süre</t>
  </si>
  <si>
    <t>s</t>
  </si>
  <si>
    <t>Anlık Hız</t>
  </si>
  <si>
    <t>v(t)</t>
  </si>
  <si>
    <t>Konum (Mesafe)</t>
  </si>
  <si>
    <t>x(t)</t>
  </si>
  <si>
    <t>Serbest düşüş</t>
  </si>
  <si>
    <t>Drag ile Yavaşlama</t>
  </si>
  <si>
    <t>Konum</t>
  </si>
  <si>
    <t>Hız</t>
  </si>
  <si>
    <r>
      <t>C</t>
    </r>
    <r>
      <rPr>
        <i/>
        <vertAlign val="subscript"/>
        <sz val="10"/>
        <color rgb="FF000000"/>
        <rFont val="Arial"/>
        <family val="2"/>
        <charset val="162"/>
        <scheme val="minor"/>
      </rPr>
      <t>d</t>
    </r>
  </si>
  <si>
    <t>vt</t>
  </si>
  <si>
    <t>İlk Hız</t>
  </si>
  <si>
    <t>Anlık Hız (Drag)</t>
  </si>
  <si>
    <t>Anlık Konum (Drag)</t>
  </si>
  <si>
    <t xml:space="preserve">Konum </t>
  </si>
  <si>
    <r>
      <t>v</t>
    </r>
    <r>
      <rPr>
        <i/>
        <vertAlign val="subscript"/>
        <sz val="10"/>
        <color rgb="FF000000"/>
        <rFont val="Arial"/>
        <family val="2"/>
        <charset val="162"/>
        <scheme val="minor"/>
      </rPr>
      <t>0​</t>
    </r>
  </si>
  <si>
    <r>
      <t>C</t>
    </r>
    <r>
      <rPr>
        <i/>
        <vertAlign val="subscript"/>
        <sz val="10"/>
        <color rgb="FF000000"/>
        <rFont val="Arial"/>
        <family val="2"/>
        <charset val="162"/>
        <scheme val="minor"/>
      </rPr>
      <t>d​</t>
    </r>
  </si>
  <si>
    <t>Ondalık ayırıcı olarak nokta (.) kullanınız. (Örn: 10.03)</t>
  </si>
  <si>
    <t>Dosya &gt; Diğer &gt; Seçenekler &gt; Gelişmiş</t>
  </si>
  <si>
    <t>Kılavuz</t>
  </si>
  <si>
    <t>Ctrl + Z çalışmıyor, kullanmaya çalışmayınız.</t>
  </si>
  <si>
    <t>Sadece sayı giriniz.</t>
  </si>
  <si>
    <t>Herhangi bir harf birim girmeyiniz.</t>
  </si>
  <si>
    <t>VBA yapısından dolayı işelm geri alınamıyor, hatalı girilen hücreye tıklayarak delete tuşuna basın.</t>
  </si>
  <si>
    <t>Tablodaki değerleri sildikten sonra yazmayı tercih ediniz</t>
  </si>
  <si>
    <t>Sistem daha doğru çalışacaktır.</t>
  </si>
  <si>
    <t>Herhangi bir hata aldığınızda hatayı bildiriniz.</t>
  </si>
  <si>
    <t>Kullanıcı geri dönüşü önemli.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</si>
</sst>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00"/>
    <numFmt numFmtId="165" formatCode="0.0000"/>
    <numFmt numFmtId="166" formatCode="0.00000"/>
  </numFmts>
  <fonts count="104">
    <font>
      <sz val="10"/>
      <color rgb="FF000000"/>
      <name val="Arial"/>
      <scheme val="minor"/>
    </font>
    <font>
      <sz val="11"/>
      <color theme="1"/>
      <name val="Arial"/>
      <family val="2"/>
      <charset val="162"/>
      <scheme val="minor"/>
    </font>
    <font>
      <sz val="11"/>
      <color theme="1"/>
      <name val="Arial"/>
      <family val="2"/>
      <charset val="162"/>
      <scheme val="minor"/>
    </font>
    <font>
      <sz val="11"/>
      <color theme="1"/>
      <name val="Arial"/>
      <family val="2"/>
      <charset val="162"/>
      <scheme val="minor"/>
    </font>
    <font>
      <sz val="11"/>
      <color theme="1"/>
      <name val="Arial"/>
      <family val="2"/>
      <charset val="162"/>
      <scheme val="minor"/>
    </font>
    <font>
      <sz val="11"/>
      <color theme="1"/>
      <name val="Arial"/>
      <family val="2"/>
      <charset val="162"/>
      <scheme val="minor"/>
    </font>
    <font>
      <sz val="10"/>
      <color theme="1"/>
      <name val="Arial"/>
      <family val="2"/>
      <charset val="162"/>
      <scheme val="minor"/>
    </font>
    <font>
      <b/>
      <i/>
      <sz val="12"/>
      <color theme="1"/>
      <name val="Arial"/>
      <family val="2"/>
      <charset val="162"/>
      <scheme val="minor"/>
    </font>
    <font>
      <b/>
      <u/>
      <sz val="10"/>
      <color rgb="FF000000"/>
      <name val="Arial"/>
      <family val="2"/>
      <charset val="162"/>
    </font>
    <font>
      <sz val="11"/>
      <color theme="1"/>
      <name val="Calibri"/>
      <family val="2"/>
      <charset val="162"/>
    </font>
    <font>
      <sz val="10"/>
      <color rgb="FF000000"/>
      <name val="Arial"/>
      <family val="2"/>
      <charset val="162"/>
      <scheme val="minor"/>
    </font>
    <font>
      <b/>
      <sz val="11"/>
      <color theme="1"/>
      <name val="Arial"/>
      <family val="2"/>
      <charset val="162"/>
      <scheme val="minor"/>
    </font>
    <font>
      <b/>
      <sz val="11"/>
      <color theme="1"/>
      <name val="Calibri"/>
      <family val="2"/>
      <charset val="162"/>
    </font>
    <font>
      <sz val="11"/>
      <name val="Calibri"/>
      <family val="2"/>
      <charset val="162"/>
    </font>
    <font>
      <sz val="8"/>
      <name val="Arial"/>
      <family val="2"/>
      <charset val="162"/>
      <scheme val="minor"/>
    </font>
    <font>
      <sz val="11"/>
      <color rgb="FF000000"/>
      <name val="Arial"/>
      <family val="2"/>
      <charset val="162"/>
      <scheme val="minor"/>
    </font>
    <font>
      <b/>
      <sz val="11"/>
      <color rgb="FF000000"/>
      <name val="Arial"/>
      <family val="2"/>
      <charset val="162"/>
      <scheme val="minor"/>
    </font>
    <font>
      <i/>
      <sz val="12"/>
      <color theme="1"/>
      <name val="Calibri"/>
      <family val="2"/>
      <charset val="162"/>
    </font>
    <font>
      <b/>
      <sz val="21"/>
      <color theme="1"/>
      <name val="Arial"/>
      <family val="2"/>
      <charset val="162"/>
      <scheme val="minor"/>
    </font>
    <font>
      <u/>
      <sz val="10"/>
      <color theme="10"/>
      <name val="Arial"/>
      <family val="2"/>
      <charset val="162"/>
      <scheme val="minor"/>
    </font>
    <font>
      <b/>
      <sz val="18"/>
      <color theme="1"/>
      <name val="Arial"/>
      <family val="2"/>
      <charset val="162"/>
      <scheme val="minor"/>
    </font>
    <font>
      <u/>
      <sz val="14"/>
      <color theme="10"/>
      <name val="Arial"/>
      <family val="2"/>
      <charset val="162"/>
      <scheme val="minor"/>
    </font>
    <font>
      <sz val="18"/>
      <color theme="10"/>
      <name val="Arial"/>
      <family val="2"/>
      <charset val="162"/>
      <scheme val="minor"/>
    </font>
    <font>
      <b/>
      <sz val="10"/>
      <color theme="1"/>
      <name val="Arial"/>
      <family val="2"/>
      <charset val="162"/>
      <scheme val="minor"/>
    </font>
    <font>
      <sz val="16"/>
      <color theme="10"/>
      <name val="Arial"/>
      <family val="2"/>
      <charset val="162"/>
      <scheme val="minor"/>
    </font>
    <font>
      <i/>
      <sz val="12"/>
      <color theme="1"/>
      <name val="Arial"/>
      <family val="2"/>
      <charset val="162"/>
      <scheme val="minor"/>
    </font>
    <font>
      <sz val="20"/>
      <color theme="10"/>
      <name val="Arial"/>
      <family val="2"/>
      <charset val="162"/>
      <scheme val="minor"/>
    </font>
    <font>
      <i/>
      <sz val="10"/>
      <color rgb="FF000000"/>
      <name val="Arial"/>
      <family val="2"/>
      <charset val="162"/>
      <scheme val="minor"/>
    </font>
    <font>
      <b/>
      <i/>
      <sz val="10"/>
      <color rgb="FF000000"/>
      <name val="Arial"/>
      <family val="2"/>
      <charset val="162"/>
      <scheme val="minor"/>
    </font>
    <font>
      <b/>
      <i/>
      <sz val="11"/>
      <color theme="1"/>
      <name val="Arial"/>
      <family val="2"/>
      <charset val="162"/>
      <scheme val="minor"/>
    </font>
    <font>
      <b/>
      <sz val="17"/>
      <color theme="1"/>
      <name val="Arial"/>
      <family val="2"/>
      <charset val="162"/>
    </font>
    <font>
      <sz val="12"/>
      <color rgb="FF000000"/>
      <name val="Arial"/>
      <family val="2"/>
      <charset val="162"/>
    </font>
    <font>
      <b/>
      <i/>
      <sz val="11"/>
      <color theme="1"/>
      <name val="Calibri"/>
      <family val="2"/>
      <charset val="162"/>
    </font>
    <font>
      <b/>
      <sz val="11"/>
      <color theme="1"/>
      <name val="Arial"/>
      <family val="2"/>
      <charset val="162"/>
    </font>
    <font>
      <sz val="11"/>
      <color theme="1"/>
      <name val="Arial"/>
      <family val="2"/>
      <charset val="162"/>
    </font>
    <font>
      <i/>
      <sz val="11"/>
      <color theme="1"/>
      <name val="Arial"/>
      <family val="2"/>
      <charset val="162"/>
    </font>
    <font>
      <sz val="12"/>
      <color rgb="FFF3F3F3"/>
      <name val="Calibri"/>
      <family val="2"/>
      <charset val="162"/>
    </font>
    <font>
      <i/>
      <sz val="11"/>
      <color theme="1"/>
      <name val="Calibri"/>
      <family val="2"/>
      <charset val="162"/>
    </font>
    <font>
      <b/>
      <sz val="11"/>
      <color rgb="FF000000"/>
      <name val="Arial"/>
      <family val="2"/>
      <charset val="162"/>
    </font>
    <font>
      <sz val="12"/>
      <color rgb="FFFFFFFF"/>
      <name val="Calibri"/>
      <family val="2"/>
      <charset val="162"/>
    </font>
    <font>
      <b/>
      <sz val="14"/>
      <color rgb="FF1F1F1F"/>
      <name val="Arial"/>
      <family val="2"/>
      <charset val="162"/>
    </font>
    <font>
      <b/>
      <sz val="14"/>
      <color theme="1"/>
      <name val="Calibri"/>
      <family val="2"/>
      <charset val="162"/>
    </font>
    <font>
      <sz val="16"/>
      <color theme="1"/>
      <name val="Arial"/>
      <family val="2"/>
      <charset val="162"/>
    </font>
    <font>
      <sz val="16"/>
      <color rgb="FF1F1F1F"/>
      <name val="Arial"/>
      <family val="2"/>
      <charset val="162"/>
    </font>
    <font>
      <b/>
      <u/>
      <sz val="10"/>
      <name val="Arial"/>
      <family val="2"/>
      <charset val="162"/>
      <scheme val="minor"/>
    </font>
    <font>
      <sz val="11"/>
      <color rgb="FF000000"/>
      <name val="Arial"/>
      <family val="2"/>
      <charset val="162"/>
    </font>
    <font>
      <b/>
      <sz val="15"/>
      <color rgb="FF000000"/>
      <name val="Calibri"/>
      <family val="2"/>
      <charset val="162"/>
    </font>
    <font>
      <b/>
      <sz val="20"/>
      <color theme="1"/>
      <name val="Calibri"/>
      <family val="2"/>
      <charset val="162"/>
    </font>
    <font>
      <b/>
      <i/>
      <sz val="16"/>
      <color theme="1"/>
      <name val="Calibri"/>
      <family val="2"/>
      <charset val="162"/>
    </font>
    <font>
      <sz val="11"/>
      <color rgb="FF000000"/>
      <name val="Calibri"/>
      <family val="2"/>
      <charset val="162"/>
    </font>
    <font>
      <i/>
      <sz val="11"/>
      <color rgb="FF000000"/>
      <name val="Calibri"/>
      <family val="2"/>
      <charset val="162"/>
    </font>
    <font>
      <b/>
      <sz val="13"/>
      <color theme="1"/>
      <name val="Calibri"/>
      <family val="2"/>
      <charset val="162"/>
    </font>
    <font>
      <sz val="11"/>
      <color rgb="FF000000"/>
      <name val="Calibri, Arial"/>
    </font>
    <font>
      <vertAlign val="subscript"/>
      <sz val="11"/>
      <color theme="1"/>
      <name val="Calibri"/>
      <family val="2"/>
      <charset val="162"/>
    </font>
    <font>
      <i/>
      <sz val="11"/>
      <color rgb="FF000000"/>
      <name val="Calibri, Arial"/>
    </font>
    <font>
      <i/>
      <vertAlign val="subscript"/>
      <sz val="11"/>
      <color theme="1"/>
      <name val="Calibri"/>
      <family val="2"/>
      <charset val="162"/>
    </font>
    <font>
      <sz val="9"/>
      <color indexed="81"/>
      <name val="Tahoma"/>
      <family val="2"/>
      <charset val="162"/>
    </font>
    <font>
      <b/>
      <sz val="9"/>
      <color indexed="81"/>
      <name val="Tahoma"/>
      <family val="2"/>
      <charset val="162"/>
    </font>
    <font>
      <b/>
      <sz val="20"/>
      <color rgb="FF000000"/>
      <name val="Calibri"/>
      <family val="2"/>
      <charset val="162"/>
    </font>
    <font>
      <sz val="20"/>
      <color rgb="FFFF00FF"/>
      <name val="Calibri"/>
      <family val="2"/>
      <charset val="162"/>
    </font>
    <font>
      <sz val="20"/>
      <color theme="1"/>
      <name val="Arial"/>
      <family val="2"/>
      <charset val="162"/>
      <scheme val="minor"/>
    </font>
    <font>
      <sz val="20"/>
      <color theme="1"/>
      <name val="Calibri"/>
      <family val="2"/>
      <charset val="162"/>
    </font>
    <font>
      <sz val="14"/>
      <color theme="1"/>
      <name val="Arial"/>
      <family val="2"/>
      <charset val="162"/>
      <scheme val="minor"/>
    </font>
    <font>
      <sz val="20"/>
      <color rgb="FF00FFFF"/>
      <name val="Arial"/>
      <family val="2"/>
      <charset val="162"/>
      <scheme val="minor"/>
    </font>
    <font>
      <u/>
      <sz val="12"/>
      <color theme="10"/>
      <name val="Arial"/>
      <family val="2"/>
      <charset val="162"/>
      <scheme val="minor"/>
    </font>
    <font>
      <sz val="22"/>
      <color theme="10"/>
      <name val="Arial"/>
      <family val="2"/>
      <charset val="162"/>
      <scheme val="minor"/>
    </font>
    <font>
      <b/>
      <i/>
      <sz val="20"/>
      <color theme="1"/>
      <name val="Calibri"/>
      <family val="2"/>
      <charset val="162"/>
    </font>
    <font>
      <b/>
      <i/>
      <sz val="17"/>
      <color theme="1"/>
      <name val="Calibri"/>
      <family val="2"/>
      <charset val="162"/>
    </font>
    <font>
      <i/>
      <sz val="9"/>
      <color theme="1"/>
      <name val="Calibri"/>
      <family val="2"/>
      <charset val="162"/>
    </font>
    <font>
      <i/>
      <sz val="9"/>
      <color rgb="FF000000"/>
      <name val="Calibri"/>
      <family val="2"/>
      <charset val="162"/>
    </font>
    <font>
      <b/>
      <i/>
      <sz val="15"/>
      <color theme="1"/>
      <name val="Calibri"/>
      <family val="2"/>
      <charset val="162"/>
    </font>
    <font>
      <b/>
      <sz val="12"/>
      <color theme="1"/>
      <name val="Calibri"/>
      <family val="2"/>
      <charset val="162"/>
    </font>
    <font>
      <sz val="12"/>
      <color rgb="FF000000"/>
      <name val="Calibri"/>
      <family val="2"/>
      <charset val="162"/>
    </font>
    <font>
      <sz val="12"/>
      <color theme="1"/>
      <name val="Calibri"/>
      <family val="2"/>
      <charset val="162"/>
    </font>
    <font>
      <sz val="14"/>
      <color theme="1"/>
      <name val="Calibri"/>
      <family val="2"/>
      <charset val="162"/>
    </font>
    <font>
      <sz val="10"/>
      <name val="Arial"/>
      <family val="2"/>
      <charset val="162"/>
    </font>
    <font>
      <b/>
      <sz val="10"/>
      <color rgb="FF000000"/>
      <name val="Arial"/>
      <family val="2"/>
      <charset val="162"/>
      <scheme val="minor"/>
    </font>
    <font>
      <b/>
      <vertAlign val="subscript"/>
      <sz val="11"/>
      <color rgb="FF000000"/>
      <name val="Arial"/>
      <family val="2"/>
      <charset val="162"/>
      <scheme val="minor"/>
    </font>
    <font>
      <b/>
      <i/>
      <vertAlign val="subscript"/>
      <sz val="11"/>
      <color rgb="FF000000"/>
      <name val="Arial"/>
      <family val="2"/>
      <charset val="162"/>
      <scheme val="minor"/>
    </font>
    <font>
      <vertAlign val="subscript"/>
      <sz val="10"/>
      <color theme="1"/>
      <name val="Arial"/>
      <family val="2"/>
      <charset val="162"/>
      <scheme val="minor"/>
    </font>
    <font>
      <u/>
      <sz val="18"/>
      <color theme="10"/>
      <name val="Arial"/>
      <family val="2"/>
      <charset val="162"/>
      <scheme val="minor"/>
    </font>
    <font>
      <b/>
      <i/>
      <vertAlign val="subscript"/>
      <sz val="10"/>
      <color rgb="FF000000"/>
      <name val="Arial"/>
      <family val="2"/>
      <charset val="162"/>
      <scheme val="minor"/>
    </font>
    <font>
      <b/>
      <vertAlign val="subscript"/>
      <sz val="10"/>
      <color rgb="FF000000"/>
      <name val="Arial"/>
      <family val="2"/>
      <charset val="162"/>
      <scheme val="minor"/>
    </font>
    <font>
      <b/>
      <sz val="11"/>
      <color rgb="FF000000"/>
      <name val="Arial"/>
      <family val="2"/>
      <charset val="162"/>
      <scheme val="major"/>
    </font>
    <font>
      <b/>
      <vertAlign val="subscript"/>
      <sz val="11"/>
      <color rgb="FF000000"/>
      <name val="Arial"/>
      <family val="2"/>
      <charset val="162"/>
      <scheme val="major"/>
    </font>
    <font>
      <b/>
      <sz val="9"/>
      <color rgb="FF000000"/>
      <name val="Arial"/>
      <family val="2"/>
      <charset val="162"/>
      <scheme val="minor"/>
    </font>
    <font>
      <i/>
      <vertAlign val="subscript"/>
      <sz val="10"/>
      <color theme="1"/>
      <name val="Arial"/>
      <family val="2"/>
      <charset val="162"/>
      <scheme val="minor"/>
    </font>
    <font>
      <i/>
      <vertAlign val="subscript"/>
      <sz val="11"/>
      <color rgb="FF000000"/>
      <name val="Arial"/>
      <family val="2"/>
      <charset val="162"/>
      <scheme val="minor"/>
    </font>
    <font>
      <u/>
      <sz val="16"/>
      <color theme="10"/>
      <name val="Arial"/>
      <family val="2"/>
      <charset val="162"/>
      <scheme val="minor"/>
    </font>
    <font>
      <vertAlign val="subscript"/>
      <sz val="11"/>
      <color rgb="FF000000"/>
      <name val="Arial"/>
      <family val="2"/>
      <charset val="162"/>
      <scheme val="minor"/>
    </font>
    <font>
      <b/>
      <i/>
      <sz val="11"/>
      <color rgb="FF000000"/>
      <name val="Calibri"/>
      <family val="2"/>
      <charset val="162"/>
    </font>
    <font>
      <b/>
      <i/>
      <sz val="10"/>
      <color theme="1"/>
      <name val="Calibri"/>
      <family val="2"/>
      <charset val="162"/>
    </font>
    <font>
      <sz val="10"/>
      <color theme="1"/>
      <name val="Calibri"/>
      <family val="2"/>
      <charset val="162"/>
    </font>
    <font>
      <b/>
      <sz val="18"/>
      <color theme="10"/>
      <name val="Arial"/>
      <family val="2"/>
      <charset val="162"/>
      <scheme val="minor"/>
    </font>
    <font>
      <b/>
      <sz val="16"/>
      <color theme="1"/>
      <name val="Calibri"/>
      <family val="2"/>
      <charset val="162"/>
    </font>
    <font>
      <u/>
      <sz val="10"/>
      <color rgb="FF0000FF"/>
      <name val="Arial"/>
      <family val="2"/>
      <charset val="162"/>
    </font>
    <font>
      <b/>
      <sz val="10"/>
      <name val="Arial"/>
      <family val="2"/>
      <charset val="162"/>
    </font>
    <font>
      <b/>
      <sz val="10"/>
      <color theme="1"/>
      <name val="Calibri"/>
      <family val="2"/>
      <charset val="162"/>
    </font>
    <font>
      <b/>
      <i/>
      <sz val="11"/>
      <color rgb="FF000000"/>
      <name val="Arial"/>
      <family val="2"/>
      <charset val="162"/>
      <scheme val="minor"/>
    </font>
    <font>
      <i/>
      <vertAlign val="subscript"/>
      <sz val="10"/>
      <color rgb="FF000000"/>
      <name val="Arial"/>
      <family val="2"/>
      <charset val="162"/>
      <scheme val="minor"/>
    </font>
    <font>
      <b/>
      <sz val="16"/>
      <color rgb="FF000000"/>
      <name val="Arial"/>
      <family val="2"/>
      <charset val="162"/>
      <scheme val="minor"/>
    </font>
    <font>
      <b/>
      <sz val="24"/>
      <color theme="10"/>
      <name val="Arial"/>
      <family val="2"/>
      <charset val="162"/>
      <scheme val="minor"/>
    </font>
    <font>
      <sz val="12"/>
      <color rgb="FF000000"/>
      <name val="Arial"/>
      <family val="2"/>
      <charset val="162"/>
      <scheme val="minor"/>
    </font>
    <font>
      <sz val="12"/>
      <color theme="1"/>
      <name val="Arial"/>
      <family val="2"/>
      <charset val="162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F4CCCC"/>
        <bgColor rgb="FFF4CCCC"/>
      </patternFill>
    </fill>
    <fill>
      <patternFill patternType="solid">
        <fgColor rgb="FFBDD6EE"/>
        <bgColor rgb="FFBDD6EE"/>
      </patternFill>
    </fill>
    <fill>
      <patternFill patternType="solid">
        <fgColor rgb="FFFF9900"/>
        <bgColor rgb="FFFF9900"/>
      </patternFill>
    </fill>
    <fill>
      <patternFill patternType="solid">
        <fgColor rgb="FF00FF00"/>
        <bgColor rgb="FF00FF00"/>
      </patternFill>
    </fill>
    <fill>
      <patternFill patternType="solid">
        <fgColor rgb="FFD9E2F3"/>
        <bgColor rgb="FFD9E2F3"/>
      </patternFill>
    </fill>
    <fill>
      <patternFill patternType="solid">
        <fgColor rgb="FFCFE2F3"/>
        <bgColor rgb="FFCFE2F3"/>
      </patternFill>
    </fill>
    <fill>
      <patternFill patternType="solid">
        <fgColor rgb="FFFFFFFF"/>
        <bgColor rgb="FFFFFFFF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FF"/>
        <bgColor rgb="FFFF00FF"/>
      </patternFill>
    </fill>
    <fill>
      <patternFill patternType="solid">
        <fgColor theme="0"/>
        <bgColor rgb="FF00FF00"/>
      </patternFill>
    </fill>
    <fill>
      <patternFill patternType="solid">
        <fgColor theme="0"/>
        <bgColor rgb="FFFF9900"/>
      </patternFill>
    </fill>
    <fill>
      <patternFill patternType="solid">
        <fgColor theme="0"/>
        <bgColor theme="0"/>
      </patternFill>
    </fill>
    <fill>
      <patternFill patternType="solid">
        <fgColor theme="7"/>
        <bgColor theme="7"/>
      </patternFill>
    </fill>
    <fill>
      <patternFill patternType="solid">
        <fgColor rgb="FFED7D31"/>
        <bgColor rgb="FFED7D31"/>
      </patternFill>
    </fill>
    <fill>
      <patternFill patternType="solid">
        <fgColor rgb="FFDEEAF6"/>
        <bgColor rgb="FFDEEAF6"/>
      </patternFill>
    </fill>
    <fill>
      <patternFill patternType="solid">
        <fgColor rgb="FFEA9999"/>
        <bgColor rgb="FFEA9999"/>
      </patternFill>
    </fill>
    <fill>
      <patternFill patternType="solid">
        <fgColor rgb="FF00B050"/>
        <bgColor rgb="FF00B050"/>
      </patternFill>
    </fill>
    <fill>
      <patternFill patternType="solid">
        <fgColor rgb="FF6D9EEB"/>
        <bgColor rgb="FF6D9EEB"/>
      </patternFill>
    </fill>
    <fill>
      <patternFill patternType="solid">
        <fgColor theme="5"/>
        <bgColor theme="5"/>
      </patternFill>
    </fill>
    <fill>
      <patternFill patternType="solid">
        <fgColor rgb="FF333F4F"/>
        <bgColor rgb="FF333F4F"/>
      </patternFill>
    </fill>
    <fill>
      <patternFill patternType="solid">
        <fgColor rgb="FFECECEC"/>
        <bgColor rgb="FFECECEC"/>
      </patternFill>
    </fill>
    <fill>
      <patternFill patternType="solid">
        <fgColor rgb="FFFFC000"/>
        <bgColor rgb="FFFFC000"/>
      </patternFill>
    </fill>
    <fill>
      <patternFill patternType="solid">
        <fgColor rgb="FFF4B083"/>
        <bgColor rgb="FFF4B083"/>
      </patternFill>
    </fill>
    <fill>
      <patternFill patternType="solid">
        <fgColor rgb="FFEFEFEF"/>
        <bgColor rgb="FFEFEFEF"/>
      </patternFill>
    </fill>
    <fill>
      <patternFill patternType="solid">
        <fgColor theme="6" tint="0.39997558519241921"/>
        <bgColor theme="7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3C47D"/>
        <bgColor rgb="FF93C47D"/>
      </patternFill>
    </fill>
    <fill>
      <patternFill patternType="solid">
        <fgColor rgb="FFA4C2F4"/>
        <bgColor rgb="FFA4C2F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BC2E6"/>
        <bgColor rgb="FF9BC2E6"/>
      </patternFill>
    </fill>
    <fill>
      <patternFill patternType="solid">
        <fgColor theme="9"/>
        <bgColor theme="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00FF"/>
        <bgColor rgb="FF9900FF"/>
      </patternFill>
    </fill>
    <fill>
      <patternFill patternType="solid">
        <fgColor rgb="FFD9D2E9"/>
        <bgColor rgb="FFD9D2E9"/>
      </patternFill>
    </fill>
    <fill>
      <patternFill patternType="solid">
        <fgColor rgb="FF4A86E8"/>
        <bgColor rgb="FF4A86E8"/>
      </patternFill>
    </fill>
    <fill>
      <patternFill patternType="solid">
        <fgColor theme="0" tint="-0.14999847407452621"/>
        <bgColor indexed="64"/>
      </patternFill>
    </fill>
  </fills>
  <borders count="10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ck">
        <color rgb="FF000000"/>
      </top>
      <bottom/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CCCCCC"/>
      </bottom>
      <diagonal/>
    </border>
    <border>
      <left/>
      <right/>
      <top style="medium">
        <color rgb="FF000000"/>
      </top>
      <bottom style="medium">
        <color rgb="FFCCCCCC"/>
      </bottom>
      <diagonal/>
    </border>
    <border>
      <left/>
      <right style="medium">
        <color rgb="FF000000"/>
      </right>
      <top style="medium">
        <color rgb="FF000000"/>
      </top>
      <bottom style="medium">
        <color rgb="FFCCCCCC"/>
      </bottom>
      <diagonal/>
    </border>
    <border>
      <left/>
      <right style="medium">
        <color rgb="FF000000"/>
      </right>
      <top style="medium">
        <color rgb="FFCCCCCC"/>
      </top>
      <bottom/>
      <diagonal/>
    </border>
    <border>
      <left style="medium">
        <color rgb="FFBFBFBF"/>
      </left>
      <right style="medium">
        <color rgb="FF000000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 style="medium">
        <color rgb="FF000000"/>
      </right>
      <top style="medium">
        <color rgb="FFBFBFBF"/>
      </top>
      <bottom style="medium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000000"/>
      </left>
      <right/>
      <top/>
      <bottom/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">
    <xf numFmtId="0" fontId="0" fillId="0" borderId="0"/>
    <xf numFmtId="0" fontId="5" fillId="0" borderId="0"/>
    <xf numFmtId="0" fontId="19" fillId="0" borderId="0" applyNumberFormat="0" applyFill="0" applyBorder="0" applyAlignment="0" applyProtection="0"/>
    <xf numFmtId="0" fontId="3" fillId="0" borderId="0"/>
    <xf numFmtId="0" fontId="2" fillId="0" borderId="0"/>
    <xf numFmtId="0" fontId="1" fillId="0" borderId="0"/>
    <xf numFmtId="0" fontId="10" fillId="0" borderId="0"/>
  </cellStyleXfs>
  <cellXfs count="588">
    <xf numFmtId="0" fontId="0" fillId="0" borderId="0" xfId="0" applyFont="1" applyAlignment="1"/>
    <xf numFmtId="0" fontId="6" fillId="0" borderId="0" xfId="0" applyFont="1" applyAlignment="1">
      <alignment horizontal="center" vertical="center"/>
    </xf>
    <xf numFmtId="0" fontId="9" fillId="0" borderId="0" xfId="0" applyFont="1" applyAlignment="1"/>
    <xf numFmtId="0" fontId="9" fillId="4" borderId="5" xfId="0" applyFont="1" applyFill="1" applyBorder="1" applyAlignment="1">
      <alignment horizontal="center"/>
    </xf>
    <xf numFmtId="0" fontId="9" fillId="4" borderId="6" xfId="0" applyFont="1" applyFill="1" applyBorder="1" applyAlignment="1">
      <alignment horizontal="center"/>
    </xf>
    <xf numFmtId="0" fontId="9" fillId="4" borderId="7" xfId="0" applyFont="1" applyFill="1" applyBorder="1" applyAlignment="1">
      <alignment horizontal="center"/>
    </xf>
    <xf numFmtId="0" fontId="9" fillId="5" borderId="8" xfId="0" applyFont="1" applyFill="1" applyBorder="1" applyAlignment="1">
      <alignment horizontal="center"/>
    </xf>
    <xf numFmtId="0" fontId="9" fillId="5" borderId="9" xfId="0" applyFont="1" applyFill="1" applyBorder="1" applyAlignment="1">
      <alignment horizontal="center"/>
    </xf>
    <xf numFmtId="164" fontId="9" fillId="6" borderId="10" xfId="0" applyNumberFormat="1" applyFont="1" applyFill="1" applyBorder="1" applyAlignment="1">
      <alignment horizontal="center"/>
    </xf>
    <xf numFmtId="0" fontId="9" fillId="0" borderId="1" xfId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 wrapText="1"/>
    </xf>
    <xf numFmtId="0" fontId="9" fillId="0" borderId="0" xfId="1" applyFont="1"/>
    <xf numFmtId="0" fontId="5" fillId="0" borderId="0" xfId="1"/>
    <xf numFmtId="0" fontId="9" fillId="0" borderId="0" xfId="1" applyFont="1" applyAlignment="1">
      <alignment vertical="center"/>
    </xf>
    <xf numFmtId="0" fontId="9" fillId="0" borderId="4" xfId="1" applyFont="1" applyBorder="1" applyAlignment="1">
      <alignment horizontal="center" vertical="center"/>
    </xf>
    <xf numFmtId="0" fontId="10" fillId="0" borderId="0" xfId="0" applyFont="1" applyAlignment="1"/>
    <xf numFmtId="0" fontId="15" fillId="0" borderId="0" xfId="0" applyFont="1" applyAlignment="1"/>
    <xf numFmtId="0" fontId="17" fillId="0" borderId="0" xfId="0" applyFont="1" applyAlignment="1">
      <alignment vertical="top" wrapText="1"/>
    </xf>
    <xf numFmtId="0" fontId="5" fillId="5" borderId="13" xfId="1" applyFill="1" applyBorder="1" applyAlignment="1">
      <alignment horizontal="center" vertical="center"/>
    </xf>
    <xf numFmtId="0" fontId="5" fillId="5" borderId="23" xfId="1" applyFill="1" applyBorder="1" applyAlignment="1">
      <alignment horizontal="center" vertical="center"/>
    </xf>
    <xf numFmtId="0" fontId="5" fillId="6" borderId="23" xfId="1" applyFill="1" applyBorder="1" applyAlignment="1">
      <alignment horizontal="center" vertical="center"/>
    </xf>
    <xf numFmtId="0" fontId="5" fillId="6" borderId="12" xfId="1" applyFill="1" applyBorder="1" applyAlignment="1">
      <alignment horizontal="center" vertical="center"/>
    </xf>
    <xf numFmtId="0" fontId="16" fillId="11" borderId="11" xfId="0" applyFont="1" applyFill="1" applyBorder="1" applyAlignment="1">
      <alignment horizontal="center" vertical="center"/>
    </xf>
    <xf numFmtId="0" fontId="15" fillId="11" borderId="11" xfId="0" applyFont="1" applyFill="1" applyBorder="1" applyAlignment="1">
      <alignment horizontal="center" vertical="center"/>
    </xf>
    <xf numFmtId="0" fontId="12" fillId="11" borderId="11" xfId="0" applyFont="1" applyFill="1" applyBorder="1" applyAlignment="1">
      <alignment horizontal="center" vertical="center"/>
    </xf>
    <xf numFmtId="0" fontId="12" fillId="10" borderId="11" xfId="0" applyFont="1" applyFill="1" applyBorder="1" applyAlignment="1">
      <alignment horizontal="center" vertical="center"/>
    </xf>
    <xf numFmtId="0" fontId="16" fillId="10" borderId="11" xfId="0" applyFont="1" applyFill="1" applyBorder="1" applyAlignment="1">
      <alignment horizontal="center" vertical="center"/>
    </xf>
    <xf numFmtId="0" fontId="12" fillId="12" borderId="11" xfId="0" applyFont="1" applyFill="1" applyBorder="1" applyAlignment="1">
      <alignment horizontal="center" vertical="center"/>
    </xf>
    <xf numFmtId="0" fontId="15" fillId="12" borderId="11" xfId="0" applyFont="1" applyFill="1" applyBorder="1" applyAlignment="1">
      <alignment horizontal="center" vertical="center"/>
    </xf>
    <xf numFmtId="0" fontId="5" fillId="0" borderId="0" xfId="1" applyAlignment="1">
      <alignment horizontal="center"/>
    </xf>
    <xf numFmtId="0" fontId="0" fillId="0" borderId="0" xfId="0" applyFont="1" applyAlignment="1"/>
    <xf numFmtId="0" fontId="5" fillId="0" borderId="0" xfId="1"/>
    <xf numFmtId="0" fontId="4" fillId="0" borderId="0" xfId="1" applyFont="1"/>
    <xf numFmtId="0" fontId="3" fillId="0" borderId="0" xfId="3"/>
    <xf numFmtId="0" fontId="3" fillId="5" borderId="13" xfId="3" applyFill="1" applyBorder="1"/>
    <xf numFmtId="0" fontId="3" fillId="5" borderId="23" xfId="3" applyFill="1" applyBorder="1"/>
    <xf numFmtId="0" fontId="3" fillId="6" borderId="12" xfId="3" applyFill="1" applyBorder="1"/>
    <xf numFmtId="0" fontId="5" fillId="0" borderId="11" xfId="1" applyBorder="1" applyAlignment="1">
      <alignment horizontal="right"/>
    </xf>
    <xf numFmtId="0" fontId="5" fillId="0" borderId="11" xfId="1" applyBorder="1" applyAlignment="1">
      <alignment horizontal="center"/>
    </xf>
    <xf numFmtId="0" fontId="3" fillId="0" borderId="0" xfId="3" applyAlignment="1">
      <alignment horizontal="center" vertical="center"/>
    </xf>
    <xf numFmtId="0" fontId="3" fillId="0" borderId="0" xfId="3" applyAlignment="1">
      <alignment horizontal="right" vertical="center"/>
    </xf>
    <xf numFmtId="0" fontId="3" fillId="0" borderId="0" xfId="3" applyAlignment="1">
      <alignment horizontal="left" vertical="center"/>
    </xf>
    <xf numFmtId="0" fontId="21" fillId="13" borderId="0" xfId="2" applyFont="1" applyFill="1" applyAlignment="1">
      <alignment vertical="center"/>
    </xf>
    <xf numFmtId="0" fontId="15" fillId="0" borderId="0" xfId="0" applyFont="1" applyAlignment="1">
      <alignment horizontal="center" vertical="center"/>
    </xf>
    <xf numFmtId="0" fontId="3" fillId="9" borderId="0" xfId="3" applyFill="1"/>
    <xf numFmtId="0" fontId="9" fillId="8" borderId="17" xfId="3" applyFont="1" applyFill="1" applyBorder="1"/>
    <xf numFmtId="0" fontId="9" fillId="5" borderId="17" xfId="3" applyFont="1" applyFill="1" applyBorder="1" applyAlignment="1">
      <alignment horizontal="center" vertical="center"/>
    </xf>
    <xf numFmtId="0" fontId="9" fillId="6" borderId="17" xfId="3" applyFont="1" applyFill="1" applyBorder="1" applyAlignment="1">
      <alignment horizontal="center" vertical="center"/>
    </xf>
    <xf numFmtId="0" fontId="3" fillId="0" borderId="11" xfId="3" applyBorder="1"/>
    <xf numFmtId="0" fontId="3" fillId="0" borderId="0" xfId="3" applyAlignment="1">
      <alignment horizontal="right"/>
    </xf>
    <xf numFmtId="0" fontId="9" fillId="8" borderId="17" xfId="3" applyFont="1" applyFill="1" applyBorder="1" applyAlignment="1">
      <alignment horizontal="center" vertical="center"/>
    </xf>
    <xf numFmtId="0" fontId="3" fillId="8" borderId="17" xfId="3" applyFill="1" applyBorder="1" applyAlignment="1">
      <alignment horizontal="center" vertical="center"/>
    </xf>
    <xf numFmtId="0" fontId="3" fillId="5" borderId="17" xfId="3" applyFill="1" applyBorder="1" applyAlignment="1">
      <alignment horizontal="center" vertical="center"/>
    </xf>
    <xf numFmtId="0" fontId="3" fillId="6" borderId="17" xfId="3" applyFill="1" applyBorder="1" applyAlignment="1">
      <alignment horizontal="center" vertical="center"/>
    </xf>
    <xf numFmtId="0" fontId="8" fillId="3" borderId="11" xfId="0" applyFont="1" applyFill="1" applyBorder="1" applyAlignment="1">
      <alignment horizontal="left" vertical="center"/>
    </xf>
    <xf numFmtId="0" fontId="3" fillId="14" borderId="0" xfId="3" applyFont="1" applyFill="1"/>
    <xf numFmtId="0" fontId="3" fillId="0" borderId="11" xfId="3" applyBorder="1" applyAlignment="1">
      <alignment horizontal="right"/>
    </xf>
    <xf numFmtId="0" fontId="9" fillId="7" borderId="38" xfId="1" applyFont="1" applyFill="1" applyBorder="1" applyAlignment="1">
      <alignment horizontal="center" vertical="center"/>
    </xf>
    <xf numFmtId="0" fontId="9" fillId="7" borderId="39" xfId="1" applyFont="1" applyFill="1" applyBorder="1" applyAlignment="1">
      <alignment horizontal="center" vertical="center"/>
    </xf>
    <xf numFmtId="0" fontId="9" fillId="5" borderId="38" xfId="1" applyFont="1" applyFill="1" applyBorder="1" applyAlignment="1">
      <alignment horizontal="center" vertical="center"/>
    </xf>
    <xf numFmtId="0" fontId="9" fillId="6" borderId="39" xfId="1" applyFont="1" applyFill="1" applyBorder="1" applyAlignment="1">
      <alignment horizontal="center" vertical="center"/>
    </xf>
    <xf numFmtId="0" fontId="9" fillId="5" borderId="40" xfId="1" applyFont="1" applyFill="1" applyBorder="1" applyAlignment="1">
      <alignment horizontal="center" vertical="center"/>
    </xf>
    <xf numFmtId="0" fontId="9" fillId="6" borderId="41" xfId="1" applyFont="1" applyFill="1" applyBorder="1" applyAlignment="1">
      <alignment horizontal="center" vertical="center"/>
    </xf>
    <xf numFmtId="0" fontId="9" fillId="7" borderId="11" xfId="1" applyFont="1" applyFill="1" applyBorder="1" applyAlignment="1">
      <alignment horizontal="center" vertical="center"/>
    </xf>
    <xf numFmtId="0" fontId="9" fillId="7" borderId="45" xfId="1" applyFont="1" applyFill="1" applyBorder="1" applyAlignment="1">
      <alignment horizontal="center" vertical="center"/>
    </xf>
    <xf numFmtId="0" fontId="9" fillId="7" borderId="46" xfId="1" applyFont="1" applyFill="1" applyBorder="1" applyAlignment="1">
      <alignment horizontal="center" vertical="center"/>
    </xf>
    <xf numFmtId="0" fontId="9" fillId="7" borderId="44" xfId="1" applyFont="1" applyFill="1" applyBorder="1" applyAlignment="1">
      <alignment horizontal="center" vertical="center"/>
    </xf>
    <xf numFmtId="0" fontId="9" fillId="0" borderId="2" xfId="1" applyFont="1" applyBorder="1" applyAlignment="1">
      <alignment horizontal="center" vertical="center"/>
    </xf>
    <xf numFmtId="0" fontId="9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0" fontId="9" fillId="0" borderId="3" xfId="1" applyFont="1" applyBorder="1" applyAlignment="1">
      <alignment horizontal="center" vertical="center"/>
    </xf>
    <xf numFmtId="0" fontId="9" fillId="0" borderId="1" xfId="1" applyFont="1" applyBorder="1" applyAlignment="1">
      <alignment horizontal="left" vertical="center" wrapText="1"/>
    </xf>
    <xf numFmtId="0" fontId="5" fillId="0" borderId="16" xfId="1" applyBorder="1" applyAlignment="1">
      <alignment horizontal="center" vertical="center"/>
    </xf>
    <xf numFmtId="0" fontId="5" fillId="0" borderId="1" xfId="1" applyBorder="1" applyAlignment="1">
      <alignment horizontal="center" vertical="center"/>
    </xf>
    <xf numFmtId="0" fontId="5" fillId="0" borderId="21" xfId="1" applyBorder="1" applyAlignment="1">
      <alignment horizontal="center" vertical="center"/>
    </xf>
    <xf numFmtId="0" fontId="5" fillId="0" borderId="19" xfId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5" fillId="0" borderId="20" xfId="1" applyBorder="1" applyAlignment="1">
      <alignment horizontal="center" vertical="center"/>
    </xf>
    <xf numFmtId="0" fontId="5" fillId="0" borderId="19" xfId="1" applyBorder="1" applyAlignment="1">
      <alignment horizontal="center"/>
    </xf>
    <xf numFmtId="0" fontId="9" fillId="7" borderId="50" xfId="1" applyFont="1" applyFill="1" applyBorder="1" applyAlignment="1">
      <alignment horizontal="center" vertical="center"/>
    </xf>
    <xf numFmtId="0" fontId="9" fillId="7" borderId="52" xfId="1" applyFont="1" applyFill="1" applyBorder="1" applyAlignment="1">
      <alignment horizontal="center" vertical="center" wrapText="1"/>
    </xf>
    <xf numFmtId="0" fontId="12" fillId="0" borderId="44" xfId="0" applyFont="1" applyBorder="1" applyAlignment="1">
      <alignment horizontal="center" vertical="center" wrapText="1"/>
    </xf>
    <xf numFmtId="0" fontId="12" fillId="0" borderId="46" xfId="0" applyFont="1" applyBorder="1" applyAlignment="1">
      <alignment horizontal="center" vertical="center" wrapText="1"/>
    </xf>
    <xf numFmtId="0" fontId="9" fillId="7" borderId="45" xfId="1" applyFont="1" applyFill="1" applyBorder="1" applyAlignment="1">
      <alignment horizontal="center" vertical="center" wrapText="1"/>
    </xf>
    <xf numFmtId="0" fontId="2" fillId="0" borderId="0" xfId="4"/>
    <xf numFmtId="0" fontId="32" fillId="0" borderId="0" xfId="4" applyFont="1"/>
    <xf numFmtId="0" fontId="9" fillId="0" borderId="0" xfId="4" applyFont="1"/>
    <xf numFmtId="0" fontId="33" fillId="17" borderId="0" xfId="4" applyFont="1" applyFill="1"/>
    <xf numFmtId="0" fontId="34" fillId="17" borderId="0" xfId="4" applyFont="1" applyFill="1"/>
    <xf numFmtId="0" fontId="34" fillId="0" borderId="0" xfId="4" applyFont="1"/>
    <xf numFmtId="0" fontId="41" fillId="0" borderId="0" xfId="4" applyFont="1"/>
    <xf numFmtId="0" fontId="36" fillId="19" borderId="11" xfId="4" applyFont="1" applyFill="1" applyBorder="1" applyAlignment="1">
      <alignment horizontal="center"/>
    </xf>
    <xf numFmtId="0" fontId="37" fillId="4" borderId="11" xfId="4" applyFont="1" applyFill="1" applyBorder="1"/>
    <xf numFmtId="0" fontId="9" fillId="4" borderId="11" xfId="4" applyFont="1" applyFill="1" applyBorder="1" applyAlignment="1">
      <alignment horizontal="right"/>
    </xf>
    <xf numFmtId="0" fontId="37" fillId="20" borderId="11" xfId="4" applyFont="1" applyFill="1" applyBorder="1"/>
    <xf numFmtId="0" fontId="9" fillId="20" borderId="11" xfId="4" applyFont="1" applyFill="1" applyBorder="1" applyAlignment="1">
      <alignment horizontal="right"/>
    </xf>
    <xf numFmtId="0" fontId="39" fillId="19" borderId="11" xfId="4" applyFont="1" applyFill="1" applyBorder="1" applyAlignment="1">
      <alignment horizontal="center"/>
    </xf>
    <xf numFmtId="0" fontId="37" fillId="4" borderId="11" xfId="4" applyFont="1" applyFill="1" applyBorder="1" applyAlignment="1">
      <alignment horizontal="center"/>
    </xf>
    <xf numFmtId="0" fontId="37" fillId="20" borderId="11" xfId="4" applyFont="1" applyFill="1" applyBorder="1" applyAlignment="1">
      <alignment horizontal="center"/>
    </xf>
    <xf numFmtId="0" fontId="9" fillId="0" borderId="0" xfId="4" applyFont="1" applyAlignment="1">
      <alignment horizontal="center"/>
    </xf>
    <xf numFmtId="0" fontId="2" fillId="0" borderId="0" xfId="4" applyAlignment="1"/>
    <xf numFmtId="0" fontId="36" fillId="25" borderId="59" xfId="4" applyFont="1" applyFill="1" applyBorder="1" applyAlignment="1">
      <alignment horizontal="center" wrapText="1"/>
    </xf>
    <xf numFmtId="0" fontId="36" fillId="25" borderId="60" xfId="4" applyFont="1" applyFill="1" applyBorder="1" applyAlignment="1">
      <alignment horizontal="center" wrapText="1"/>
    </xf>
    <xf numFmtId="0" fontId="37" fillId="26" borderId="61" xfId="4" applyFont="1" applyFill="1" applyBorder="1" applyAlignment="1">
      <alignment wrapText="1"/>
    </xf>
    <xf numFmtId="0" fontId="37" fillId="26" borderId="61" xfId="4" applyFont="1" applyFill="1" applyBorder="1" applyAlignment="1">
      <alignment horizontal="center" wrapText="1"/>
    </xf>
    <xf numFmtId="0" fontId="9" fillId="27" borderId="61" xfId="4" applyFont="1" applyFill="1" applyBorder="1" applyAlignment="1">
      <alignment horizontal="right" wrapText="1"/>
    </xf>
    <xf numFmtId="0" fontId="37" fillId="26" borderId="60" xfId="4" applyFont="1" applyFill="1" applyBorder="1" applyAlignment="1">
      <alignment wrapText="1"/>
    </xf>
    <xf numFmtId="0" fontId="39" fillId="25" borderId="65" xfId="4" applyFont="1" applyFill="1" applyBorder="1" applyAlignment="1">
      <alignment horizontal="center" wrapText="1"/>
    </xf>
    <xf numFmtId="0" fontId="39" fillId="25" borderId="59" xfId="4" applyFont="1" applyFill="1" applyBorder="1" applyAlignment="1">
      <alignment horizontal="center" wrapText="1"/>
    </xf>
    <xf numFmtId="0" fontId="39" fillId="25" borderId="66" xfId="4" applyFont="1" applyFill="1" applyBorder="1" applyAlignment="1">
      <alignment horizontal="center" wrapText="1"/>
    </xf>
    <xf numFmtId="0" fontId="39" fillId="25" borderId="67" xfId="4" applyFont="1" applyFill="1" applyBorder="1" applyAlignment="1">
      <alignment horizontal="center" wrapText="1"/>
    </xf>
    <xf numFmtId="0" fontId="37" fillId="26" borderId="68" xfId="4" applyFont="1" applyFill="1" applyBorder="1" applyAlignment="1">
      <alignment wrapText="1"/>
    </xf>
    <xf numFmtId="0" fontId="9" fillId="26" borderId="61" xfId="4" applyFont="1" applyFill="1" applyBorder="1"/>
    <xf numFmtId="0" fontId="37" fillId="26" borderId="69" xfId="4" applyFont="1" applyFill="1" applyBorder="1" applyAlignment="1">
      <alignment wrapText="1"/>
    </xf>
    <xf numFmtId="0" fontId="9" fillId="26" borderId="61" xfId="4" applyFont="1" applyFill="1" applyBorder="1" applyAlignment="1">
      <alignment horizontal="right" wrapText="1"/>
    </xf>
    <xf numFmtId="0" fontId="9" fillId="28" borderId="61" xfId="4" applyFont="1" applyFill="1" applyBorder="1" applyAlignment="1">
      <alignment horizontal="right" wrapText="1"/>
    </xf>
    <xf numFmtId="0" fontId="37" fillId="26" borderId="70" xfId="4" applyFont="1" applyFill="1" applyBorder="1" applyAlignment="1">
      <alignment wrapText="1"/>
    </xf>
    <xf numFmtId="0" fontId="49" fillId="17" borderId="0" xfId="4" applyFont="1" applyFill="1"/>
    <xf numFmtId="0" fontId="50" fillId="17" borderId="0" xfId="4" applyFont="1" applyFill="1" applyAlignment="1">
      <alignment horizontal="center"/>
    </xf>
    <xf numFmtId="0" fontId="9" fillId="17" borderId="0" xfId="4" applyFont="1" applyFill="1" applyAlignment="1">
      <alignment horizontal="right"/>
    </xf>
    <xf numFmtId="0" fontId="37" fillId="17" borderId="0" xfId="4" applyFont="1" applyFill="1" applyAlignment="1">
      <alignment horizontal="center"/>
    </xf>
    <xf numFmtId="0" fontId="9" fillId="17" borderId="0" xfId="4" applyFont="1" applyFill="1"/>
    <xf numFmtId="0" fontId="39" fillId="25" borderId="56" xfId="4" applyFont="1" applyFill="1" applyBorder="1" applyAlignment="1">
      <alignment horizontal="center"/>
    </xf>
    <xf numFmtId="0" fontId="39" fillId="25" borderId="71" xfId="4" applyFont="1" applyFill="1" applyBorder="1" applyAlignment="1">
      <alignment horizontal="center"/>
    </xf>
    <xf numFmtId="0" fontId="49" fillId="29" borderId="65" xfId="4" applyFont="1" applyFill="1" applyBorder="1"/>
    <xf numFmtId="0" fontId="37" fillId="29" borderId="65" xfId="4" applyFont="1" applyFill="1" applyBorder="1" applyAlignment="1">
      <alignment horizontal="center"/>
    </xf>
    <xf numFmtId="0" fontId="9" fillId="22" borderId="65" xfId="4" applyFont="1" applyFill="1" applyBorder="1" applyAlignment="1">
      <alignment horizontal="right"/>
    </xf>
    <xf numFmtId="0" fontId="37" fillId="22" borderId="65" xfId="4" applyFont="1" applyFill="1" applyBorder="1" applyAlignment="1">
      <alignment horizontal="center"/>
    </xf>
    <xf numFmtId="0" fontId="9" fillId="22" borderId="65" xfId="4" applyFont="1" applyFill="1" applyBorder="1"/>
    <xf numFmtId="0" fontId="50" fillId="29" borderId="65" xfId="4" applyFont="1" applyFill="1" applyBorder="1" applyAlignment="1">
      <alignment horizontal="center"/>
    </xf>
    <xf numFmtId="0" fontId="9" fillId="29" borderId="65" xfId="4" applyFont="1" applyFill="1" applyBorder="1"/>
    <xf numFmtId="0" fontId="9" fillId="22" borderId="65" xfId="4" applyFont="1" applyFill="1" applyBorder="1" applyAlignment="1">
      <alignment horizontal="center"/>
    </xf>
    <xf numFmtId="0" fontId="9" fillId="30" borderId="65" xfId="0" applyFont="1" applyFill="1" applyBorder="1" applyAlignment="1">
      <alignment horizontal="right"/>
    </xf>
    <xf numFmtId="0" fontId="37" fillId="30" borderId="65" xfId="0" applyFont="1" applyFill="1" applyBorder="1" applyAlignment="1">
      <alignment horizontal="center"/>
    </xf>
    <xf numFmtId="0" fontId="9" fillId="30" borderId="65" xfId="0" applyFont="1" applyFill="1" applyBorder="1"/>
    <xf numFmtId="0" fontId="9" fillId="30" borderId="65" xfId="4" applyFont="1" applyFill="1" applyBorder="1" applyAlignment="1">
      <alignment horizontal="right"/>
    </xf>
    <xf numFmtId="0" fontId="37" fillId="30" borderId="65" xfId="4" applyFont="1" applyFill="1" applyBorder="1" applyAlignment="1">
      <alignment horizontal="center"/>
    </xf>
    <xf numFmtId="0" fontId="9" fillId="30" borderId="65" xfId="4" applyFont="1" applyFill="1" applyBorder="1"/>
    <xf numFmtId="0" fontId="11" fillId="31" borderId="58" xfId="4" applyFont="1" applyFill="1" applyBorder="1" applyAlignment="1">
      <alignment horizontal="center" vertical="center"/>
    </xf>
    <xf numFmtId="0" fontId="9" fillId="32" borderId="0" xfId="4" applyFont="1" applyFill="1"/>
    <xf numFmtId="0" fontId="9" fillId="0" borderId="1" xfId="4" applyFont="1" applyBorder="1" applyAlignment="1">
      <alignment horizontal="center" vertical="center"/>
    </xf>
    <xf numFmtId="0" fontId="2" fillId="0" borderId="1" xfId="4" applyBorder="1"/>
    <xf numFmtId="0" fontId="9" fillId="0" borderId="1" xfId="4" applyFont="1" applyBorder="1"/>
    <xf numFmtId="0" fontId="9" fillId="27" borderId="1" xfId="4" applyFont="1" applyFill="1" applyBorder="1"/>
    <xf numFmtId="0" fontId="9" fillId="17" borderId="1" xfId="4" applyFont="1" applyFill="1" applyBorder="1"/>
    <xf numFmtId="0" fontId="2" fillId="9" borderId="1" xfId="4" applyFill="1" applyBorder="1"/>
    <xf numFmtId="0" fontId="2" fillId="27" borderId="1" xfId="4" applyFill="1" applyBorder="1"/>
    <xf numFmtId="0" fontId="2" fillId="22" borderId="1" xfId="4" applyFill="1" applyBorder="1"/>
    <xf numFmtId="0" fontId="9" fillId="22" borderId="1" xfId="4" applyFont="1" applyFill="1" applyBorder="1"/>
    <xf numFmtId="0" fontId="9" fillId="22" borderId="0" xfId="4" applyFont="1" applyFill="1"/>
    <xf numFmtId="0" fontId="62" fillId="0" borderId="0" xfId="4" applyFont="1"/>
    <xf numFmtId="0" fontId="2" fillId="9" borderId="0" xfId="4" applyFill="1"/>
    <xf numFmtId="0" fontId="39" fillId="25" borderId="68" xfId="4" applyFont="1" applyFill="1" applyBorder="1" applyAlignment="1">
      <alignment horizontal="center" wrapText="1"/>
    </xf>
    <xf numFmtId="0" fontId="39" fillId="25" borderId="61" xfId="4" applyFont="1" applyFill="1" applyBorder="1" applyAlignment="1">
      <alignment horizontal="center" wrapText="1"/>
    </xf>
    <xf numFmtId="0" fontId="39" fillId="25" borderId="60" xfId="4" applyFont="1" applyFill="1" applyBorder="1" applyAlignment="1">
      <alignment horizontal="center" wrapText="1"/>
    </xf>
    <xf numFmtId="0" fontId="39" fillId="25" borderId="69" xfId="4" applyFont="1" applyFill="1" applyBorder="1" applyAlignment="1">
      <alignment horizontal="center" wrapText="1"/>
    </xf>
    <xf numFmtId="0" fontId="45" fillId="9" borderId="1" xfId="4" applyFont="1" applyFill="1" applyBorder="1" applyAlignment="1">
      <alignment horizontal="left"/>
    </xf>
    <xf numFmtId="0" fontId="1" fillId="0" borderId="0" xfId="5"/>
    <xf numFmtId="0" fontId="36" fillId="25" borderId="59" xfId="5" applyFont="1" applyFill="1" applyBorder="1" applyAlignment="1">
      <alignment horizontal="center" wrapText="1"/>
    </xf>
    <xf numFmtId="0" fontId="36" fillId="25" borderId="60" xfId="5" applyFont="1" applyFill="1" applyBorder="1" applyAlignment="1">
      <alignment horizontal="center" wrapText="1"/>
    </xf>
    <xf numFmtId="0" fontId="37" fillId="26" borderId="61" xfId="5" applyFont="1" applyFill="1" applyBorder="1" applyAlignment="1">
      <alignment wrapText="1"/>
    </xf>
    <xf numFmtId="0" fontId="37" fillId="26" borderId="61" xfId="5" applyFont="1" applyFill="1" applyBorder="1" applyAlignment="1">
      <alignment horizontal="center" wrapText="1"/>
    </xf>
    <xf numFmtId="0" fontId="9" fillId="18" borderId="61" xfId="5" applyFont="1" applyFill="1" applyBorder="1" applyAlignment="1">
      <alignment horizontal="right" wrapText="1"/>
    </xf>
    <xf numFmtId="0" fontId="37" fillId="26" borderId="60" xfId="5" applyFont="1" applyFill="1" applyBorder="1" applyAlignment="1">
      <alignment wrapText="1"/>
    </xf>
    <xf numFmtId="0" fontId="9" fillId="0" borderId="0" xfId="5" applyFont="1"/>
    <xf numFmtId="0" fontId="39" fillId="25" borderId="65" xfId="5" applyFont="1" applyFill="1" applyBorder="1" applyAlignment="1">
      <alignment horizontal="center" wrapText="1"/>
    </xf>
    <xf numFmtId="0" fontId="39" fillId="25" borderId="77" xfId="5" applyFont="1" applyFill="1" applyBorder="1" applyAlignment="1">
      <alignment horizontal="center" wrapText="1"/>
    </xf>
    <xf numFmtId="0" fontId="37" fillId="26" borderId="65" xfId="5" applyFont="1" applyFill="1" applyBorder="1" applyAlignment="1">
      <alignment wrapText="1"/>
    </xf>
    <xf numFmtId="0" fontId="37" fillId="26" borderId="65" xfId="5" applyFont="1" applyFill="1" applyBorder="1" applyAlignment="1">
      <alignment horizontal="center" wrapText="1"/>
    </xf>
    <xf numFmtId="0" fontId="9" fillId="18" borderId="65" xfId="5" applyFont="1" applyFill="1" applyBorder="1" applyAlignment="1">
      <alignment horizontal="right" wrapText="1"/>
    </xf>
    <xf numFmtId="0" fontId="37" fillId="26" borderId="62" xfId="5" applyFont="1" applyFill="1" applyBorder="1" applyAlignment="1">
      <alignment horizontal="center" wrapText="1"/>
    </xf>
    <xf numFmtId="0" fontId="37" fillId="26" borderId="78" xfId="5" applyFont="1" applyFill="1" applyBorder="1" applyAlignment="1">
      <alignment wrapText="1"/>
    </xf>
    <xf numFmtId="0" fontId="9" fillId="26" borderId="65" xfId="5" applyFont="1" applyFill="1" applyBorder="1"/>
    <xf numFmtId="0" fontId="9" fillId="18" borderId="65" xfId="5" applyFont="1" applyFill="1" applyBorder="1"/>
    <xf numFmtId="0" fontId="9" fillId="33" borderId="65" xfId="5" applyFont="1" applyFill="1" applyBorder="1" applyAlignment="1">
      <alignment horizontal="right" wrapText="1"/>
    </xf>
    <xf numFmtId="0" fontId="37" fillId="26" borderId="62" xfId="5" applyFont="1" applyFill="1" applyBorder="1" applyAlignment="1">
      <alignment wrapText="1"/>
    </xf>
    <xf numFmtId="0" fontId="37" fillId="26" borderId="79" xfId="5" applyFont="1" applyFill="1" applyBorder="1" applyAlignment="1">
      <alignment wrapText="1"/>
    </xf>
    <xf numFmtId="0" fontId="9" fillId="26" borderId="62" xfId="5" applyFont="1" applyFill="1" applyBorder="1"/>
    <xf numFmtId="0" fontId="9" fillId="26" borderId="78" xfId="5" applyFont="1" applyFill="1" applyBorder="1"/>
    <xf numFmtId="0" fontId="9" fillId="17" borderId="0" xfId="5" applyFont="1" applyFill="1"/>
    <xf numFmtId="0" fontId="9" fillId="0" borderId="0" xfId="5" applyFont="1" applyAlignment="1">
      <alignment horizontal="center"/>
    </xf>
    <xf numFmtId="0" fontId="44" fillId="11" borderId="11" xfId="2" applyFont="1" applyFill="1" applyBorder="1" applyAlignment="1">
      <alignment horizontal="left" vertical="center"/>
    </xf>
    <xf numFmtId="0" fontId="72" fillId="9" borderId="1" xfId="5" applyFont="1" applyFill="1" applyBorder="1" applyAlignment="1">
      <alignment horizontal="center"/>
    </xf>
    <xf numFmtId="0" fontId="50" fillId="22" borderId="81" xfId="5" applyFont="1" applyFill="1" applyBorder="1"/>
    <xf numFmtId="0" fontId="49" fillId="18" borderId="4" xfId="5" applyFont="1" applyFill="1" applyBorder="1" applyAlignment="1">
      <alignment horizontal="right"/>
    </xf>
    <xf numFmtId="0" fontId="49" fillId="9" borderId="4" xfId="5" applyFont="1" applyFill="1" applyBorder="1" applyAlignment="1">
      <alignment horizontal="right"/>
    </xf>
    <xf numFmtId="0" fontId="49" fillId="22" borderId="4" xfId="5" applyFont="1" applyFill="1" applyBorder="1" applyAlignment="1">
      <alignment horizontal="right"/>
    </xf>
    <xf numFmtId="0" fontId="73" fillId="26" borderId="1" xfId="5" applyFont="1" applyFill="1" applyBorder="1" applyAlignment="1">
      <alignment horizontal="center"/>
    </xf>
    <xf numFmtId="0" fontId="9" fillId="29" borderId="1" xfId="5" applyFont="1" applyFill="1" applyBorder="1"/>
    <xf numFmtId="0" fontId="9" fillId="29" borderId="1" xfId="5" applyFont="1" applyFill="1" applyBorder="1" applyAlignment="1">
      <alignment horizontal="right"/>
    </xf>
    <xf numFmtId="0" fontId="9" fillId="18" borderId="1" xfId="5" applyFont="1" applyFill="1" applyBorder="1" applyAlignment="1">
      <alignment horizontal="right"/>
    </xf>
    <xf numFmtId="0" fontId="9" fillId="22" borderId="1" xfId="5" applyFont="1" applyFill="1" applyBorder="1" applyAlignment="1">
      <alignment horizontal="right"/>
    </xf>
    <xf numFmtId="0" fontId="12" fillId="26" borderId="1" xfId="5" applyFont="1" applyFill="1" applyBorder="1" applyAlignment="1">
      <alignment horizontal="right"/>
    </xf>
    <xf numFmtId="0" fontId="9" fillId="26" borderId="1" xfId="5" applyFont="1" applyFill="1" applyBorder="1" applyAlignment="1">
      <alignment horizontal="right"/>
    </xf>
    <xf numFmtId="0" fontId="12" fillId="22" borderId="1" xfId="5" applyFont="1" applyFill="1" applyBorder="1" applyAlignment="1">
      <alignment horizontal="right"/>
    </xf>
    <xf numFmtId="0" fontId="6" fillId="0" borderId="73" xfId="6" applyFont="1" applyBorder="1"/>
    <xf numFmtId="0" fontId="6" fillId="0" borderId="56" xfId="6" applyFont="1" applyBorder="1"/>
    <xf numFmtId="0" fontId="10" fillId="0" borderId="0" xfId="6"/>
    <xf numFmtId="0" fontId="6" fillId="0" borderId="82" xfId="6" applyFont="1" applyBorder="1"/>
    <xf numFmtId="0" fontId="6" fillId="0" borderId="2" xfId="6" applyFont="1" applyBorder="1"/>
    <xf numFmtId="0" fontId="6" fillId="0" borderId="0" xfId="6" applyFont="1"/>
    <xf numFmtId="0" fontId="6" fillId="0" borderId="57" xfId="6" applyFont="1" applyBorder="1"/>
    <xf numFmtId="0" fontId="6" fillId="0" borderId="72" xfId="6" applyFont="1" applyBorder="1"/>
    <xf numFmtId="0" fontId="6" fillId="0" borderId="4" xfId="6" applyFont="1" applyBorder="1"/>
    <xf numFmtId="0" fontId="6" fillId="0" borderId="0" xfId="6" applyFont="1" applyBorder="1"/>
    <xf numFmtId="0" fontId="10" fillId="0" borderId="0" xfId="6" applyBorder="1"/>
    <xf numFmtId="0" fontId="6" fillId="0" borderId="83" xfId="6" applyFont="1" applyBorder="1"/>
    <xf numFmtId="0" fontId="10" fillId="0" borderId="83" xfId="6" applyBorder="1"/>
    <xf numFmtId="0" fontId="10" fillId="0" borderId="84" xfId="6" applyBorder="1"/>
    <xf numFmtId="0" fontId="6" fillId="0" borderId="85" xfId="6" applyFont="1" applyBorder="1"/>
    <xf numFmtId="0" fontId="10" fillId="0" borderId="86" xfId="6" applyBorder="1"/>
    <xf numFmtId="0" fontId="10" fillId="0" borderId="85" xfId="6" applyBorder="1"/>
    <xf numFmtId="0" fontId="10" fillId="0" borderId="87" xfId="6" applyBorder="1"/>
    <xf numFmtId="0" fontId="10" fillId="0" borderId="80" xfId="6" applyBorder="1"/>
    <xf numFmtId="0" fontId="10" fillId="0" borderId="88" xfId="6" applyBorder="1"/>
    <xf numFmtId="0" fontId="44" fillId="35" borderId="11" xfId="2" applyFont="1" applyFill="1" applyBorder="1" applyAlignment="1">
      <alignment horizontal="left" vertical="center"/>
    </xf>
    <xf numFmtId="0" fontId="6" fillId="0" borderId="0" xfId="6" applyFont="1" applyAlignment="1">
      <alignment vertical="center"/>
    </xf>
    <xf numFmtId="0" fontId="6" fillId="0" borderId="2" xfId="6" applyFont="1" applyBorder="1" applyAlignment="1">
      <alignment horizontal="left" vertical="center"/>
    </xf>
    <xf numFmtId="0" fontId="10" fillId="0" borderId="0" xfId="6" applyAlignment="1">
      <alignment horizontal="left" vertical="center"/>
    </xf>
    <xf numFmtId="0" fontId="6" fillId="0" borderId="89" xfId="6" applyFont="1" applyBorder="1" applyAlignment="1">
      <alignment horizontal="left" vertical="center"/>
    </xf>
    <xf numFmtId="0" fontId="6" fillId="0" borderId="84" xfId="6" applyFont="1" applyBorder="1"/>
    <xf numFmtId="0" fontId="6" fillId="0" borderId="86" xfId="6" applyFont="1" applyBorder="1"/>
    <xf numFmtId="0" fontId="6" fillId="0" borderId="87" xfId="6" applyFont="1" applyBorder="1"/>
    <xf numFmtId="0" fontId="6" fillId="0" borderId="80" xfId="6" applyFont="1" applyBorder="1"/>
    <xf numFmtId="0" fontId="6" fillId="0" borderId="88" xfId="6" applyFont="1" applyBorder="1"/>
    <xf numFmtId="0" fontId="0" fillId="0" borderId="86" xfId="0" applyFont="1" applyBorder="1" applyAlignment="1">
      <alignment horizontal="left"/>
    </xf>
    <xf numFmtId="0" fontId="10" fillId="0" borderId="0" xfId="6"/>
    <xf numFmtId="0" fontId="10" fillId="0" borderId="0" xfId="6"/>
    <xf numFmtId="0" fontId="0" fillId="0" borderId="86" xfId="0" applyFont="1" applyBorder="1" applyAlignment="1"/>
    <xf numFmtId="165" fontId="10" fillId="0" borderId="11" xfId="6" applyNumberFormat="1" applyBorder="1" applyAlignment="1">
      <alignment horizontal="center" vertical="center"/>
    </xf>
    <xf numFmtId="166" fontId="10" fillId="0" borderId="11" xfId="6" applyNumberFormat="1" applyBorder="1" applyAlignment="1">
      <alignment horizontal="center" vertical="center"/>
    </xf>
    <xf numFmtId="0" fontId="0" fillId="0" borderId="87" xfId="0" applyFont="1" applyBorder="1" applyAlignment="1"/>
    <xf numFmtId="0" fontId="0" fillId="0" borderId="80" xfId="0" applyFont="1" applyBorder="1" applyAlignment="1"/>
    <xf numFmtId="0" fontId="0" fillId="0" borderId="88" xfId="0" applyFont="1" applyBorder="1" applyAlignment="1"/>
    <xf numFmtId="0" fontId="10" fillId="0" borderId="11" xfId="6" applyNumberFormat="1" applyBorder="1" applyAlignment="1">
      <alignment horizontal="center" vertical="center"/>
    </xf>
    <xf numFmtId="0" fontId="0" fillId="0" borderId="85" xfId="0" applyFont="1" applyBorder="1" applyAlignment="1"/>
    <xf numFmtId="0" fontId="0" fillId="0" borderId="0" xfId="0" applyFont="1" applyBorder="1" applyAlignment="1"/>
    <xf numFmtId="0" fontId="10" fillId="0" borderId="0" xfId="6"/>
    <xf numFmtId="0" fontId="49" fillId="0" borderId="0" xfId="6" applyFont="1"/>
    <xf numFmtId="0" fontId="90" fillId="0" borderId="0" xfId="6" applyFont="1" applyAlignment="1">
      <alignment horizontal="left"/>
    </xf>
    <xf numFmtId="0" fontId="49" fillId="38" borderId="15" xfId="6" applyFont="1" applyFill="1" applyBorder="1"/>
    <xf numFmtId="0" fontId="49" fillId="5" borderId="14" xfId="6" applyFont="1" applyFill="1" applyBorder="1" applyAlignment="1">
      <alignment horizontal="right"/>
    </xf>
    <xf numFmtId="0" fontId="49" fillId="38" borderId="15" xfId="6" applyFont="1" applyFill="1" applyBorder="1" applyAlignment="1">
      <alignment horizontal="center"/>
    </xf>
    <xf numFmtId="0" fontId="49" fillId="39" borderId="14" xfId="6" applyFont="1" applyFill="1" applyBorder="1" applyAlignment="1">
      <alignment horizontal="center"/>
    </xf>
    <xf numFmtId="0" fontId="49" fillId="9" borderId="0" xfId="6" applyFont="1" applyFill="1" applyAlignment="1">
      <alignment horizontal="center"/>
    </xf>
    <xf numFmtId="0" fontId="49" fillId="5" borderId="14" xfId="6" applyFont="1" applyFill="1" applyBorder="1" applyAlignment="1">
      <alignment horizontal="center"/>
    </xf>
    <xf numFmtId="0" fontId="49" fillId="39" borderId="14" xfId="6" applyFont="1" applyFill="1" applyBorder="1" applyAlignment="1">
      <alignment horizontal="right"/>
    </xf>
    <xf numFmtId="0" fontId="49" fillId="38" borderId="94" xfId="6" applyFont="1" applyFill="1" applyBorder="1"/>
    <xf numFmtId="0" fontId="49" fillId="5" borderId="95" xfId="6" applyFont="1" applyFill="1" applyBorder="1" applyAlignment="1">
      <alignment horizontal="right"/>
    </xf>
    <xf numFmtId="0" fontId="49" fillId="38" borderId="94" xfId="6" applyFont="1" applyFill="1" applyBorder="1" applyAlignment="1">
      <alignment horizontal="center"/>
    </xf>
    <xf numFmtId="0" fontId="49" fillId="39" borderId="95" xfId="6" applyFont="1" applyFill="1" applyBorder="1" applyAlignment="1">
      <alignment horizontal="center"/>
    </xf>
    <xf numFmtId="0" fontId="49" fillId="5" borderId="95" xfId="6" applyFont="1" applyFill="1" applyBorder="1" applyAlignment="1">
      <alignment horizontal="center"/>
    </xf>
    <xf numFmtId="0" fontId="49" fillId="39" borderId="98" xfId="6" applyFont="1" applyFill="1" applyBorder="1" applyAlignment="1">
      <alignment horizontal="right"/>
    </xf>
    <xf numFmtId="0" fontId="49" fillId="38" borderId="96" xfId="6" applyFont="1" applyFill="1" applyBorder="1" applyAlignment="1">
      <alignment horizontal="center"/>
    </xf>
    <xf numFmtId="0" fontId="49" fillId="39" borderId="98" xfId="6" applyFont="1" applyFill="1" applyBorder="1" applyAlignment="1">
      <alignment horizontal="center"/>
    </xf>
    <xf numFmtId="0" fontId="49" fillId="5" borderId="98" xfId="6" applyFont="1" applyFill="1" applyBorder="1" applyAlignment="1">
      <alignment horizontal="center"/>
    </xf>
    <xf numFmtId="0" fontId="49" fillId="38" borderId="99" xfId="6" applyFont="1" applyFill="1" applyBorder="1" applyAlignment="1">
      <alignment horizontal="center"/>
    </xf>
    <xf numFmtId="0" fontId="49" fillId="39" borderId="100" xfId="6" applyFont="1" applyFill="1" applyBorder="1" applyAlignment="1">
      <alignment horizontal="right"/>
    </xf>
    <xf numFmtId="0" fontId="49" fillId="0" borderId="0" xfId="6" applyFont="1" applyAlignment="1">
      <alignment horizontal="center"/>
    </xf>
    <xf numFmtId="0" fontId="49" fillId="38" borderId="96" xfId="6" applyFont="1" applyFill="1" applyBorder="1"/>
    <xf numFmtId="0" fontId="49" fillId="5" borderId="98" xfId="6" applyFont="1" applyFill="1" applyBorder="1" applyAlignment="1">
      <alignment horizontal="right"/>
    </xf>
    <xf numFmtId="0" fontId="92" fillId="38" borderId="15" xfId="6" applyFont="1" applyFill="1" applyBorder="1" applyAlignment="1">
      <alignment horizontal="center"/>
    </xf>
    <xf numFmtId="0" fontId="92" fillId="5" borderId="14" xfId="6" applyFont="1" applyFill="1" applyBorder="1" applyAlignment="1">
      <alignment horizontal="center"/>
    </xf>
    <xf numFmtId="0" fontId="90" fillId="38" borderId="15" xfId="6" applyFont="1" applyFill="1" applyBorder="1" applyAlignment="1">
      <alignment vertical="top"/>
    </xf>
    <xf numFmtId="0" fontId="49" fillId="39" borderId="22" xfId="6" applyFont="1" applyFill="1" applyBorder="1"/>
    <xf numFmtId="0" fontId="90" fillId="38" borderId="22" xfId="6" applyFont="1" applyFill="1" applyBorder="1" applyAlignment="1">
      <alignment vertical="top"/>
    </xf>
    <xf numFmtId="0" fontId="49" fillId="38" borderId="22" xfId="6" applyFont="1" applyFill="1" applyBorder="1"/>
    <xf numFmtId="0" fontId="92" fillId="38" borderId="94" xfId="6" applyFont="1" applyFill="1" applyBorder="1" applyAlignment="1">
      <alignment horizontal="center"/>
    </xf>
    <xf numFmtId="3" fontId="92" fillId="5" borderId="95" xfId="6" applyNumberFormat="1" applyFont="1" applyFill="1" applyBorder="1" applyAlignment="1">
      <alignment horizontal="center"/>
    </xf>
    <xf numFmtId="0" fontId="90" fillId="38" borderId="96" xfId="6" applyFont="1" applyFill="1" applyBorder="1" applyAlignment="1">
      <alignment vertical="top"/>
    </xf>
    <xf numFmtId="0" fontId="49" fillId="39" borderId="97" xfId="6" applyFont="1" applyFill="1" applyBorder="1"/>
    <xf numFmtId="0" fontId="90" fillId="38" borderId="97" xfId="6" applyFont="1" applyFill="1" applyBorder="1" applyAlignment="1">
      <alignment vertical="top"/>
    </xf>
    <xf numFmtId="0" fontId="92" fillId="5" borderId="95" xfId="6" applyFont="1" applyFill="1" applyBorder="1" applyAlignment="1">
      <alignment horizontal="center"/>
    </xf>
    <xf numFmtId="0" fontId="90" fillId="38" borderId="99" xfId="6" applyFont="1" applyFill="1" applyBorder="1"/>
    <xf numFmtId="0" fontId="49" fillId="39" borderId="100" xfId="6" applyFont="1" applyFill="1" applyBorder="1"/>
    <xf numFmtId="0" fontId="92" fillId="39" borderId="95" xfId="6" applyFont="1" applyFill="1" applyBorder="1" applyAlignment="1">
      <alignment horizontal="center"/>
    </xf>
    <xf numFmtId="0" fontId="9" fillId="38" borderId="96" xfId="6" applyFont="1" applyFill="1" applyBorder="1" applyAlignment="1">
      <alignment horizontal="center"/>
    </xf>
    <xf numFmtId="0" fontId="9" fillId="39" borderId="98" xfId="6" applyFont="1" applyFill="1" applyBorder="1" applyAlignment="1">
      <alignment horizontal="center"/>
    </xf>
    <xf numFmtId="0" fontId="92" fillId="39" borderId="14" xfId="6" applyFont="1" applyFill="1" applyBorder="1"/>
    <xf numFmtId="0" fontId="92" fillId="38" borderId="96" xfId="6" applyFont="1" applyFill="1" applyBorder="1" applyAlignment="1">
      <alignment horizontal="center"/>
    </xf>
    <xf numFmtId="0" fontId="92" fillId="39" borderId="98" xfId="6" applyFont="1" applyFill="1" applyBorder="1"/>
    <xf numFmtId="0" fontId="92" fillId="0" borderId="0" xfId="6" applyFont="1"/>
    <xf numFmtId="0" fontId="74" fillId="23" borderId="11" xfId="6" applyFont="1" applyFill="1" applyBorder="1" applyAlignment="1">
      <alignment horizontal="center" vertical="center"/>
    </xf>
    <xf numFmtId="0" fontId="74" fillId="43" borderId="11" xfId="6" applyFont="1" applyFill="1" applyBorder="1" applyAlignment="1">
      <alignment horizontal="center" vertical="center"/>
    </xf>
    <xf numFmtId="0" fontId="73" fillId="23" borderId="11" xfId="6" applyFont="1" applyFill="1" applyBorder="1" applyAlignment="1">
      <alignment horizontal="center" vertical="center"/>
    </xf>
    <xf numFmtId="0" fontId="73" fillId="41" borderId="11" xfId="6" applyFont="1" applyFill="1" applyBorder="1" applyAlignment="1">
      <alignment horizontal="center" vertical="center"/>
    </xf>
    <xf numFmtId="0" fontId="73" fillId="42" borderId="11" xfId="6" applyFont="1" applyFill="1" applyBorder="1" applyAlignment="1">
      <alignment horizontal="center" vertical="center"/>
    </xf>
    <xf numFmtId="0" fontId="73" fillId="39" borderId="11" xfId="6" applyFont="1" applyFill="1" applyBorder="1" applyAlignment="1">
      <alignment horizontal="center" vertical="center"/>
    </xf>
    <xf numFmtId="0" fontId="75" fillId="0" borderId="0" xfId="6" applyFont="1" applyBorder="1"/>
    <xf numFmtId="0" fontId="97" fillId="0" borderId="0" xfId="6" applyFont="1"/>
    <xf numFmtId="0" fontId="0" fillId="0" borderId="0" xfId="0" applyFont="1" applyAlignment="1">
      <alignment horizontal="center" vertical="center"/>
    </xf>
    <xf numFmtId="0" fontId="44" fillId="36" borderId="11" xfId="2" applyFont="1" applyFill="1" applyBorder="1" applyAlignment="1">
      <alignment horizontal="left" vertical="center"/>
    </xf>
    <xf numFmtId="0" fontId="0" fillId="0" borderId="0" xfId="0" applyFont="1" applyAlignment="1">
      <alignment horizontal="center"/>
    </xf>
    <xf numFmtId="0" fontId="0" fillId="0" borderId="0" xfId="0" applyFont="1" applyAlignment="1"/>
    <xf numFmtId="0" fontId="76" fillId="36" borderId="11" xfId="0" applyFont="1" applyFill="1" applyBorder="1" applyAlignment="1">
      <alignment horizontal="center" vertical="center"/>
    </xf>
    <xf numFmtId="0" fontId="76" fillId="35" borderId="11" xfId="0" applyFont="1" applyFill="1" applyBorder="1" applyAlignment="1">
      <alignment horizontal="center" vertical="center"/>
    </xf>
    <xf numFmtId="0" fontId="76" fillId="36" borderId="101" xfId="0" applyFont="1" applyFill="1" applyBorder="1" applyAlignment="1">
      <alignment horizontal="center" vertical="center"/>
    </xf>
    <xf numFmtId="0" fontId="76" fillId="36" borderId="102" xfId="0" applyFont="1" applyFill="1" applyBorder="1" applyAlignment="1">
      <alignment horizontal="center" vertical="center"/>
    </xf>
    <xf numFmtId="0" fontId="0" fillId="0" borderId="102" xfId="0" applyFont="1" applyBorder="1" applyAlignment="1">
      <alignment horizontal="center" vertical="center"/>
    </xf>
    <xf numFmtId="0" fontId="76" fillId="35" borderId="101" xfId="0" applyFont="1" applyFill="1" applyBorder="1" applyAlignment="1">
      <alignment horizontal="center" vertical="center"/>
    </xf>
    <xf numFmtId="0" fontId="76" fillId="35" borderId="102" xfId="0" applyFont="1" applyFill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76" fillId="0" borderId="101" xfId="0" applyFont="1" applyBorder="1" applyAlignment="1">
      <alignment horizontal="center" vertical="center"/>
    </xf>
    <xf numFmtId="0" fontId="76" fillId="0" borderId="47" xfId="0" applyFont="1" applyBorder="1" applyAlignment="1">
      <alignment horizontal="center" vertical="center"/>
    </xf>
    <xf numFmtId="0" fontId="27" fillId="0" borderId="48" xfId="0" applyFont="1" applyBorder="1" applyAlignment="1">
      <alignment horizontal="center" vertical="center"/>
    </xf>
    <xf numFmtId="0" fontId="76" fillId="0" borderId="103" xfId="0" applyFont="1" applyBorder="1" applyAlignment="1">
      <alignment horizontal="center" vertical="center"/>
    </xf>
    <xf numFmtId="0" fontId="0" fillId="0" borderId="105" xfId="0" applyFont="1" applyBorder="1" applyAlignment="1">
      <alignment horizontal="center" vertical="center"/>
    </xf>
    <xf numFmtId="0" fontId="0" fillId="0" borderId="104" xfId="0" applyFont="1" applyBorder="1" applyAlignment="1">
      <alignment horizontal="center" vertical="center"/>
    </xf>
    <xf numFmtId="0" fontId="27" fillId="0" borderId="89" xfId="0" applyFont="1" applyBorder="1" applyAlignment="1">
      <alignment horizontal="center" vertical="center"/>
    </xf>
    <xf numFmtId="0" fontId="27" fillId="0" borderId="104" xfId="0" applyFont="1" applyBorder="1" applyAlignment="1">
      <alignment horizontal="center" vertical="center"/>
    </xf>
    <xf numFmtId="0" fontId="76" fillId="0" borderId="106" xfId="0" applyFont="1" applyBorder="1" applyAlignment="1">
      <alignment horizontal="center" vertical="center"/>
    </xf>
    <xf numFmtId="0" fontId="0" fillId="0" borderId="107" xfId="0" applyFont="1" applyBorder="1" applyAlignment="1">
      <alignment horizontal="center" vertical="center"/>
    </xf>
    <xf numFmtId="0" fontId="10" fillId="0" borderId="104" xfId="0" applyFont="1" applyBorder="1" applyAlignment="1">
      <alignment horizontal="center" vertical="center"/>
    </xf>
    <xf numFmtId="0" fontId="76" fillId="36" borderId="44" xfId="0" applyFont="1" applyFill="1" applyBorder="1" applyAlignment="1">
      <alignment horizontal="center" vertical="center"/>
    </xf>
    <xf numFmtId="0" fontId="76" fillId="36" borderId="45" xfId="0" applyFont="1" applyFill="1" applyBorder="1" applyAlignment="1">
      <alignment horizontal="center" vertical="center"/>
    </xf>
    <xf numFmtId="0" fontId="76" fillId="36" borderId="46" xfId="0" applyFont="1" applyFill="1" applyBorder="1" applyAlignment="1">
      <alignment horizontal="center" vertical="center"/>
    </xf>
    <xf numFmtId="0" fontId="9" fillId="15" borderId="47" xfId="1" applyNumberFormat="1" applyFont="1" applyFill="1" applyBorder="1" applyAlignment="1">
      <alignment horizontal="center" vertical="center"/>
    </xf>
    <xf numFmtId="0" fontId="9" fillId="16" borderId="48" xfId="1" applyNumberFormat="1" applyFont="1" applyFill="1" applyBorder="1" applyAlignment="1">
      <alignment horizontal="center" vertical="center"/>
    </xf>
    <xf numFmtId="0" fontId="9" fillId="15" borderId="51" xfId="1" applyNumberFormat="1" applyFont="1" applyFill="1" applyBorder="1" applyAlignment="1">
      <alignment horizontal="center" vertical="center"/>
    </xf>
    <xf numFmtId="0" fontId="9" fillId="16" borderId="49" xfId="1" applyNumberFormat="1" applyFont="1" applyFill="1" applyBorder="1" applyAlignment="1">
      <alignment horizontal="center" vertical="center"/>
    </xf>
    <xf numFmtId="0" fontId="9" fillId="16" borderId="47" xfId="1" applyNumberFormat="1" applyFont="1" applyFill="1" applyBorder="1" applyAlignment="1">
      <alignment horizontal="center" vertical="center"/>
    </xf>
    <xf numFmtId="0" fontId="9" fillId="15" borderId="48" xfId="1" applyNumberFormat="1" applyFont="1" applyFill="1" applyBorder="1" applyAlignment="1">
      <alignment horizontal="center" vertical="center"/>
    </xf>
    <xf numFmtId="0" fontId="12" fillId="11" borderId="11" xfId="0" applyNumberFormat="1" applyFont="1" applyFill="1" applyBorder="1" applyAlignment="1">
      <alignment horizontal="center" vertical="center"/>
    </xf>
    <xf numFmtId="0" fontId="12" fillId="12" borderId="11" xfId="0" applyNumberFormat="1" applyFont="1" applyFill="1" applyBorder="1" applyAlignment="1">
      <alignment horizontal="center" vertical="center"/>
    </xf>
    <xf numFmtId="0" fontId="5" fillId="5" borderId="19" xfId="1" applyNumberFormat="1" applyFill="1" applyBorder="1" applyAlignment="1">
      <alignment horizontal="center" vertical="center"/>
    </xf>
    <xf numFmtId="0" fontId="5" fillId="5" borderId="18" xfId="1" applyNumberFormat="1" applyFill="1" applyBorder="1" applyAlignment="1">
      <alignment horizontal="center" vertical="center"/>
    </xf>
    <xf numFmtId="0" fontId="5" fillId="6" borderId="18" xfId="1" applyNumberFormat="1" applyFill="1" applyBorder="1" applyAlignment="1">
      <alignment horizontal="center" vertical="center"/>
    </xf>
    <xf numFmtId="0" fontId="5" fillId="6" borderId="20" xfId="1" applyNumberFormat="1" applyFill="1" applyBorder="1" applyAlignment="1">
      <alignment horizontal="center" vertical="center"/>
    </xf>
    <xf numFmtId="0" fontId="3" fillId="5" borderId="19" xfId="3" applyNumberFormat="1" applyFill="1" applyBorder="1" applyAlignment="1">
      <alignment horizontal="center" vertical="center"/>
    </xf>
    <xf numFmtId="0" fontId="3" fillId="5" borderId="18" xfId="3" applyNumberFormat="1" applyFill="1" applyBorder="1" applyAlignment="1">
      <alignment horizontal="center" vertical="center"/>
    </xf>
    <xf numFmtId="0" fontId="3" fillId="6" borderId="20" xfId="3" applyNumberFormat="1" applyFill="1" applyBorder="1" applyAlignment="1">
      <alignment horizontal="center" vertical="center"/>
    </xf>
    <xf numFmtId="0" fontId="9" fillId="5" borderId="17" xfId="3" applyNumberFormat="1" applyFont="1" applyFill="1" applyBorder="1" applyAlignment="1">
      <alignment horizontal="center" vertical="center"/>
    </xf>
    <xf numFmtId="0" fontId="9" fillId="6" borderId="17" xfId="3" applyNumberFormat="1" applyFont="1" applyFill="1" applyBorder="1" applyAlignment="1">
      <alignment horizontal="center" vertical="center"/>
    </xf>
    <xf numFmtId="0" fontId="3" fillId="5" borderId="17" xfId="3" applyNumberFormat="1" applyFill="1" applyBorder="1" applyAlignment="1">
      <alignment horizontal="center" vertical="center"/>
    </xf>
    <xf numFmtId="0" fontId="3" fillId="6" borderId="17" xfId="3" applyNumberFormat="1" applyFill="1" applyBorder="1" applyAlignment="1">
      <alignment horizontal="center" vertical="center"/>
    </xf>
    <xf numFmtId="2" fontId="73" fillId="42" borderId="11" xfId="6" applyNumberFormat="1" applyFont="1" applyFill="1" applyBorder="1" applyAlignment="1">
      <alignment horizontal="center" vertical="center"/>
    </xf>
    <xf numFmtId="2" fontId="0" fillId="0" borderId="102" xfId="0" applyNumberFormat="1" applyFont="1" applyBorder="1" applyAlignment="1">
      <alignment horizontal="center" vertical="center"/>
    </xf>
    <xf numFmtId="0" fontId="0" fillId="0" borderId="102" xfId="0" applyNumberFormat="1" applyFont="1" applyBorder="1" applyAlignment="1">
      <alignment horizontal="center" vertical="center"/>
    </xf>
    <xf numFmtId="0" fontId="0" fillId="0" borderId="107" xfId="0" applyNumberFormat="1" applyFont="1" applyBorder="1" applyAlignment="1">
      <alignment horizontal="center" vertical="center"/>
    </xf>
    <xf numFmtId="0" fontId="0" fillId="0" borderId="105" xfId="0" applyNumberFormat="1" applyFont="1" applyBorder="1" applyAlignment="1">
      <alignment horizontal="center" vertical="center"/>
    </xf>
    <xf numFmtId="0" fontId="0" fillId="0" borderId="49" xfId="0" applyNumberFormat="1" applyFont="1" applyBorder="1" applyAlignment="1">
      <alignment horizontal="center" vertical="center"/>
    </xf>
    <xf numFmtId="0" fontId="73" fillId="42" borderId="11" xfId="6" applyNumberFormat="1" applyFont="1" applyFill="1" applyBorder="1" applyAlignment="1">
      <alignment horizontal="center" vertical="center"/>
    </xf>
    <xf numFmtId="0" fontId="73" fillId="39" borderId="11" xfId="6" applyNumberFormat="1" applyFont="1" applyFill="1" applyBorder="1" applyAlignment="1">
      <alignment horizontal="center" vertical="center"/>
    </xf>
    <xf numFmtId="0" fontId="15" fillId="0" borderId="11" xfId="6" applyNumberFormat="1" applyFont="1" applyBorder="1" applyAlignment="1">
      <alignment horizontal="center" vertical="center"/>
    </xf>
    <xf numFmtId="165" fontId="0" fillId="0" borderId="107" xfId="0" applyNumberFormat="1" applyFont="1" applyBorder="1" applyAlignment="1">
      <alignment horizontal="center" vertical="center"/>
    </xf>
    <xf numFmtId="0" fontId="31" fillId="17" borderId="11" xfId="4" applyFont="1" applyFill="1" applyBorder="1" applyAlignment="1">
      <alignment horizontal="center"/>
    </xf>
    <xf numFmtId="0" fontId="33" fillId="17" borderId="11" xfId="4" applyFont="1" applyFill="1" applyBorder="1"/>
    <xf numFmtId="0" fontId="34" fillId="17" borderId="11" xfId="4" applyFont="1" applyFill="1" applyBorder="1" applyAlignment="1">
      <alignment horizontal="center"/>
    </xf>
    <xf numFmtId="0" fontId="35" fillId="18" borderId="11" xfId="4" applyNumberFormat="1" applyFont="1" applyFill="1" applyBorder="1"/>
    <xf numFmtId="0" fontId="35" fillId="18" borderId="11" xfId="4" applyFont="1" applyFill="1" applyBorder="1" applyAlignment="1">
      <alignment horizontal="center"/>
    </xf>
    <xf numFmtId="0" fontId="34" fillId="18" borderId="11" xfId="4" applyFont="1" applyFill="1" applyBorder="1" applyAlignment="1">
      <alignment horizontal="center"/>
    </xf>
    <xf numFmtId="0" fontId="38" fillId="17" borderId="11" xfId="4" applyFont="1" applyFill="1" applyBorder="1"/>
    <xf numFmtId="2" fontId="45" fillId="22" borderId="11" xfId="4" applyNumberFormat="1" applyFont="1" applyFill="1" applyBorder="1"/>
    <xf numFmtId="0" fontId="35" fillId="22" borderId="11" xfId="4" applyFont="1" applyFill="1" applyBorder="1" applyAlignment="1">
      <alignment horizontal="center"/>
    </xf>
    <xf numFmtId="2" fontId="34" fillId="22" borderId="11" xfId="4" applyNumberFormat="1" applyFont="1" applyFill="1" applyBorder="1"/>
    <xf numFmtId="0" fontId="93" fillId="31" borderId="58" xfId="2" applyFont="1" applyFill="1" applyBorder="1" applyAlignment="1">
      <alignment horizontal="center" vertical="center"/>
    </xf>
    <xf numFmtId="0" fontId="29" fillId="10" borderId="11" xfId="0" applyFont="1" applyFill="1" applyBorder="1" applyAlignment="1">
      <alignment horizontal="center" vertical="center"/>
    </xf>
    <xf numFmtId="0" fontId="15" fillId="10" borderId="11" xfId="0" applyFont="1" applyFill="1" applyBorder="1" applyAlignment="1"/>
    <xf numFmtId="0" fontId="103" fillId="2" borderId="0" xfId="0" applyFont="1" applyFill="1" applyAlignment="1">
      <alignment horizontal="center" vertical="center"/>
    </xf>
    <xf numFmtId="0" fontId="102" fillId="0" borderId="0" xfId="0" applyFont="1" applyAlignment="1"/>
    <xf numFmtId="0" fontId="7" fillId="10" borderId="11" xfId="0" applyFont="1" applyFill="1" applyBorder="1" applyAlignment="1">
      <alignment horizontal="center" vertical="center"/>
    </xf>
    <xf numFmtId="0" fontId="0" fillId="10" borderId="11" xfId="0" applyFont="1" applyFill="1" applyBorder="1" applyAlignment="1"/>
    <xf numFmtId="0" fontId="22" fillId="10" borderId="24" xfId="2" applyFont="1" applyFill="1" applyBorder="1" applyAlignment="1">
      <alignment horizontal="center" vertical="center"/>
    </xf>
    <xf numFmtId="0" fontId="22" fillId="10" borderId="25" xfId="2" applyFont="1" applyFill="1" applyBorder="1" applyAlignment="1">
      <alignment horizontal="center" vertical="center"/>
    </xf>
    <xf numFmtId="0" fontId="22" fillId="10" borderId="28" xfId="2" applyFont="1" applyFill="1" applyBorder="1" applyAlignment="1">
      <alignment horizontal="center" vertical="center"/>
    </xf>
    <xf numFmtId="0" fontId="22" fillId="10" borderId="29" xfId="2" applyFont="1" applyFill="1" applyBorder="1" applyAlignment="1">
      <alignment horizontal="center" vertical="center"/>
    </xf>
    <xf numFmtId="0" fontId="27" fillId="0" borderId="24" xfId="0" applyFont="1" applyBorder="1" applyAlignment="1">
      <alignment horizontal="center" vertical="center" wrapText="1"/>
    </xf>
    <xf numFmtId="0" fontId="27" fillId="0" borderId="30" xfId="0" applyFont="1" applyBorder="1" applyAlignment="1">
      <alignment horizontal="center" vertical="center" wrapText="1"/>
    </xf>
    <xf numFmtId="0" fontId="27" fillId="0" borderId="25" xfId="0" applyFont="1" applyBorder="1" applyAlignment="1">
      <alignment horizontal="center" vertical="center" wrapText="1"/>
    </xf>
    <xf numFmtId="0" fontId="27" fillId="0" borderId="28" xfId="0" applyFont="1" applyBorder="1" applyAlignment="1">
      <alignment horizontal="center" vertical="center" wrapText="1"/>
    </xf>
    <xf numFmtId="0" fontId="27" fillId="0" borderId="31" xfId="0" applyFont="1" applyBorder="1" applyAlignment="1">
      <alignment horizontal="center" vertical="center" wrapText="1"/>
    </xf>
    <xf numFmtId="0" fontId="27" fillId="0" borderId="29" xfId="0" applyFont="1" applyBorder="1" applyAlignment="1">
      <alignment horizontal="center" vertical="center" wrapText="1"/>
    </xf>
    <xf numFmtId="0" fontId="5" fillId="0" borderId="15" xfId="1" applyBorder="1" applyAlignment="1">
      <alignment horizontal="left" vertical="center"/>
    </xf>
    <xf numFmtId="0" fontId="13" fillId="0" borderId="22" xfId="1" applyFont="1" applyBorder="1" applyAlignment="1">
      <alignment horizontal="left"/>
    </xf>
    <xf numFmtId="0" fontId="13" fillId="0" borderId="14" xfId="1" applyFont="1" applyBorder="1" applyAlignment="1">
      <alignment horizontal="left"/>
    </xf>
    <xf numFmtId="0" fontId="12" fillId="10" borderId="42" xfId="1" applyFont="1" applyFill="1" applyBorder="1" applyAlignment="1">
      <alignment horizontal="center" vertical="center"/>
    </xf>
    <xf numFmtId="0" fontId="12" fillId="10" borderId="43" xfId="1" applyFont="1" applyFill="1" applyBorder="1" applyAlignment="1">
      <alignment horizontal="center" vertical="center"/>
    </xf>
    <xf numFmtId="0" fontId="17" fillId="0" borderId="11" xfId="0" applyFont="1" applyBorder="1" applyAlignment="1">
      <alignment horizontal="center" vertical="top" wrapText="1"/>
    </xf>
    <xf numFmtId="0" fontId="93" fillId="10" borderId="24" xfId="2" applyFont="1" applyFill="1" applyBorder="1" applyAlignment="1">
      <alignment horizontal="center" vertical="center"/>
    </xf>
    <xf numFmtId="0" fontId="93" fillId="10" borderId="25" xfId="2" applyFont="1" applyFill="1" applyBorder="1" applyAlignment="1">
      <alignment horizontal="center" vertical="center"/>
    </xf>
    <xf numFmtId="0" fontId="93" fillId="10" borderId="26" xfId="2" applyFont="1" applyFill="1" applyBorder="1" applyAlignment="1">
      <alignment horizontal="center" vertical="center"/>
    </xf>
    <xf numFmtId="0" fontId="93" fillId="10" borderId="27" xfId="2" applyFont="1" applyFill="1" applyBorder="1" applyAlignment="1">
      <alignment horizontal="center" vertical="center"/>
    </xf>
    <xf numFmtId="0" fontId="93" fillId="10" borderId="28" xfId="2" applyFont="1" applyFill="1" applyBorder="1" applyAlignment="1">
      <alignment horizontal="center" vertical="center"/>
    </xf>
    <xf numFmtId="0" fontId="93" fillId="10" borderId="29" xfId="2" applyFont="1" applyFill="1" applyBorder="1" applyAlignment="1">
      <alignment horizontal="center" vertical="center"/>
    </xf>
    <xf numFmtId="0" fontId="18" fillId="0" borderId="0" xfId="1" applyFont="1" applyAlignment="1">
      <alignment horizontal="center"/>
    </xf>
    <xf numFmtId="0" fontId="5" fillId="0" borderId="0" xfId="1"/>
    <xf numFmtId="0" fontId="101" fillId="10" borderId="24" xfId="2" applyFont="1" applyFill="1" applyBorder="1" applyAlignment="1">
      <alignment horizontal="center" vertical="center"/>
    </xf>
    <xf numFmtId="0" fontId="101" fillId="10" borderId="25" xfId="2" applyFont="1" applyFill="1" applyBorder="1" applyAlignment="1">
      <alignment horizontal="center" vertical="center"/>
    </xf>
    <xf numFmtId="0" fontId="101" fillId="10" borderId="28" xfId="2" applyFont="1" applyFill="1" applyBorder="1" applyAlignment="1">
      <alignment horizontal="center" vertical="center"/>
    </xf>
    <xf numFmtId="0" fontId="101" fillId="10" borderId="29" xfId="2" applyFont="1" applyFill="1" applyBorder="1" applyAlignment="1">
      <alignment horizontal="center" vertical="center"/>
    </xf>
    <xf numFmtId="0" fontId="20" fillId="0" borderId="0" xfId="3" applyFont="1" applyAlignment="1">
      <alignment horizontal="center"/>
    </xf>
    <xf numFmtId="0" fontId="3" fillId="0" borderId="0" xfId="3"/>
    <xf numFmtId="0" fontId="22" fillId="10" borderId="26" xfId="2" applyFont="1" applyFill="1" applyBorder="1" applyAlignment="1">
      <alignment horizontal="center" vertical="center"/>
    </xf>
    <xf numFmtId="0" fontId="22" fillId="10" borderId="27" xfId="2" applyFont="1" applyFill="1" applyBorder="1" applyAlignment="1">
      <alignment horizontal="center" vertical="center"/>
    </xf>
    <xf numFmtId="0" fontId="11" fillId="14" borderId="0" xfId="3" applyFont="1" applyFill="1" applyAlignment="1">
      <alignment horizontal="left"/>
    </xf>
    <xf numFmtId="0" fontId="24" fillId="10" borderId="24" xfId="2" applyFont="1" applyFill="1" applyBorder="1" applyAlignment="1">
      <alignment horizontal="center" vertical="center"/>
    </xf>
    <xf numFmtId="0" fontId="24" fillId="10" borderId="25" xfId="2" applyFont="1" applyFill="1" applyBorder="1" applyAlignment="1">
      <alignment horizontal="center" vertical="center"/>
    </xf>
    <xf numFmtId="0" fontId="24" fillId="10" borderId="28" xfId="2" applyFont="1" applyFill="1" applyBorder="1" applyAlignment="1">
      <alignment horizontal="center" vertical="center"/>
    </xf>
    <xf numFmtId="0" fontId="24" fillId="10" borderId="29" xfId="2" applyFont="1" applyFill="1" applyBorder="1" applyAlignment="1">
      <alignment horizontal="center" vertical="center"/>
    </xf>
    <xf numFmtId="0" fontId="3" fillId="9" borderId="0" xfId="3" applyFill="1" applyAlignment="1">
      <alignment horizontal="left" vertical="center"/>
    </xf>
    <xf numFmtId="0" fontId="25" fillId="0" borderId="24" xfId="3" applyFont="1" applyBorder="1" applyAlignment="1">
      <alignment horizontal="center" vertical="center" wrapText="1"/>
    </xf>
    <xf numFmtId="0" fontId="25" fillId="0" borderId="30" xfId="3" applyFont="1" applyBorder="1" applyAlignment="1">
      <alignment horizontal="center" vertical="center" wrapText="1"/>
    </xf>
    <xf numFmtId="0" fontId="25" fillId="0" borderId="25" xfId="3" applyFont="1" applyBorder="1" applyAlignment="1">
      <alignment horizontal="center" vertical="center" wrapText="1"/>
    </xf>
    <xf numFmtId="0" fontId="25" fillId="0" borderId="26" xfId="3" applyFont="1" applyBorder="1" applyAlignment="1">
      <alignment horizontal="center" vertical="center" wrapText="1"/>
    </xf>
    <xf numFmtId="0" fontId="25" fillId="0" borderId="0" xfId="3" applyFont="1" applyBorder="1" applyAlignment="1">
      <alignment horizontal="center" vertical="center" wrapText="1"/>
    </xf>
    <xf numFmtId="0" fontId="25" fillId="0" borderId="27" xfId="3" applyFont="1" applyBorder="1" applyAlignment="1">
      <alignment horizontal="center" vertical="center" wrapText="1"/>
    </xf>
    <xf numFmtId="0" fontId="25" fillId="0" borderId="28" xfId="3" applyFont="1" applyBorder="1" applyAlignment="1">
      <alignment horizontal="center" vertical="center" wrapText="1"/>
    </xf>
    <xf numFmtId="0" fontId="25" fillId="0" borderId="31" xfId="3" applyFont="1" applyBorder="1" applyAlignment="1">
      <alignment horizontal="center" vertical="center" wrapText="1"/>
    </xf>
    <xf numFmtId="0" fontId="25" fillId="0" borderId="29" xfId="3" applyFont="1" applyBorder="1" applyAlignment="1">
      <alignment horizontal="center" vertical="center" wrapText="1"/>
    </xf>
    <xf numFmtId="0" fontId="25" fillId="0" borderId="24" xfId="3" applyFont="1" applyBorder="1" applyAlignment="1">
      <alignment horizontal="left" vertical="top" wrapText="1"/>
    </xf>
    <xf numFmtId="0" fontId="25" fillId="0" borderId="30" xfId="3" applyFont="1" applyBorder="1" applyAlignment="1">
      <alignment horizontal="left" vertical="top"/>
    </xf>
    <xf numFmtId="0" fontId="25" fillId="0" borderId="25" xfId="3" applyFont="1" applyBorder="1" applyAlignment="1">
      <alignment horizontal="left" vertical="top"/>
    </xf>
    <xf numFmtId="0" fontId="25" fillId="0" borderId="26" xfId="3" applyFont="1" applyBorder="1" applyAlignment="1">
      <alignment horizontal="left" vertical="top"/>
    </xf>
    <xf numFmtId="0" fontId="25" fillId="0" borderId="0" xfId="3" applyFont="1" applyBorder="1" applyAlignment="1">
      <alignment horizontal="left" vertical="top"/>
    </xf>
    <xf numFmtId="0" fontId="25" fillId="0" borderId="27" xfId="3" applyFont="1" applyBorder="1" applyAlignment="1">
      <alignment horizontal="left" vertical="top"/>
    </xf>
    <xf numFmtId="0" fontId="25" fillId="0" borderId="28" xfId="3" applyFont="1" applyBorder="1" applyAlignment="1">
      <alignment horizontal="left" vertical="top"/>
    </xf>
    <xf numFmtId="0" fontId="25" fillId="0" borderId="31" xfId="3" applyFont="1" applyBorder="1" applyAlignment="1">
      <alignment horizontal="left" vertical="top"/>
    </xf>
    <xf numFmtId="0" fontId="25" fillId="0" borderId="29" xfId="3" applyFont="1" applyBorder="1" applyAlignment="1">
      <alignment horizontal="left" vertical="top"/>
    </xf>
    <xf numFmtId="0" fontId="26" fillId="10" borderId="24" xfId="2" applyFont="1" applyFill="1" applyBorder="1" applyAlignment="1">
      <alignment horizontal="center" vertical="center"/>
    </xf>
    <xf numFmtId="0" fontId="26" fillId="10" borderId="25" xfId="2" applyFont="1" applyFill="1" applyBorder="1" applyAlignment="1">
      <alignment horizontal="center" vertical="center"/>
    </xf>
    <xf numFmtId="0" fontId="26" fillId="10" borderId="26" xfId="2" applyFont="1" applyFill="1" applyBorder="1" applyAlignment="1">
      <alignment horizontal="center" vertical="center"/>
    </xf>
    <xf numFmtId="0" fontId="26" fillId="10" borderId="27" xfId="2" applyFont="1" applyFill="1" applyBorder="1" applyAlignment="1">
      <alignment horizontal="center" vertical="center"/>
    </xf>
    <xf numFmtId="0" fontId="26" fillId="10" borderId="28" xfId="2" applyFont="1" applyFill="1" applyBorder="1" applyAlignment="1">
      <alignment horizontal="center" vertical="center"/>
    </xf>
    <xf numFmtId="0" fontId="26" fillId="10" borderId="29" xfId="2" applyFont="1" applyFill="1" applyBorder="1" applyAlignment="1">
      <alignment horizontal="center" vertical="center"/>
    </xf>
    <xf numFmtId="0" fontId="3" fillId="9" borderId="32" xfId="3" applyFill="1" applyBorder="1" applyAlignment="1">
      <alignment horizontal="left" vertical="center"/>
    </xf>
    <xf numFmtId="0" fontId="3" fillId="9" borderId="33" xfId="3" applyFill="1" applyBorder="1" applyAlignment="1">
      <alignment horizontal="left" vertical="center"/>
    </xf>
    <xf numFmtId="0" fontId="3" fillId="9" borderId="34" xfId="3" applyFill="1" applyBorder="1" applyAlignment="1">
      <alignment horizontal="left" vertical="center"/>
    </xf>
    <xf numFmtId="0" fontId="22" fillId="10" borderId="35" xfId="2" applyFont="1" applyFill="1" applyBorder="1" applyAlignment="1">
      <alignment horizontal="center" vertical="center"/>
    </xf>
    <xf numFmtId="0" fontId="22" fillId="10" borderId="36" xfId="2" applyFont="1" applyFill="1" applyBorder="1" applyAlignment="1">
      <alignment horizontal="center" vertical="center"/>
    </xf>
    <xf numFmtId="0" fontId="22" fillId="10" borderId="37" xfId="2" applyFont="1" applyFill="1" applyBorder="1" applyAlignment="1">
      <alignment horizontal="center" vertical="center"/>
    </xf>
    <xf numFmtId="0" fontId="43" fillId="9" borderId="11" xfId="4" applyFont="1" applyFill="1" applyBorder="1" applyAlignment="1">
      <alignment horizontal="center" vertical="center"/>
    </xf>
    <xf numFmtId="0" fontId="13" fillId="0" borderId="11" xfId="4" applyFont="1" applyBorder="1"/>
    <xf numFmtId="0" fontId="30" fillId="17" borderId="55" xfId="4" applyFont="1" applyFill="1" applyBorder="1" applyAlignment="1">
      <alignment horizontal="center" vertical="center"/>
    </xf>
    <xf numFmtId="0" fontId="13" fillId="0" borderId="73" xfId="4" applyFont="1" applyBorder="1"/>
    <xf numFmtId="0" fontId="40" fillId="21" borderId="11" xfId="4" applyFont="1" applyFill="1" applyBorder="1" applyAlignment="1">
      <alignment horizontal="center" vertical="center"/>
    </xf>
    <xf numFmtId="0" fontId="42" fillId="17" borderId="11" xfId="4" applyFont="1" applyFill="1" applyBorder="1" applyAlignment="1">
      <alignment horizontal="center" vertical="center"/>
    </xf>
    <xf numFmtId="0" fontId="40" fillId="23" borderId="11" xfId="4" applyFont="1" applyFill="1" applyBorder="1" applyAlignment="1">
      <alignment horizontal="center" vertical="center"/>
    </xf>
    <xf numFmtId="0" fontId="42" fillId="0" borderId="11" xfId="4" applyFont="1" applyBorder="1" applyAlignment="1">
      <alignment horizontal="center" vertical="center"/>
    </xf>
    <xf numFmtId="0" fontId="40" fillId="24" borderId="11" xfId="4" applyFont="1" applyFill="1" applyBorder="1" applyAlignment="1">
      <alignment horizontal="center" vertical="center"/>
    </xf>
    <xf numFmtId="0" fontId="46" fillId="17" borderId="53" xfId="4" applyFont="1" applyFill="1" applyBorder="1" applyAlignment="1">
      <alignment horizontal="center" vertical="center"/>
    </xf>
    <xf numFmtId="0" fontId="13" fillId="0" borderId="54" xfId="4" applyFont="1" applyBorder="1"/>
    <xf numFmtId="0" fontId="13" fillId="0" borderId="3" xfId="4" applyFont="1" applyBorder="1"/>
    <xf numFmtId="0" fontId="47" fillId="0" borderId="0" xfId="4" applyFont="1" applyAlignment="1">
      <alignment horizontal="center"/>
    </xf>
    <xf numFmtId="0" fontId="2" fillId="0" borderId="0" xfId="4"/>
    <xf numFmtId="0" fontId="48" fillId="0" borderId="62" xfId="4" applyFont="1" applyBorder="1" applyAlignment="1">
      <alignment horizontal="center"/>
    </xf>
    <xf numFmtId="0" fontId="13" fillId="0" borderId="63" xfId="4" applyFont="1" applyBorder="1"/>
    <xf numFmtId="0" fontId="13" fillId="0" borderId="64" xfId="4" applyFont="1" applyBorder="1"/>
    <xf numFmtId="0" fontId="51" fillId="0" borderId="53" xfId="4" applyFont="1" applyBorder="1" applyAlignment="1">
      <alignment horizontal="center"/>
    </xf>
    <xf numFmtId="0" fontId="26" fillId="10" borderId="30" xfId="2" applyFont="1" applyFill="1" applyBorder="1" applyAlignment="1">
      <alignment horizontal="center" vertical="center"/>
    </xf>
    <xf numFmtId="0" fontId="26" fillId="10" borderId="0" xfId="2" applyFont="1" applyFill="1" applyBorder="1" applyAlignment="1">
      <alignment horizontal="center" vertical="center"/>
    </xf>
    <xf numFmtId="0" fontId="26" fillId="10" borderId="31" xfId="2" applyFont="1" applyFill="1" applyBorder="1" applyAlignment="1">
      <alignment horizontal="center" vertical="center"/>
    </xf>
    <xf numFmtId="0" fontId="60" fillId="0" borderId="53" xfId="4" applyFont="1" applyBorder="1" applyAlignment="1">
      <alignment horizontal="center" vertical="center"/>
    </xf>
    <xf numFmtId="0" fontId="60" fillId="0" borderId="55" xfId="4" applyFont="1" applyBorder="1" applyAlignment="1">
      <alignment horizontal="center" vertical="center"/>
    </xf>
    <xf numFmtId="0" fontId="13" fillId="0" borderId="56" xfId="4" applyFont="1" applyBorder="1"/>
    <xf numFmtId="0" fontId="13" fillId="0" borderId="57" xfId="4" applyFont="1" applyBorder="1"/>
    <xf numFmtId="0" fontId="13" fillId="0" borderId="72" xfId="4" applyFont="1" applyBorder="1"/>
    <xf numFmtId="0" fontId="13" fillId="0" borderId="4" xfId="4" applyFont="1" applyBorder="1"/>
    <xf numFmtId="0" fontId="61" fillId="0" borderId="55" xfId="4" applyFont="1" applyBorder="1" applyAlignment="1">
      <alignment horizontal="center" vertical="center"/>
    </xf>
    <xf numFmtId="0" fontId="65" fillId="10" borderId="24" xfId="2" applyFont="1" applyFill="1" applyBorder="1" applyAlignment="1">
      <alignment horizontal="center" vertical="center"/>
    </xf>
    <xf numFmtId="0" fontId="65" fillId="10" borderId="30" xfId="2" applyFont="1" applyFill="1" applyBorder="1" applyAlignment="1">
      <alignment horizontal="center" vertical="center"/>
    </xf>
    <xf numFmtId="0" fontId="65" fillId="10" borderId="25" xfId="2" applyFont="1" applyFill="1" applyBorder="1" applyAlignment="1">
      <alignment horizontal="center" vertical="center"/>
    </xf>
    <xf numFmtId="0" fontId="65" fillId="10" borderId="26" xfId="2" applyFont="1" applyFill="1" applyBorder="1" applyAlignment="1">
      <alignment horizontal="center" vertical="center"/>
    </xf>
    <xf numFmtId="0" fontId="65" fillId="10" borderId="0" xfId="2" applyFont="1" applyFill="1" applyBorder="1" applyAlignment="1">
      <alignment horizontal="center" vertical="center"/>
    </xf>
    <xf numFmtId="0" fontId="65" fillId="10" borderId="27" xfId="2" applyFont="1" applyFill="1" applyBorder="1" applyAlignment="1">
      <alignment horizontal="center" vertical="center"/>
    </xf>
    <xf numFmtId="0" fontId="65" fillId="10" borderId="28" xfId="2" applyFont="1" applyFill="1" applyBorder="1" applyAlignment="1">
      <alignment horizontal="center" vertical="center"/>
    </xf>
    <xf numFmtId="0" fontId="65" fillId="10" borderId="31" xfId="2" applyFont="1" applyFill="1" applyBorder="1" applyAlignment="1">
      <alignment horizontal="center" vertical="center"/>
    </xf>
    <xf numFmtId="0" fontId="65" fillId="10" borderId="29" xfId="2" applyFont="1" applyFill="1" applyBorder="1" applyAlignment="1">
      <alignment horizontal="center" vertical="center"/>
    </xf>
    <xf numFmtId="0" fontId="63" fillId="0" borderId="55" xfId="4" applyFont="1" applyBorder="1" applyAlignment="1">
      <alignment horizontal="center" vertical="center"/>
    </xf>
    <xf numFmtId="0" fontId="48" fillId="9" borderId="74" xfId="4" applyFont="1" applyFill="1" applyBorder="1" applyAlignment="1">
      <alignment horizontal="center"/>
    </xf>
    <xf numFmtId="0" fontId="13" fillId="0" borderId="75" xfId="4" applyFont="1" applyBorder="1"/>
    <xf numFmtId="0" fontId="13" fillId="0" borderId="76" xfId="4" applyFont="1" applyBorder="1"/>
    <xf numFmtId="0" fontId="58" fillId="0" borderId="72" xfId="4" applyFont="1" applyBorder="1" applyAlignment="1">
      <alignment horizontal="center"/>
    </xf>
    <xf numFmtId="0" fontId="59" fillId="0" borderId="53" xfId="4" applyFont="1" applyBorder="1" applyAlignment="1">
      <alignment horizontal="center"/>
    </xf>
    <xf numFmtId="0" fontId="67" fillId="9" borderId="74" xfId="5" applyFont="1" applyFill="1" applyBorder="1" applyAlignment="1">
      <alignment horizontal="center"/>
    </xf>
    <xf numFmtId="0" fontId="13" fillId="0" borderId="75" xfId="5" applyFont="1" applyBorder="1"/>
    <xf numFmtId="0" fontId="13" fillId="0" borderId="76" xfId="5" applyFont="1" applyBorder="1"/>
    <xf numFmtId="0" fontId="66" fillId="0" borderId="0" xfId="5" applyFont="1" applyAlignment="1">
      <alignment horizontal="center"/>
    </xf>
    <xf numFmtId="0" fontId="1" fillId="0" borderId="0" xfId="5"/>
    <xf numFmtId="0" fontId="70" fillId="0" borderId="53" xfId="5" applyFont="1" applyBorder="1" applyAlignment="1">
      <alignment horizontal="center" vertical="center"/>
    </xf>
    <xf numFmtId="0" fontId="13" fillId="0" borderId="54" xfId="5" applyFont="1" applyBorder="1"/>
    <xf numFmtId="0" fontId="13" fillId="0" borderId="3" xfId="5" applyFont="1" applyBorder="1"/>
    <xf numFmtId="0" fontId="71" fillId="21" borderId="53" xfId="5" applyFont="1" applyFill="1" applyBorder="1"/>
    <xf numFmtId="0" fontId="71" fillId="34" borderId="53" xfId="5" applyFont="1" applyFill="1" applyBorder="1"/>
    <xf numFmtId="0" fontId="74" fillId="0" borderId="0" xfId="5" applyFont="1" applyAlignment="1">
      <alignment horizontal="left"/>
    </xf>
    <xf numFmtId="0" fontId="23" fillId="36" borderId="11" xfId="6" applyFont="1" applyFill="1" applyBorder="1" applyAlignment="1">
      <alignment horizontal="center" vertical="center"/>
    </xf>
    <xf numFmtId="0" fontId="6" fillId="0" borderId="11" xfId="6" applyFont="1" applyBorder="1" applyAlignment="1">
      <alignment horizontal="left" vertical="center"/>
    </xf>
    <xf numFmtId="0" fontId="16" fillId="37" borderId="89" xfId="6" applyFont="1" applyFill="1" applyBorder="1" applyAlignment="1">
      <alignment horizontal="center" vertical="center"/>
    </xf>
    <xf numFmtId="0" fontId="16" fillId="37" borderId="93" xfId="6" applyFont="1" applyFill="1" applyBorder="1" applyAlignment="1">
      <alignment horizontal="center" vertical="center"/>
    </xf>
    <xf numFmtId="0" fontId="88" fillId="31" borderId="11" xfId="2" applyFont="1" applyFill="1" applyBorder="1" applyAlignment="1">
      <alignment horizontal="center" vertical="center"/>
    </xf>
    <xf numFmtId="0" fontId="21" fillId="31" borderId="11" xfId="2" applyFont="1" applyFill="1" applyBorder="1" applyAlignment="1">
      <alignment horizontal="center" vertical="center"/>
    </xf>
    <xf numFmtId="0" fontId="64" fillId="31" borderId="11" xfId="2" applyFont="1" applyFill="1" applyBorder="1" applyAlignment="1">
      <alignment horizontal="center" vertical="center"/>
    </xf>
    <xf numFmtId="0" fontId="16" fillId="37" borderId="11" xfId="6" applyFont="1" applyFill="1" applyBorder="1" applyAlignment="1">
      <alignment horizontal="center" vertical="center"/>
    </xf>
    <xf numFmtId="0" fontId="85" fillId="37" borderId="11" xfId="6" applyFont="1" applyFill="1" applyBorder="1" applyAlignment="1">
      <alignment horizontal="center" vertical="center"/>
    </xf>
    <xf numFmtId="0" fontId="80" fillId="31" borderId="11" xfId="2" applyFont="1" applyFill="1" applyBorder="1" applyAlignment="1">
      <alignment horizontal="center" vertical="center"/>
    </xf>
    <xf numFmtId="0" fontId="83" fillId="37" borderId="11" xfId="6" applyFont="1" applyFill="1" applyBorder="1" applyAlignment="1">
      <alignment horizontal="center" vertical="center"/>
    </xf>
    <xf numFmtId="0" fontId="6" fillId="0" borderId="90" xfId="6" applyFont="1" applyBorder="1" applyAlignment="1">
      <alignment horizontal="left" vertical="center"/>
    </xf>
    <xf numFmtId="0" fontId="6" fillId="0" borderId="91" xfId="6" applyFont="1" applyBorder="1" applyAlignment="1">
      <alignment horizontal="left" vertical="center"/>
    </xf>
    <xf numFmtId="0" fontId="6" fillId="0" borderId="92" xfId="6" applyFont="1" applyBorder="1" applyAlignment="1">
      <alignment horizontal="left" vertical="center"/>
    </xf>
    <xf numFmtId="0" fontId="6" fillId="0" borderId="90" xfId="6" applyFont="1" applyBorder="1" applyAlignment="1">
      <alignment horizontal="left"/>
    </xf>
    <xf numFmtId="0" fontId="6" fillId="0" borderId="92" xfId="6" applyFont="1" applyBorder="1" applyAlignment="1">
      <alignment horizontal="left"/>
    </xf>
    <xf numFmtId="0" fontId="76" fillId="37" borderId="11" xfId="6" applyFont="1" applyFill="1" applyBorder="1" applyAlignment="1">
      <alignment horizontal="center" vertical="center"/>
    </xf>
    <xf numFmtId="0" fontId="6" fillId="0" borderId="0" xfId="6" applyFont="1" applyAlignment="1">
      <alignment horizontal="left" vertical="center" wrapText="1"/>
    </xf>
    <xf numFmtId="0" fontId="10" fillId="0" borderId="0" xfId="6"/>
    <xf numFmtId="0" fontId="75" fillId="0" borderId="2" xfId="6" applyFont="1" applyBorder="1"/>
    <xf numFmtId="0" fontId="19" fillId="31" borderId="11" xfId="2" applyFill="1" applyBorder="1" applyAlignment="1">
      <alignment horizontal="center" vertical="center"/>
    </xf>
    <xf numFmtId="0" fontId="6" fillId="0" borderId="11" xfId="6" applyFont="1" applyBorder="1" applyAlignment="1">
      <alignment horizontal="left"/>
    </xf>
    <xf numFmtId="0" fontId="26" fillId="10" borderId="11" xfId="2" applyFont="1" applyFill="1" applyBorder="1" applyAlignment="1">
      <alignment horizontal="center" vertical="center"/>
    </xf>
    <xf numFmtId="0" fontId="76" fillId="36" borderId="11" xfId="6" applyFont="1" applyFill="1" applyBorder="1" applyAlignment="1">
      <alignment horizontal="center"/>
    </xf>
    <xf numFmtId="0" fontId="10" fillId="36" borderId="11" xfId="6" applyFill="1" applyBorder="1" applyAlignment="1">
      <alignment horizontal="center"/>
    </xf>
    <xf numFmtId="0" fontId="76" fillId="37" borderId="89" xfId="6" applyFont="1" applyFill="1" applyBorder="1" applyAlignment="1">
      <alignment horizontal="center" vertical="center"/>
    </xf>
    <xf numFmtId="0" fontId="76" fillId="37" borderId="93" xfId="6" applyFont="1" applyFill="1" applyBorder="1" applyAlignment="1">
      <alignment horizontal="center" vertical="center"/>
    </xf>
    <xf numFmtId="0" fontId="85" fillId="37" borderId="89" xfId="6" applyFont="1" applyFill="1" applyBorder="1" applyAlignment="1">
      <alignment horizontal="center" vertical="center"/>
    </xf>
    <xf numFmtId="0" fontId="85" fillId="37" borderId="93" xfId="6" applyFont="1" applyFill="1" applyBorder="1" applyAlignment="1">
      <alignment horizontal="center" vertical="center"/>
    </xf>
    <xf numFmtId="0" fontId="49" fillId="38" borderId="15" xfId="6" applyFont="1" applyFill="1" applyBorder="1" applyAlignment="1">
      <alignment horizontal="center"/>
    </xf>
    <xf numFmtId="0" fontId="75" fillId="0" borderId="22" xfId="6" applyFont="1" applyBorder="1"/>
    <xf numFmtId="0" fontId="49" fillId="38" borderId="96" xfId="6" applyFont="1" applyFill="1" applyBorder="1" applyAlignment="1">
      <alignment horizontal="center"/>
    </xf>
    <xf numFmtId="0" fontId="75" fillId="0" borderId="97" xfId="6" applyFont="1" applyBorder="1"/>
    <xf numFmtId="0" fontId="90" fillId="0" borderId="0" xfId="6" applyFont="1"/>
    <xf numFmtId="0" fontId="91" fillId="0" borderId="0" xfId="6" applyFont="1" applyAlignment="1">
      <alignment horizontal="left"/>
    </xf>
    <xf numFmtId="0" fontId="90" fillId="38" borderId="14" xfId="6" applyFont="1" applyFill="1" applyBorder="1" applyAlignment="1">
      <alignment vertical="top" wrapText="1"/>
    </xf>
    <xf numFmtId="0" fontId="75" fillId="0" borderId="98" xfId="6" applyFont="1" applyBorder="1"/>
    <xf numFmtId="0" fontId="93" fillId="40" borderId="11" xfId="2" applyFont="1" applyFill="1" applyBorder="1" applyAlignment="1">
      <alignment horizontal="center" vertical="center"/>
    </xf>
    <xf numFmtId="0" fontId="90" fillId="0" borderId="0" xfId="6" applyFont="1" applyAlignment="1">
      <alignment horizontal="left"/>
    </xf>
    <xf numFmtId="0" fontId="94" fillId="41" borderId="55" xfId="6" applyFont="1" applyFill="1" applyBorder="1" applyAlignment="1">
      <alignment horizontal="center" vertical="center"/>
    </xf>
    <xf numFmtId="0" fontId="75" fillId="0" borderId="73" xfId="6" applyFont="1" applyBorder="1"/>
    <xf numFmtId="0" fontId="75" fillId="0" borderId="56" xfId="6" applyFont="1" applyBorder="1"/>
    <xf numFmtId="0" fontId="75" fillId="0" borderId="82" xfId="6" applyFont="1" applyBorder="1"/>
    <xf numFmtId="0" fontId="75" fillId="0" borderId="0" xfId="6" applyFont="1"/>
    <xf numFmtId="0" fontId="26" fillId="31" borderId="11" xfId="2" applyFont="1" applyFill="1" applyBorder="1" applyAlignment="1">
      <alignment horizontal="center" vertical="center"/>
    </xf>
    <xf numFmtId="0" fontId="71" fillId="0" borderId="53" xfId="6" applyFont="1" applyBorder="1" applyAlignment="1">
      <alignment horizontal="center" vertical="center"/>
    </xf>
    <xf numFmtId="0" fontId="96" fillId="0" borderId="54" xfId="6" applyFont="1" applyBorder="1"/>
    <xf numFmtId="0" fontId="96" fillId="0" borderId="3" xfId="6" applyFont="1" applyBorder="1"/>
    <xf numFmtId="0" fontId="92" fillId="0" borderId="55" xfId="6" applyFont="1" applyBorder="1"/>
    <xf numFmtId="0" fontId="75" fillId="0" borderId="57" xfId="6" applyFont="1" applyBorder="1"/>
    <xf numFmtId="0" fontId="75" fillId="0" borderId="72" xfId="6" applyFont="1" applyBorder="1"/>
    <xf numFmtId="0" fontId="75" fillId="0" borderId="4" xfId="6" applyFont="1" applyBorder="1"/>
    <xf numFmtId="0" fontId="95" fillId="0" borderId="0" xfId="6" applyFont="1" applyAlignment="1">
      <alignment horizontal="left" vertical="center"/>
    </xf>
    <xf numFmtId="0" fontId="24" fillId="31" borderId="44" xfId="2" applyFont="1" applyFill="1" applyBorder="1" applyAlignment="1">
      <alignment horizontal="center" vertical="center"/>
    </xf>
    <xf numFmtId="0" fontId="24" fillId="31" borderId="45" xfId="2" applyFont="1" applyFill="1" applyBorder="1" applyAlignment="1">
      <alignment horizontal="center" vertical="center"/>
    </xf>
    <xf numFmtId="0" fontId="24" fillId="31" borderId="46" xfId="2" applyFont="1" applyFill="1" applyBorder="1" applyAlignment="1">
      <alignment horizontal="center" vertical="center"/>
    </xf>
    <xf numFmtId="0" fontId="24" fillId="31" borderId="101" xfId="2" applyFont="1" applyFill="1" applyBorder="1" applyAlignment="1">
      <alignment horizontal="center" vertical="center"/>
    </xf>
    <xf numFmtId="0" fontId="24" fillId="31" borderId="11" xfId="2" applyFont="1" applyFill="1" applyBorder="1" applyAlignment="1">
      <alignment horizontal="center" vertical="center"/>
    </xf>
    <xf numFmtId="0" fontId="24" fillId="31" borderId="102" xfId="2" applyFont="1" applyFill="1" applyBorder="1" applyAlignment="1">
      <alignment horizontal="center" vertical="center"/>
    </xf>
    <xf numFmtId="0" fontId="24" fillId="31" borderId="47" xfId="2" applyFont="1" applyFill="1" applyBorder="1" applyAlignment="1">
      <alignment horizontal="center" vertical="center"/>
    </xf>
    <xf numFmtId="0" fontId="24" fillId="31" borderId="48" xfId="2" applyFont="1" applyFill="1" applyBorder="1" applyAlignment="1">
      <alignment horizontal="center" vertical="center"/>
    </xf>
    <xf numFmtId="0" fontId="24" fillId="31" borderId="49" xfId="2" applyFont="1" applyFill="1" applyBorder="1" applyAlignment="1">
      <alignment horizontal="center" vertical="center"/>
    </xf>
    <xf numFmtId="0" fontId="98" fillId="31" borderId="44" xfId="0" applyFont="1" applyFill="1" applyBorder="1" applyAlignment="1">
      <alignment horizontal="center" vertical="center"/>
    </xf>
    <xf numFmtId="0" fontId="98" fillId="31" borderId="45" xfId="0" applyFont="1" applyFill="1" applyBorder="1" applyAlignment="1">
      <alignment horizontal="center" vertical="center"/>
    </xf>
    <xf numFmtId="0" fontId="98" fillId="31" borderId="46" xfId="0" applyFont="1" applyFill="1" applyBorder="1" applyAlignment="1">
      <alignment horizontal="center" vertical="center"/>
    </xf>
    <xf numFmtId="0" fontId="98" fillId="31" borderId="101" xfId="0" applyFont="1" applyFill="1" applyBorder="1" applyAlignment="1">
      <alignment horizontal="center" vertical="center"/>
    </xf>
    <xf numFmtId="0" fontId="98" fillId="31" borderId="11" xfId="0" applyFont="1" applyFill="1" applyBorder="1" applyAlignment="1">
      <alignment horizontal="center" vertical="center"/>
    </xf>
    <xf numFmtId="0" fontId="98" fillId="31" borderId="102" xfId="0" applyFont="1" applyFill="1" applyBorder="1" applyAlignment="1">
      <alignment horizontal="center" vertical="center"/>
    </xf>
    <xf numFmtId="0" fontId="24" fillId="31" borderId="24" xfId="2" applyFont="1" applyFill="1" applyBorder="1" applyAlignment="1">
      <alignment horizontal="center" vertical="center"/>
    </xf>
    <xf numFmtId="0" fontId="24" fillId="31" borderId="30" xfId="2" applyFont="1" applyFill="1" applyBorder="1" applyAlignment="1">
      <alignment horizontal="center" vertical="center"/>
    </xf>
    <xf numFmtId="0" fontId="24" fillId="31" borderId="25" xfId="2" applyFont="1" applyFill="1" applyBorder="1" applyAlignment="1">
      <alignment horizontal="center" vertical="center"/>
    </xf>
    <xf numFmtId="0" fontId="24" fillId="31" borderId="26" xfId="2" applyFont="1" applyFill="1" applyBorder="1" applyAlignment="1">
      <alignment horizontal="center" vertical="center"/>
    </xf>
    <xf numFmtId="0" fontId="24" fillId="31" borderId="0" xfId="2" applyFont="1" applyFill="1" applyBorder="1" applyAlignment="1">
      <alignment horizontal="center" vertical="center"/>
    </xf>
    <xf numFmtId="0" fontId="24" fillId="31" borderId="27" xfId="2" applyFont="1" applyFill="1" applyBorder="1" applyAlignment="1">
      <alignment horizontal="center" vertical="center"/>
    </xf>
    <xf numFmtId="0" fontId="24" fillId="31" borderId="28" xfId="2" applyFont="1" applyFill="1" applyBorder="1" applyAlignment="1">
      <alignment horizontal="center" vertical="center"/>
    </xf>
    <xf numFmtId="0" fontId="24" fillId="31" borderId="31" xfId="2" applyFont="1" applyFill="1" applyBorder="1" applyAlignment="1">
      <alignment horizontal="center" vertical="center"/>
    </xf>
    <xf numFmtId="0" fontId="24" fillId="31" borderId="29" xfId="2" applyFont="1" applyFill="1" applyBorder="1" applyAlignment="1">
      <alignment horizontal="center" vertical="center"/>
    </xf>
    <xf numFmtId="0" fontId="100" fillId="44" borderId="11" xfId="0" applyFont="1" applyFill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10" fillId="0" borderId="11" xfId="0" applyFont="1" applyBorder="1" applyAlignment="1">
      <alignment horizontal="left" vertical="center"/>
    </xf>
    <xf numFmtId="0" fontId="0" fillId="0" borderId="11" xfId="0" applyFont="1" applyBorder="1" applyAlignment="1">
      <alignment horizontal="left" vertical="center"/>
    </xf>
    <xf numFmtId="0" fontId="93" fillId="31" borderId="24" xfId="2" applyFont="1" applyFill="1" applyBorder="1" applyAlignment="1">
      <alignment horizontal="center" vertical="center"/>
    </xf>
    <xf numFmtId="0" fontId="93" fillId="31" borderId="30" xfId="2" applyFont="1" applyFill="1" applyBorder="1" applyAlignment="1">
      <alignment horizontal="center" vertical="center"/>
    </xf>
    <xf numFmtId="0" fontId="93" fillId="31" borderId="25" xfId="2" applyFont="1" applyFill="1" applyBorder="1" applyAlignment="1">
      <alignment horizontal="center" vertical="center"/>
    </xf>
    <xf numFmtId="0" fontId="93" fillId="31" borderId="26" xfId="2" applyFont="1" applyFill="1" applyBorder="1" applyAlignment="1">
      <alignment horizontal="center" vertical="center"/>
    </xf>
    <xf numFmtId="0" fontId="93" fillId="31" borderId="0" xfId="2" applyFont="1" applyFill="1" applyBorder="1" applyAlignment="1">
      <alignment horizontal="center" vertical="center"/>
    </xf>
    <xf numFmtId="0" fontId="93" fillId="31" borderId="27" xfId="2" applyFont="1" applyFill="1" applyBorder="1" applyAlignment="1">
      <alignment horizontal="center" vertical="center"/>
    </xf>
    <xf numFmtId="0" fontId="93" fillId="31" borderId="28" xfId="2" applyFont="1" applyFill="1" applyBorder="1" applyAlignment="1">
      <alignment horizontal="center" vertical="center"/>
    </xf>
    <xf numFmtId="0" fontId="93" fillId="31" borderId="31" xfId="2" applyFont="1" applyFill="1" applyBorder="1" applyAlignment="1">
      <alignment horizontal="center" vertical="center"/>
    </xf>
    <xf numFmtId="0" fontId="93" fillId="31" borderId="29" xfId="2" applyFont="1" applyFill="1" applyBorder="1" applyAlignment="1">
      <alignment horizontal="center" vertical="center"/>
    </xf>
    <xf numFmtId="0" fontId="10" fillId="0" borderId="108" xfId="0" applyFont="1" applyBorder="1" applyAlignment="1">
      <alignment horizontal="center" wrapText="1"/>
    </xf>
    <xf numFmtId="0" fontId="10" fillId="0" borderId="83" xfId="0" applyFont="1" applyBorder="1" applyAlignment="1">
      <alignment horizontal="center" wrapText="1"/>
    </xf>
    <xf numFmtId="0" fontId="10" fillId="0" borderId="84" xfId="0" applyFont="1" applyBorder="1" applyAlignment="1">
      <alignment horizontal="center" wrapText="1"/>
    </xf>
    <xf numFmtId="0" fontId="10" fillId="0" borderId="87" xfId="0" applyFont="1" applyBorder="1" applyAlignment="1">
      <alignment horizontal="center" wrapText="1"/>
    </xf>
    <xf numFmtId="0" fontId="10" fillId="0" borderId="80" xfId="0" applyFont="1" applyBorder="1" applyAlignment="1">
      <alignment horizontal="center" wrapText="1"/>
    </xf>
    <xf numFmtId="0" fontId="10" fillId="0" borderId="88" xfId="0" applyFont="1" applyBorder="1" applyAlignment="1">
      <alignment horizontal="center" wrapText="1"/>
    </xf>
    <xf numFmtId="0" fontId="10" fillId="0" borderId="108" xfId="0" applyFont="1" applyBorder="1" applyAlignment="1">
      <alignment horizontal="left" vertical="center"/>
    </xf>
    <xf numFmtId="0" fontId="10" fillId="0" borderId="83" xfId="0" applyFont="1" applyBorder="1" applyAlignment="1">
      <alignment horizontal="left" vertical="center"/>
    </xf>
    <xf numFmtId="0" fontId="10" fillId="0" borderId="84" xfId="0" applyFont="1" applyBorder="1" applyAlignment="1">
      <alignment horizontal="left" vertical="center"/>
    </xf>
    <xf numFmtId="0" fontId="10" fillId="0" borderId="87" xfId="0" applyFont="1" applyBorder="1" applyAlignment="1">
      <alignment horizontal="left" vertical="center"/>
    </xf>
    <xf numFmtId="0" fontId="10" fillId="0" borderId="80" xfId="0" applyFont="1" applyBorder="1" applyAlignment="1">
      <alignment horizontal="left" vertical="center"/>
    </xf>
    <xf numFmtId="0" fontId="10" fillId="0" borderId="88" xfId="0" applyFont="1" applyBorder="1" applyAlignment="1">
      <alignment horizontal="left" vertical="center"/>
    </xf>
  </cellXfs>
  <cellStyles count="7">
    <cellStyle name="Köprü" xfId="2" builtinId="8"/>
    <cellStyle name="Normal" xfId="0" builtinId="0"/>
    <cellStyle name="Normal 2" xfId="1" xr:uid="{78DF43D3-B2C8-49D6-BB2C-432474FD2515}"/>
    <cellStyle name="Normal 3" xfId="3" xr:uid="{704203BD-134E-4F9C-99B8-0DDDE8FA8A3A}"/>
    <cellStyle name="Normal 4" xfId="4" xr:uid="{1873CDB9-DB88-4603-BEE0-5E82A5208EEB}"/>
    <cellStyle name="Normal 5" xfId="5" xr:uid="{07F775BD-AA63-47FE-8260-B6F9E79B540F}"/>
    <cellStyle name="Normal 6" xfId="6" xr:uid="{C0601D22-3E4A-409E-88EB-477EED77A556}"/>
  </cellStyles>
  <dxfs count="17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5"/>
          <bgColor theme="5"/>
        </patternFill>
      </fill>
    </dxf>
  </dxfs>
  <tableStyles count="4" defaultTableStyle="TableStyleMedium2" defaultPivotStyle="PivotStyleLight16">
    <tableStyle name="PT_Dönüş_Skidpad-style" pivot="0" count="3" xr9:uid="{6B93B30D-05E5-4900-9373-C3B5F31BAE8E}">
      <tableStyleElement type="headerRow" dxfId="16"/>
      <tableStyleElement type="firstRowStripe" dxfId="15"/>
      <tableStyleElement type="secondRowStripe" dxfId="14"/>
    </tableStyle>
    <tableStyle name="PT_Dönüş_Skidpad-style 2" pivot="0" count="3" xr9:uid="{70363D21-F9E7-4AC4-B2AB-8A5BF43A81CA}">
      <tableStyleElement type="headerRow" dxfId="13"/>
      <tableStyleElement type="firstRowStripe" dxfId="12"/>
      <tableStyleElement type="secondRowStripe" dxfId="11"/>
    </tableStyle>
    <tableStyle name="PT_Dönüş_Skidpad-style 2 2" pivot="0" count="3" xr9:uid="{AA8D7F25-57C1-46C5-A1F0-5E981F431790}">
      <tableStyleElement type="headerRow" dxfId="10"/>
      <tableStyleElement type="firstRowStripe" dxfId="9"/>
      <tableStyleElement type="secondRowStripe" dxfId="8"/>
    </tableStyle>
    <tableStyle name="PT_Dönüş_Skidpad-style 3" pivot="0" count="3" xr9:uid="{F52EAE45-B602-4664-B0D8-DDE55C8DA530}">
      <tableStyleElement type="headerRow" dxfId="7"/>
      <tableStyleElement type="firstRowStripe" dxfId="6"/>
      <tableStyleElement type="secondRowStripe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jp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jp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18" Type="http://schemas.openxmlformats.org/officeDocument/2006/relationships/image" Target="../media/image31.png"/><Relationship Id="rId3" Type="http://schemas.openxmlformats.org/officeDocument/2006/relationships/image" Target="../media/image16.png"/><Relationship Id="rId21" Type="http://schemas.openxmlformats.org/officeDocument/2006/relationships/image" Target="../media/image34.png"/><Relationship Id="rId7" Type="http://schemas.openxmlformats.org/officeDocument/2006/relationships/image" Target="../media/image20.png"/><Relationship Id="rId12" Type="http://schemas.openxmlformats.org/officeDocument/2006/relationships/image" Target="../media/image25.png"/><Relationship Id="rId17" Type="http://schemas.openxmlformats.org/officeDocument/2006/relationships/image" Target="../media/image30.png"/><Relationship Id="rId25" Type="http://schemas.openxmlformats.org/officeDocument/2006/relationships/image" Target="../media/image38.jpeg"/><Relationship Id="rId2" Type="http://schemas.openxmlformats.org/officeDocument/2006/relationships/image" Target="../media/image15.png"/><Relationship Id="rId16" Type="http://schemas.openxmlformats.org/officeDocument/2006/relationships/image" Target="../media/image29.png"/><Relationship Id="rId20" Type="http://schemas.openxmlformats.org/officeDocument/2006/relationships/image" Target="../media/image33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11" Type="http://schemas.openxmlformats.org/officeDocument/2006/relationships/image" Target="../media/image24.png"/><Relationship Id="rId24" Type="http://schemas.openxmlformats.org/officeDocument/2006/relationships/image" Target="../media/image37.jp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23" Type="http://schemas.openxmlformats.org/officeDocument/2006/relationships/image" Target="../media/image36.png"/><Relationship Id="rId10" Type="http://schemas.openxmlformats.org/officeDocument/2006/relationships/image" Target="../media/image23.png"/><Relationship Id="rId19" Type="http://schemas.openxmlformats.org/officeDocument/2006/relationships/image" Target="../media/image32.png"/><Relationship Id="rId4" Type="http://schemas.openxmlformats.org/officeDocument/2006/relationships/image" Target="../media/image17.png"/><Relationship Id="rId9" Type="http://schemas.openxmlformats.org/officeDocument/2006/relationships/image" Target="../media/image22.png"/><Relationship Id="rId14" Type="http://schemas.openxmlformats.org/officeDocument/2006/relationships/image" Target="../media/image27.png"/><Relationship Id="rId22" Type="http://schemas.openxmlformats.org/officeDocument/2006/relationships/image" Target="../media/image35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0.png"/><Relationship Id="rId1" Type="http://schemas.openxmlformats.org/officeDocument/2006/relationships/image" Target="../media/image39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361950</xdr:colOff>
      <xdr:row>0</xdr:row>
      <xdr:rowOff>57150</xdr:rowOff>
    </xdr:from>
    <xdr:ext cx="1093470" cy="613410"/>
    <xdr:pic>
      <xdr:nvPicPr>
        <xdr:cNvPr id="2" name="image1.png" title="Resim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1950" y="57150"/>
          <a:ext cx="1093470" cy="613410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687050" cy="2857500"/>
    <xdr:pic>
      <xdr:nvPicPr>
        <xdr:cNvPr id="2" name="image2.png" title="Resi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11</xdr:col>
      <xdr:colOff>857250</xdr:colOff>
      <xdr:row>5</xdr:row>
      <xdr:rowOff>47625</xdr:rowOff>
    </xdr:from>
    <xdr:ext cx="5172075" cy="723900"/>
    <xdr:pic>
      <xdr:nvPicPr>
        <xdr:cNvPr id="3" name="image3.png" title="Resim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038975" cy="1333500"/>
    <xdr:pic>
      <xdr:nvPicPr>
        <xdr:cNvPr id="2" name="image1.jpg" title="Resim">
          <a:extLst>
            <a:ext uri="{FF2B5EF4-FFF2-40B4-BE49-F238E27FC236}">
              <a16:creationId xmlns:a16="http://schemas.microsoft.com/office/drawing/2014/main" id="{96B0FC75-A7C0-41FA-9CBF-3A9480D2EA1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7038975" cy="1333500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8</xdr:row>
      <xdr:rowOff>95250</xdr:rowOff>
    </xdr:from>
    <xdr:ext cx="7038975" cy="1924050"/>
    <xdr:pic>
      <xdr:nvPicPr>
        <xdr:cNvPr id="3" name="image12.png" title="Resim">
          <a:extLst>
            <a:ext uri="{FF2B5EF4-FFF2-40B4-BE49-F238E27FC236}">
              <a16:creationId xmlns:a16="http://schemas.microsoft.com/office/drawing/2014/main" id="{A936A48C-7C37-49D4-B0C2-EFF89F85333F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1619250"/>
          <a:ext cx="7038975" cy="1924050"/>
        </a:xfrm>
        <a:prstGeom prst="rect">
          <a:avLst/>
        </a:prstGeom>
        <a:noFill/>
      </xdr:spPr>
    </xdr:pic>
    <xdr:clientData fLocksWithSheet="0"/>
  </xdr:oneCellAnchor>
  <xdr:oneCellAnchor>
    <xdr:from>
      <xdr:col>5</xdr:col>
      <xdr:colOff>457200</xdr:colOff>
      <xdr:row>0</xdr:row>
      <xdr:rowOff>0</xdr:rowOff>
    </xdr:from>
    <xdr:ext cx="6105525" cy="3543300"/>
    <xdr:pic>
      <xdr:nvPicPr>
        <xdr:cNvPr id="4" name="image7.png" title="Resim">
          <a:extLst>
            <a:ext uri="{FF2B5EF4-FFF2-40B4-BE49-F238E27FC236}">
              <a16:creationId xmlns:a16="http://schemas.microsoft.com/office/drawing/2014/main" id="{EC7B9CFF-608F-49B2-AC50-C1B3D51FE38A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7216140" y="0"/>
          <a:ext cx="6105525" cy="3543300"/>
        </a:xfrm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0</xdr:row>
      <xdr:rowOff>0</xdr:rowOff>
    </xdr:from>
    <xdr:ext cx="7917180" cy="2225040"/>
    <xdr:pic>
      <xdr:nvPicPr>
        <xdr:cNvPr id="2" name="image11.jpg" title="Resim">
          <a:extLst>
            <a:ext uri="{FF2B5EF4-FFF2-40B4-BE49-F238E27FC236}">
              <a16:creationId xmlns:a16="http://schemas.microsoft.com/office/drawing/2014/main" id="{52DF1921-0717-4C18-897A-CF311F1BA178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0"/>
          <a:ext cx="7917180" cy="2225040"/>
        </a:xfrm>
        <a:prstGeom prst="rect">
          <a:avLst/>
        </a:prstGeom>
        <a:noFill/>
      </xdr:spPr>
    </xdr:pic>
    <xdr:clientData fLocksWithSheet="0"/>
  </xdr:oneCellAnchor>
  <xdr:oneCellAnchor>
    <xdr:from>
      <xdr:col>4</xdr:col>
      <xdr:colOff>830580</xdr:colOff>
      <xdr:row>0</xdr:row>
      <xdr:rowOff>0</xdr:rowOff>
    </xdr:from>
    <xdr:ext cx="3870960" cy="2087880"/>
    <xdr:pic>
      <xdr:nvPicPr>
        <xdr:cNvPr id="3" name="image6.png" title="Resim">
          <a:extLst>
            <a:ext uri="{FF2B5EF4-FFF2-40B4-BE49-F238E27FC236}">
              <a16:creationId xmlns:a16="http://schemas.microsoft.com/office/drawing/2014/main" id="{39A2D503-E8B0-4227-9AA0-A3017E431AC4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008620" y="0"/>
          <a:ext cx="3870960" cy="20878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4791075" cy="2819400"/>
    <xdr:pic>
      <xdr:nvPicPr>
        <xdr:cNvPr id="2" name="image9.jpg" title="Resim">
          <a:extLst>
            <a:ext uri="{FF2B5EF4-FFF2-40B4-BE49-F238E27FC236}">
              <a16:creationId xmlns:a16="http://schemas.microsoft.com/office/drawing/2014/main" id="{10A37C67-3CF6-4E6B-91BF-9FA994621107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4791075" cy="28194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oneCellAnchor>
  <xdr:oneCellAnchor>
    <xdr:from>
      <xdr:col>4</xdr:col>
      <xdr:colOff>975359</xdr:colOff>
      <xdr:row>0</xdr:row>
      <xdr:rowOff>0</xdr:rowOff>
    </xdr:from>
    <xdr:ext cx="4168141" cy="2095501"/>
    <xdr:pic>
      <xdr:nvPicPr>
        <xdr:cNvPr id="3" name="image5.png" title="Resim">
          <a:extLst>
            <a:ext uri="{FF2B5EF4-FFF2-40B4-BE49-F238E27FC236}">
              <a16:creationId xmlns:a16="http://schemas.microsoft.com/office/drawing/2014/main" id="{C4717622-15F3-4956-A3A8-85F11AAF1283}"/>
            </a:ext>
          </a:extLst>
        </xdr:cNvPr>
        <xdr:cNvPicPr preferRelativeResize="0"/>
      </xdr:nvPicPr>
      <xdr:blipFill rotWithShape="1">
        <a:blip xmlns:r="http://schemas.openxmlformats.org/officeDocument/2006/relationships" r:embed="rId2" cstate="print"/>
        <a:srcRect l="1102" t="3404" r="2511" b="2979"/>
        <a:stretch/>
      </xdr:blipFill>
      <xdr:spPr>
        <a:xfrm>
          <a:off x="5173979" y="0"/>
          <a:ext cx="4168141" cy="209550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130627</xdr:colOff>
      <xdr:row>0</xdr:row>
      <xdr:rowOff>1</xdr:rowOff>
    </xdr:from>
    <xdr:ext cx="6825343" cy="3472542"/>
    <xdr:pic>
      <xdr:nvPicPr>
        <xdr:cNvPr id="2" name="image10.png" title="Image">
          <a:extLst>
            <a:ext uri="{FF2B5EF4-FFF2-40B4-BE49-F238E27FC236}">
              <a16:creationId xmlns:a16="http://schemas.microsoft.com/office/drawing/2014/main" id="{EF326823-19AB-46F7-A9E5-DA7295C52396}"/>
            </a:ext>
          </a:extLst>
        </xdr:cNvPr>
        <xdr:cNvPicPr preferRelativeResize="0"/>
      </xdr:nvPicPr>
      <xdr:blipFill rotWithShape="1">
        <a:blip xmlns:r="http://schemas.openxmlformats.org/officeDocument/2006/relationships" r:embed="rId1" cstate="print"/>
        <a:srcRect b="21276"/>
        <a:stretch/>
      </xdr:blipFill>
      <xdr:spPr>
        <a:xfrm>
          <a:off x="130627" y="1"/>
          <a:ext cx="6825343" cy="347254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oneCellAnchor>
  <xdr:oneCellAnchor>
    <xdr:from>
      <xdr:col>6</xdr:col>
      <xdr:colOff>877659</xdr:colOff>
      <xdr:row>0</xdr:row>
      <xdr:rowOff>87086</xdr:rowOff>
    </xdr:from>
    <xdr:ext cx="6023884" cy="3516085"/>
    <xdr:pic>
      <xdr:nvPicPr>
        <xdr:cNvPr id="3" name="image4.png" title="Image">
          <a:extLst>
            <a:ext uri="{FF2B5EF4-FFF2-40B4-BE49-F238E27FC236}">
              <a16:creationId xmlns:a16="http://schemas.microsoft.com/office/drawing/2014/main" id="{525AD8D4-EA5D-454A-A50C-1CECACDB08A8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496173" y="87086"/>
          <a:ext cx="6023884" cy="35160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9281160" cy="2232660"/>
    <xdr:pic>
      <xdr:nvPicPr>
        <xdr:cNvPr id="2" name="image8.png" title="Image">
          <a:extLst>
            <a:ext uri="{FF2B5EF4-FFF2-40B4-BE49-F238E27FC236}">
              <a16:creationId xmlns:a16="http://schemas.microsoft.com/office/drawing/2014/main" id="{1FF94E06-ED14-4D6F-9816-63A0C5E27D9C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9281160" cy="223266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224245</xdr:colOff>
      <xdr:row>9</xdr:row>
      <xdr:rowOff>83820</xdr:rowOff>
    </xdr:from>
    <xdr:ext cx="2200275" cy="1038225"/>
    <xdr:pic>
      <xdr:nvPicPr>
        <xdr:cNvPr id="2" name="image6.png" title="Resim">
          <a:extLst>
            <a:ext uri="{FF2B5EF4-FFF2-40B4-BE49-F238E27FC236}">
              <a16:creationId xmlns:a16="http://schemas.microsoft.com/office/drawing/2014/main" id="{9F77C2BA-8ADB-4E56-9584-1B8EEE42FD67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351416" y="1586049"/>
          <a:ext cx="2200275" cy="10382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oneCellAnchor>
  <xdr:oneCellAnchor>
    <xdr:from>
      <xdr:col>6</xdr:col>
      <xdr:colOff>3265</xdr:colOff>
      <xdr:row>9</xdr:row>
      <xdr:rowOff>193767</xdr:rowOff>
    </xdr:from>
    <xdr:ext cx="2409825" cy="819150"/>
    <xdr:pic>
      <xdr:nvPicPr>
        <xdr:cNvPr id="3" name="image2.png" title="Resim">
          <a:extLst>
            <a:ext uri="{FF2B5EF4-FFF2-40B4-BE49-F238E27FC236}">
              <a16:creationId xmlns:a16="http://schemas.microsoft.com/office/drawing/2014/main" id="{3F2DB0A6-478C-4E60-8579-A6A5806E2EC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743008" y="1695996"/>
          <a:ext cx="2409825" cy="8191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oneCellAnchor>
  <xdr:oneCellAnchor>
    <xdr:from>
      <xdr:col>10</xdr:col>
      <xdr:colOff>141634</xdr:colOff>
      <xdr:row>8</xdr:row>
      <xdr:rowOff>117033</xdr:rowOff>
    </xdr:from>
    <xdr:ext cx="2276475" cy="1133475"/>
    <xdr:pic>
      <xdr:nvPicPr>
        <xdr:cNvPr id="4" name="image1.png" title="Resim">
          <a:extLst>
            <a:ext uri="{FF2B5EF4-FFF2-40B4-BE49-F238E27FC236}">
              <a16:creationId xmlns:a16="http://schemas.microsoft.com/office/drawing/2014/main" id="{2588AAC7-E57C-4D31-BF0F-A1D17A229323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346347" y="1475381"/>
          <a:ext cx="2276475" cy="11334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oneCellAnchor>
  <xdr:oneCellAnchor>
    <xdr:from>
      <xdr:col>10</xdr:col>
      <xdr:colOff>187570</xdr:colOff>
      <xdr:row>61</xdr:row>
      <xdr:rowOff>77812</xdr:rowOff>
    </xdr:from>
    <xdr:ext cx="2278234" cy="854173"/>
    <xdr:pic>
      <xdr:nvPicPr>
        <xdr:cNvPr id="5" name="image12.png" title="Resim">
          <a:extLst>
            <a:ext uri="{FF2B5EF4-FFF2-40B4-BE49-F238E27FC236}">
              <a16:creationId xmlns:a16="http://schemas.microsoft.com/office/drawing/2014/main" id="{AD76F2A2-7045-4D5A-8527-76436C6D17DC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1388970" y="10786843"/>
          <a:ext cx="2278234" cy="85417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oneCellAnchor>
  <xdr:oneCellAnchor>
    <xdr:from>
      <xdr:col>17</xdr:col>
      <xdr:colOff>60961</xdr:colOff>
      <xdr:row>3</xdr:row>
      <xdr:rowOff>98195</xdr:rowOff>
    </xdr:from>
    <xdr:ext cx="4122419" cy="2850746"/>
    <xdr:pic>
      <xdr:nvPicPr>
        <xdr:cNvPr id="6" name="image5.png" title="Resim">
          <a:extLst>
            <a:ext uri="{FF2B5EF4-FFF2-40B4-BE49-F238E27FC236}">
              <a16:creationId xmlns:a16="http://schemas.microsoft.com/office/drawing/2014/main" id="{BD7737CA-906E-4B3B-B402-D0599B779875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7350741" y="631595"/>
          <a:ext cx="4122419" cy="285074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oneCellAnchor>
  <xdr:oneCellAnchor>
    <xdr:from>
      <xdr:col>3</xdr:col>
      <xdr:colOff>173915</xdr:colOff>
      <xdr:row>35</xdr:row>
      <xdr:rowOff>7844</xdr:rowOff>
    </xdr:from>
    <xdr:ext cx="2095500" cy="1123950"/>
    <xdr:pic>
      <xdr:nvPicPr>
        <xdr:cNvPr id="7" name="image3.png" title="Resim">
          <a:extLst>
            <a:ext uri="{FF2B5EF4-FFF2-40B4-BE49-F238E27FC236}">
              <a16:creationId xmlns:a16="http://schemas.microsoft.com/office/drawing/2014/main" id="{54E54B65-CD4C-4F39-A5A2-CA0B029B0829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5301727" y="6148668"/>
          <a:ext cx="2095500" cy="11239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oneCellAnchor>
  <xdr:oneCellAnchor>
    <xdr:from>
      <xdr:col>10</xdr:col>
      <xdr:colOff>197784</xdr:colOff>
      <xdr:row>36</xdr:row>
      <xdr:rowOff>5603</xdr:rowOff>
    </xdr:from>
    <xdr:ext cx="2076450" cy="1000125"/>
    <xdr:pic>
      <xdr:nvPicPr>
        <xdr:cNvPr id="8" name="image7.png" title="Resim">
          <a:extLst>
            <a:ext uri="{FF2B5EF4-FFF2-40B4-BE49-F238E27FC236}">
              <a16:creationId xmlns:a16="http://schemas.microsoft.com/office/drawing/2014/main" id="{E0E95A6B-5712-42DA-9371-8958A2DB1E81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1412631" y="6316756"/>
          <a:ext cx="2076450" cy="1000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oneCellAnchor>
  <xdr:oneCellAnchor>
    <xdr:from>
      <xdr:col>17</xdr:col>
      <xdr:colOff>168551</xdr:colOff>
      <xdr:row>34</xdr:row>
      <xdr:rowOff>156293</xdr:rowOff>
    </xdr:from>
    <xdr:ext cx="3879987" cy="1089412"/>
    <xdr:pic>
      <xdr:nvPicPr>
        <xdr:cNvPr id="9" name="image8.png" title="Resim">
          <a:extLst>
            <a:ext uri="{FF2B5EF4-FFF2-40B4-BE49-F238E27FC236}">
              <a16:creationId xmlns:a16="http://schemas.microsoft.com/office/drawing/2014/main" id="{D7997D08-6CBE-4BDB-829A-E1F54884F0BE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7449386" y="6033632"/>
          <a:ext cx="3879987" cy="10894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oneCellAnchor>
  <xdr:oneCellAnchor>
    <xdr:from>
      <xdr:col>17</xdr:col>
      <xdr:colOff>223222</xdr:colOff>
      <xdr:row>61</xdr:row>
      <xdr:rowOff>60511</xdr:rowOff>
    </xdr:from>
    <xdr:ext cx="3748144" cy="674594"/>
    <xdr:pic>
      <xdr:nvPicPr>
        <xdr:cNvPr id="10" name="image26.png" title="Resim">
          <a:extLst>
            <a:ext uri="{FF2B5EF4-FFF2-40B4-BE49-F238E27FC236}">
              <a16:creationId xmlns:a16="http://schemas.microsoft.com/office/drawing/2014/main" id="{5B352071-1A63-4396-911E-9349E287EB3A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7525104" y="10773335"/>
          <a:ext cx="3748144" cy="67459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oneCellAnchor>
  <xdr:oneCellAnchor>
    <xdr:from>
      <xdr:col>3</xdr:col>
      <xdr:colOff>232186</xdr:colOff>
      <xdr:row>62</xdr:row>
      <xdr:rowOff>31264</xdr:rowOff>
    </xdr:from>
    <xdr:ext cx="2276475" cy="790575"/>
    <xdr:pic>
      <xdr:nvPicPr>
        <xdr:cNvPr id="11" name="image29.png" title="Resim">
          <a:extLst>
            <a:ext uri="{FF2B5EF4-FFF2-40B4-BE49-F238E27FC236}">
              <a16:creationId xmlns:a16="http://schemas.microsoft.com/office/drawing/2014/main" id="{33D141B6-A513-4EF0-90F6-8036A1DD9D62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5359998" y="10914417"/>
          <a:ext cx="2276475" cy="7905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oneCellAnchor>
  <xdr:oneCellAnchor>
    <xdr:from>
      <xdr:col>22</xdr:col>
      <xdr:colOff>9525</xdr:colOff>
      <xdr:row>15</xdr:row>
      <xdr:rowOff>182881</xdr:rowOff>
    </xdr:from>
    <xdr:ext cx="2261235" cy="746760"/>
    <xdr:pic>
      <xdr:nvPicPr>
        <xdr:cNvPr id="13" name="image20.png" title="Resim">
          <a:extLst>
            <a:ext uri="{FF2B5EF4-FFF2-40B4-BE49-F238E27FC236}">
              <a16:creationId xmlns:a16="http://schemas.microsoft.com/office/drawing/2014/main" id="{ADAAB92B-0A56-434D-B264-450EDF65F2D8}"/>
            </a:ext>
          </a:extLst>
        </xdr:cNvPr>
        <xdr:cNvPicPr preferRelativeResize="0"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1642705" y="2758441"/>
          <a:ext cx="2261235" cy="74676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oneCellAnchor>
  <xdr:oneCellAnchor>
    <xdr:from>
      <xdr:col>3</xdr:col>
      <xdr:colOff>343634</xdr:colOff>
      <xdr:row>84</xdr:row>
      <xdr:rowOff>11724</xdr:rowOff>
    </xdr:from>
    <xdr:ext cx="1983397" cy="984738"/>
    <xdr:pic>
      <xdr:nvPicPr>
        <xdr:cNvPr id="16" name="image13.png" title="Resim">
          <a:extLst>
            <a:ext uri="{FF2B5EF4-FFF2-40B4-BE49-F238E27FC236}">
              <a16:creationId xmlns:a16="http://schemas.microsoft.com/office/drawing/2014/main" id="{A6B55FB6-BA2B-464F-8368-363256519E03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5472480" y="14841416"/>
          <a:ext cx="1983397" cy="98473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oneCellAnchor>
  <xdr:oneCellAnchor>
    <xdr:from>
      <xdr:col>13</xdr:col>
      <xdr:colOff>80340</xdr:colOff>
      <xdr:row>9</xdr:row>
      <xdr:rowOff>123826</xdr:rowOff>
    </xdr:from>
    <xdr:ext cx="1781175" cy="762000"/>
    <xdr:pic>
      <xdr:nvPicPr>
        <xdr:cNvPr id="17" name="image4.png" title="Resim">
          <a:extLst>
            <a:ext uri="{FF2B5EF4-FFF2-40B4-BE49-F238E27FC236}">
              <a16:creationId xmlns:a16="http://schemas.microsoft.com/office/drawing/2014/main" id="{5DFD81DF-2759-475B-9751-01AB1BAB4781}"/>
            </a:ext>
          </a:extLst>
        </xdr:cNvPr>
        <xdr:cNvPicPr preferRelativeResize="0"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13889105" y="1647826"/>
          <a:ext cx="1781175" cy="762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oneCellAnchor>
  <xdr:oneCellAnchor>
    <xdr:from>
      <xdr:col>10</xdr:col>
      <xdr:colOff>410307</xdr:colOff>
      <xdr:row>83</xdr:row>
      <xdr:rowOff>134815</xdr:rowOff>
    </xdr:from>
    <xdr:ext cx="2602523" cy="908538"/>
    <xdr:pic>
      <xdr:nvPicPr>
        <xdr:cNvPr id="18" name="image21.png" title="Resim">
          <a:extLst>
            <a:ext uri="{FF2B5EF4-FFF2-40B4-BE49-F238E27FC236}">
              <a16:creationId xmlns:a16="http://schemas.microsoft.com/office/drawing/2014/main" id="{FEF73B42-7324-4776-B7F6-BE22FE1D0F24}"/>
            </a:ext>
          </a:extLst>
        </xdr:cNvPr>
        <xdr:cNvPicPr preferRelativeResize="0"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11611707" y="14794523"/>
          <a:ext cx="2602523" cy="90853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oneCellAnchor>
  <xdr:oneCellAnchor>
    <xdr:from>
      <xdr:col>17</xdr:col>
      <xdr:colOff>502721</xdr:colOff>
      <xdr:row>83</xdr:row>
      <xdr:rowOff>148522</xdr:rowOff>
    </xdr:from>
    <xdr:ext cx="2377114" cy="1007617"/>
    <xdr:pic>
      <xdr:nvPicPr>
        <xdr:cNvPr id="19" name="image17.png" title="Resim">
          <a:extLst>
            <a:ext uri="{FF2B5EF4-FFF2-40B4-BE49-F238E27FC236}">
              <a16:creationId xmlns:a16="http://schemas.microsoft.com/office/drawing/2014/main" id="{D20DF55A-8A85-4EA4-A455-0468E41E29EF}"/>
            </a:ext>
          </a:extLst>
        </xdr:cNvPr>
        <xdr:cNvPicPr preferRelativeResize="0"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17771218" y="14694839"/>
          <a:ext cx="2377114" cy="100761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oneCellAnchor>
  <xdr:oneCellAnchor>
    <xdr:from>
      <xdr:col>3</xdr:col>
      <xdr:colOff>42203</xdr:colOff>
      <xdr:row>106</xdr:row>
      <xdr:rowOff>136281</xdr:rowOff>
    </xdr:from>
    <xdr:ext cx="2478259" cy="256442"/>
    <xdr:pic>
      <xdr:nvPicPr>
        <xdr:cNvPr id="20" name="image14.png" title="Resim">
          <a:extLst>
            <a:ext uri="{FF2B5EF4-FFF2-40B4-BE49-F238E27FC236}">
              <a16:creationId xmlns:a16="http://schemas.microsoft.com/office/drawing/2014/main" id="{34F33515-9DCE-4D1F-AA4A-0CF5F08C6092}"/>
            </a:ext>
          </a:extLst>
        </xdr:cNvPr>
        <xdr:cNvPicPr preferRelativeResize="0"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5171049" y="18916650"/>
          <a:ext cx="2478259" cy="25644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oneCellAnchor>
  <xdr:oneCellAnchor>
    <xdr:from>
      <xdr:col>3</xdr:col>
      <xdr:colOff>55831</xdr:colOff>
      <xdr:row>108</xdr:row>
      <xdr:rowOff>160462</xdr:rowOff>
    </xdr:from>
    <xdr:ext cx="2458769" cy="361215"/>
    <xdr:pic>
      <xdr:nvPicPr>
        <xdr:cNvPr id="21" name="image30.png" title="Resim">
          <a:extLst>
            <a:ext uri="{FF2B5EF4-FFF2-40B4-BE49-F238E27FC236}">
              <a16:creationId xmlns:a16="http://schemas.microsoft.com/office/drawing/2014/main" id="{4104C0A2-EBA0-466D-872B-0F1594051C13}"/>
            </a:ext>
          </a:extLst>
        </xdr:cNvPr>
        <xdr:cNvPicPr preferRelativeResize="0"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5184677" y="19280800"/>
          <a:ext cx="2458769" cy="36121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oneCellAnchor>
  <xdr:oneCellAnchor>
    <xdr:from>
      <xdr:col>3</xdr:col>
      <xdr:colOff>79278</xdr:colOff>
      <xdr:row>111</xdr:row>
      <xdr:rowOff>152400</xdr:rowOff>
    </xdr:from>
    <xdr:ext cx="2435322" cy="392723"/>
    <xdr:pic>
      <xdr:nvPicPr>
        <xdr:cNvPr id="24" name="image10.png" title="Resim">
          <a:extLst>
            <a:ext uri="{FF2B5EF4-FFF2-40B4-BE49-F238E27FC236}">
              <a16:creationId xmlns:a16="http://schemas.microsoft.com/office/drawing/2014/main" id="{094AD80A-27FA-40E2-8F49-38F06130251E}"/>
            </a:ext>
          </a:extLst>
        </xdr:cNvPr>
        <xdr:cNvPicPr preferRelativeResize="0"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5208124" y="19782692"/>
          <a:ext cx="2435322" cy="39272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oneCellAnchor>
  <xdr:oneCellAnchor>
    <xdr:from>
      <xdr:col>17</xdr:col>
      <xdr:colOff>295836</xdr:colOff>
      <xdr:row>105</xdr:row>
      <xdr:rowOff>107577</xdr:rowOff>
    </xdr:from>
    <xdr:ext cx="2832846" cy="1766951"/>
    <xdr:pic>
      <xdr:nvPicPr>
        <xdr:cNvPr id="25" name="image31.png" title="Resim">
          <a:extLst>
            <a:ext uri="{FF2B5EF4-FFF2-40B4-BE49-F238E27FC236}">
              <a16:creationId xmlns:a16="http://schemas.microsoft.com/office/drawing/2014/main" id="{953D72FC-8B9B-4BA4-AB75-A919F0A824E6}"/>
            </a:ext>
          </a:extLst>
        </xdr:cNvPr>
        <xdr:cNvPicPr preferRelativeResize="0"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17597718" y="18709342"/>
          <a:ext cx="2832846" cy="176695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oneCellAnchor>
  <xdr:oneCellAnchor>
    <xdr:from>
      <xdr:col>21</xdr:col>
      <xdr:colOff>476563</xdr:colOff>
      <xdr:row>105</xdr:row>
      <xdr:rowOff>31560</xdr:rowOff>
    </xdr:from>
    <xdr:ext cx="2776842" cy="494278"/>
    <xdr:pic>
      <xdr:nvPicPr>
        <xdr:cNvPr id="26" name="image19.png" title="Resim">
          <a:extLst>
            <a:ext uri="{FF2B5EF4-FFF2-40B4-BE49-F238E27FC236}">
              <a16:creationId xmlns:a16="http://schemas.microsoft.com/office/drawing/2014/main" id="{2931341D-A488-42FE-9B1F-C0A9D0A2EE49}"/>
            </a:ext>
          </a:extLst>
        </xdr:cNvPr>
        <xdr:cNvPicPr preferRelativeResize="0"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1283926" y="18410048"/>
          <a:ext cx="2776842" cy="49427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oneCellAnchor>
  <xdr:oneCellAnchor>
    <xdr:from>
      <xdr:col>3</xdr:col>
      <xdr:colOff>421871</xdr:colOff>
      <xdr:row>134</xdr:row>
      <xdr:rowOff>142702</xdr:rowOff>
    </xdr:from>
    <xdr:ext cx="3518446" cy="1289858"/>
    <xdr:pic>
      <xdr:nvPicPr>
        <xdr:cNvPr id="27" name="image24.png" title="Resim">
          <a:extLst>
            <a:ext uri="{FF2B5EF4-FFF2-40B4-BE49-F238E27FC236}">
              <a16:creationId xmlns:a16="http://schemas.microsoft.com/office/drawing/2014/main" id="{B622DF15-E4DB-4152-BB0A-589D1E24CB21}"/>
            </a:ext>
          </a:extLst>
        </xdr:cNvPr>
        <xdr:cNvPicPr preferRelativeResize="0"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5550131" y="23498002"/>
          <a:ext cx="3518446" cy="128985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oneCellAnchor>
  <xdr:oneCellAnchor>
    <xdr:from>
      <xdr:col>10</xdr:col>
      <xdr:colOff>207646</xdr:colOff>
      <xdr:row>134</xdr:row>
      <xdr:rowOff>30307</xdr:rowOff>
    </xdr:from>
    <xdr:ext cx="3305175" cy="1457325"/>
    <xdr:pic>
      <xdr:nvPicPr>
        <xdr:cNvPr id="29" name="image18.png" title="Image">
          <a:extLst>
            <a:ext uri="{FF2B5EF4-FFF2-40B4-BE49-F238E27FC236}">
              <a16:creationId xmlns:a16="http://schemas.microsoft.com/office/drawing/2014/main" id="{D5886474-007C-4E67-B255-34C903EAFBAE}"/>
            </a:ext>
          </a:extLst>
        </xdr:cNvPr>
        <xdr:cNvPicPr preferRelativeResize="0"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11416666" y="23385607"/>
          <a:ext cx="3305175" cy="14573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oneCellAnchor>
  <xdr:oneCellAnchor>
    <xdr:from>
      <xdr:col>10</xdr:col>
      <xdr:colOff>24441</xdr:colOff>
      <xdr:row>108</xdr:row>
      <xdr:rowOff>13253</xdr:rowOff>
    </xdr:from>
    <xdr:ext cx="2519977" cy="742122"/>
    <xdr:pic>
      <xdr:nvPicPr>
        <xdr:cNvPr id="31" name="image23.png" title="Image">
          <a:extLst>
            <a:ext uri="{FF2B5EF4-FFF2-40B4-BE49-F238E27FC236}">
              <a16:creationId xmlns:a16="http://schemas.microsoft.com/office/drawing/2014/main" id="{9A01379B-660A-4973-AB76-3E134B19E7C2}"/>
            </a:ext>
          </a:extLst>
        </xdr:cNvPr>
        <xdr:cNvPicPr preferRelativeResize="0"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1229154" y="18765079"/>
          <a:ext cx="2519977" cy="74212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oneCellAnchor>
  <xdr:twoCellAnchor editAs="oneCell">
    <xdr:from>
      <xdr:col>11</xdr:col>
      <xdr:colOff>0</xdr:colOff>
      <xdr:row>250</xdr:row>
      <xdr:rowOff>0</xdr:rowOff>
    </xdr:from>
    <xdr:to>
      <xdr:col>19</xdr:col>
      <xdr:colOff>805543</xdr:colOff>
      <xdr:row>269</xdr:row>
      <xdr:rowOff>31482</xdr:rowOff>
    </xdr:to>
    <xdr:pic>
      <xdr:nvPicPr>
        <xdr:cNvPr id="14" name="Resim 13">
          <a:extLst>
            <a:ext uri="{FF2B5EF4-FFF2-40B4-BE49-F238E27FC236}">
              <a16:creationId xmlns:a16="http://schemas.microsoft.com/office/drawing/2014/main" id="{B9F26F0C-D727-4196-A4A7-1427B87A8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4029" y="44566114"/>
          <a:ext cx="7772400" cy="3297197"/>
        </a:xfrm>
        <a:prstGeom prst="rect">
          <a:avLst/>
        </a:prstGeom>
      </xdr:spPr>
    </xdr:pic>
    <xdr:clientData/>
  </xdr:twoCellAnchor>
  <xdr:twoCellAnchor editAs="oneCell">
    <xdr:from>
      <xdr:col>21</xdr:col>
      <xdr:colOff>495290</xdr:colOff>
      <xdr:row>108</xdr:row>
      <xdr:rowOff>165058</xdr:rowOff>
    </xdr:from>
    <xdr:to>
      <xdr:col>24</xdr:col>
      <xdr:colOff>659125</xdr:colOff>
      <xdr:row>116</xdr:row>
      <xdr:rowOff>33338</xdr:rowOff>
    </xdr:to>
    <xdr:pic>
      <xdr:nvPicPr>
        <xdr:cNvPr id="22" name="Resim 21">
          <a:extLst>
            <a:ext uri="{FF2B5EF4-FFF2-40B4-BE49-F238E27FC236}">
              <a16:creationId xmlns:a16="http://schemas.microsoft.com/office/drawing/2014/main" id="{09653BE4-50F5-46C1-A04B-B6ABAF1DC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02653" y="19043608"/>
          <a:ext cx="2764160" cy="12017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81915</xdr:colOff>
      <xdr:row>7</xdr:row>
      <xdr:rowOff>114301</xdr:rowOff>
    </xdr:from>
    <xdr:ext cx="2592705" cy="1386840"/>
    <xdr:pic>
      <xdr:nvPicPr>
        <xdr:cNvPr id="2" name="image31.png" title="Resim">
          <a:extLst>
            <a:ext uri="{FF2B5EF4-FFF2-40B4-BE49-F238E27FC236}">
              <a16:creationId xmlns:a16="http://schemas.microsoft.com/office/drawing/2014/main" id="{9D23B8F7-4CAE-4865-8B58-EB71DC218B14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82415" y="1470661"/>
          <a:ext cx="2592705" cy="138684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oneCellAnchor>
  <xdr:oneCellAnchor>
    <xdr:from>
      <xdr:col>6</xdr:col>
      <xdr:colOff>312420</xdr:colOff>
      <xdr:row>4</xdr:row>
      <xdr:rowOff>78105</xdr:rowOff>
    </xdr:from>
    <xdr:ext cx="2346960" cy="462916"/>
    <xdr:pic>
      <xdr:nvPicPr>
        <xdr:cNvPr id="3" name="image32.png">
          <a:extLst>
            <a:ext uri="{FF2B5EF4-FFF2-40B4-BE49-F238E27FC236}">
              <a16:creationId xmlns:a16="http://schemas.microsoft.com/office/drawing/2014/main" id="{58CFA1B9-2C4E-45B8-A3E3-F64E754100BA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703320" y="847725"/>
          <a:ext cx="2346960" cy="462916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300112</xdr:colOff>
      <xdr:row>1</xdr:row>
      <xdr:rowOff>29309</xdr:rowOff>
    </xdr:from>
    <xdr:to>
      <xdr:col>14</xdr:col>
      <xdr:colOff>375140</xdr:colOff>
      <xdr:row>10</xdr:row>
      <xdr:rowOff>50985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27E0AE38-3B31-4247-BB15-6D76B42FA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76050" y="205155"/>
          <a:ext cx="3123028" cy="158670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230776</xdr:colOff>
      <xdr:row>1</xdr:row>
      <xdr:rowOff>78377</xdr:rowOff>
    </xdr:from>
    <xdr:to>
      <xdr:col>14</xdr:col>
      <xdr:colOff>355964</xdr:colOff>
      <xdr:row>8</xdr:row>
      <xdr:rowOff>184188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4D4FAC82-66AE-4219-B773-584BEBF86F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80216" y="256177"/>
          <a:ext cx="1953988" cy="130977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18D07B0-0EE9-4F52-97D6-EEE4ED5CB71F}" name="Table_1" displayName="Table_1" ref="F3:H8" headerRowDxfId="4" totalsRowDxfId="3">
  <tableColumns count="3">
    <tableColumn id="1" xr3:uid="{62B7C268-DA49-4177-ACFB-73B42731AFB0}" name="Name" dataDxfId="2"/>
    <tableColumn id="2" xr3:uid="{8DCF07B7-1E60-49B8-8F73-8857DD74D5FE}" name="Value" dataDxfId="1"/>
    <tableColumn id="3" xr3:uid="{433074CE-B36F-48B3-B045-3AA69D819329}" name="Unit" dataDxfId="0"/>
  </tableColumns>
  <tableStyleInfo name="PT_Dönüş_Skidpad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1E179A4-2F43-4E59-BA07-6B1A2A87FF67}" name="Table_2" displayName="Table_2" ref="F9:H12">
  <tableColumns count="3">
    <tableColumn id="1" xr3:uid="{B0D58FFA-FD49-42D6-BAB4-862F55651938}" name="Name"/>
    <tableColumn id="2" xr3:uid="{6C889AB9-B9C8-4111-AB28-1A7A269FBE25}" name="Value"/>
    <tableColumn id="3" xr3:uid="{7304AC02-76CB-4DF2-8030-549130F10CBF}" name="Unit"/>
  </tableColumns>
  <tableStyleInfo name="PT_Dönüş_Skidpad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www.omnicalculator.com/physics/spring-rate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outlinePr summaryBelow="0" summaryRight="0"/>
  </sheetPr>
  <dimension ref="A1:U1000"/>
  <sheetViews>
    <sheetView showGridLines="0" tabSelected="1" zoomScale="110" zoomScaleNormal="110" workbookViewId="0">
      <selection sqref="A1:B4"/>
    </sheetView>
  </sheetViews>
  <sheetFormatPr defaultColWidth="12.6640625" defaultRowHeight="15.75" customHeight="1"/>
  <cols>
    <col min="2" max="2" width="12.6640625" customWidth="1"/>
    <col min="3" max="3" width="3.109375" customWidth="1"/>
    <col min="4" max="4" width="26.88671875" bestFit="1" customWidth="1"/>
    <col min="5" max="5" width="9.5546875" customWidth="1"/>
    <col min="6" max="6" width="27.88671875" bestFit="1" customWidth="1"/>
    <col min="7" max="7" width="6.77734375" customWidth="1"/>
    <col min="8" max="8" width="29.88671875" bestFit="1" customWidth="1"/>
    <col min="9" max="9" width="7.6640625" customWidth="1"/>
    <col min="10" max="10" width="18.109375" bestFit="1" customWidth="1"/>
  </cols>
  <sheetData>
    <row r="1" spans="1:21" ht="13.2">
      <c r="A1" s="358"/>
      <c r="B1" s="359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ht="13.2">
      <c r="A2" s="359"/>
      <c r="B2" s="359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1" ht="13.2">
      <c r="A3" s="359"/>
      <c r="B3" s="359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1" ht="13.2">
      <c r="A4" s="359"/>
      <c r="B4" s="359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21.6" customHeight="1">
      <c r="C5" s="1"/>
      <c r="D5" s="360" t="s">
        <v>0</v>
      </c>
      <c r="E5" s="1"/>
      <c r="F5" s="356" t="s">
        <v>113</v>
      </c>
      <c r="G5" s="1"/>
      <c r="H5" s="356" t="s">
        <v>114</v>
      </c>
      <c r="I5" s="1"/>
      <c r="J5" s="356" t="s">
        <v>536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1" ht="13.2">
      <c r="C6" s="1"/>
      <c r="D6" s="361"/>
      <c r="E6" s="1"/>
      <c r="F6" s="357"/>
      <c r="G6" s="1"/>
      <c r="H6" s="357"/>
      <c r="I6" s="1"/>
      <c r="J6" s="357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1" ht="33.6" customHeight="1">
      <c r="C7" s="1"/>
      <c r="D7" s="54" t="s">
        <v>1</v>
      </c>
      <c r="E7" s="1"/>
      <c r="F7" s="181" t="s">
        <v>208</v>
      </c>
      <c r="G7" s="1"/>
      <c r="H7" s="215" t="s">
        <v>374</v>
      </c>
      <c r="I7" s="1"/>
      <c r="J7" s="291" t="s">
        <v>553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1:21" ht="33.6" customHeight="1">
      <c r="C8" s="1"/>
      <c r="D8" s="54" t="s">
        <v>20</v>
      </c>
      <c r="E8" s="1"/>
      <c r="F8" s="181" t="s">
        <v>209</v>
      </c>
      <c r="G8" s="1"/>
      <c r="H8" s="215" t="s">
        <v>512</v>
      </c>
      <c r="I8" s="1"/>
      <c r="J8" s="291" t="s">
        <v>554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 ht="33.6" customHeight="1">
      <c r="A9" s="1"/>
      <c r="B9" s="1"/>
      <c r="C9" s="1"/>
      <c r="D9" s="54" t="s">
        <v>63</v>
      </c>
      <c r="E9" s="1"/>
      <c r="F9" s="181" t="s">
        <v>256</v>
      </c>
      <c r="G9" s="1"/>
      <c r="H9" s="215" t="s">
        <v>534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33.6" customHeight="1">
      <c r="A10" s="1"/>
      <c r="B10" s="1"/>
      <c r="C10" s="1"/>
      <c r="D10" s="54" t="s">
        <v>74</v>
      </c>
      <c r="E10" s="1"/>
      <c r="F10" s="181" t="s">
        <v>283</v>
      </c>
      <c r="G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33.6" customHeight="1">
      <c r="A11" s="1"/>
      <c r="B11" s="1"/>
      <c r="C11" s="1"/>
      <c r="D11" s="54" t="s">
        <v>84</v>
      </c>
      <c r="E11" s="1"/>
      <c r="F11" s="181" t="s">
        <v>337</v>
      </c>
      <c r="G11" s="1" t="s">
        <v>67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1:21" ht="33.6" customHeight="1" thickBot="1">
      <c r="A12" s="1"/>
      <c r="B12" s="1"/>
      <c r="C12" s="1"/>
      <c r="D12" s="54" t="s">
        <v>93</v>
      </c>
      <c r="E12" s="1"/>
      <c r="G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1:21" ht="33.6" customHeight="1" thickBot="1">
      <c r="A13" s="1"/>
      <c r="B13" s="1"/>
      <c r="C13" s="1"/>
      <c r="D13" s="54" t="s">
        <v>109</v>
      </c>
      <c r="E13" s="1"/>
      <c r="F13" s="355" t="s">
        <v>567</v>
      </c>
      <c r="G13" s="1"/>
      <c r="I13" s="1"/>
      <c r="J13" s="29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</row>
    <row r="14" spans="1:21" ht="33.6" customHeight="1"/>
    <row r="15" spans="1:21" ht="33.6" customHeight="1"/>
    <row r="16" spans="1:21" ht="33.6" customHeight="1"/>
    <row r="17" spans="1:21" ht="33.6" customHeight="1"/>
    <row r="18" spans="1:21" ht="33.6" customHeight="1"/>
    <row r="19" spans="1:21" ht="33.6" customHeight="1"/>
    <row r="20" spans="1:21" ht="33.6" customHeight="1"/>
    <row r="21" spans="1:21" ht="33.6" customHeight="1"/>
    <row r="22" spans="1:21" ht="33.6" customHeight="1"/>
    <row r="23" spans="1:21" ht="33.6" customHeight="1"/>
    <row r="24" spans="1:21" ht="33.6" customHeight="1"/>
    <row r="25" spans="1:21" ht="13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</row>
    <row r="26" spans="1:21" ht="13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</row>
    <row r="27" spans="1:21" ht="13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</row>
    <row r="28" spans="1:21" ht="13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</row>
    <row r="29" spans="1:21" ht="13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</row>
    <row r="30" spans="1:21" ht="13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</row>
    <row r="31" spans="1:21" ht="13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</row>
    <row r="32" spans="1:21" ht="13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1:21" ht="13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1:21" ht="13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1:21" ht="13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1:21" ht="13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1:21" ht="13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1:21" ht="13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1:21" ht="13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1:21" ht="13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1:21" ht="13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1:21" ht="13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3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1:21" ht="13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  <row r="75" spans="1:21" ht="13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</row>
    <row r="76" spans="1:21" ht="13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</row>
    <row r="77" spans="1:21" ht="13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</row>
    <row r="78" spans="1:21" ht="13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</row>
    <row r="79" spans="1:21" ht="13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</row>
    <row r="80" spans="1:21" ht="13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21" ht="13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</row>
    <row r="82" spans="1:21" ht="13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</row>
    <row r="83" spans="1:21" ht="13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</row>
    <row r="84" spans="1:21" ht="13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3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</row>
    <row r="86" spans="1:21" ht="13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</row>
    <row r="87" spans="1:21" ht="13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</row>
    <row r="88" spans="1:21" ht="13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</row>
    <row r="89" spans="1:21" ht="13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1:21" ht="13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</row>
    <row r="91" spans="1:21" ht="13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</row>
    <row r="92" spans="1:21" ht="13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</row>
    <row r="93" spans="1:21" ht="13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</row>
    <row r="94" spans="1:21" ht="13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</row>
    <row r="95" spans="1:21" ht="13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</row>
    <row r="96" spans="1:21" ht="13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</row>
    <row r="97" spans="1:21" ht="13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</row>
    <row r="98" spans="1:21" ht="13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</row>
    <row r="99" spans="1:21" ht="13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</row>
    <row r="100" spans="1:21" ht="13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</row>
    <row r="101" spans="1:21" ht="13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</row>
    <row r="102" spans="1:21" ht="13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</row>
    <row r="103" spans="1:21" ht="13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</row>
    <row r="104" spans="1:21" ht="13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</row>
    <row r="105" spans="1:21" ht="13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</row>
    <row r="106" spans="1:21" ht="13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</row>
    <row r="107" spans="1:21" ht="13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</row>
    <row r="108" spans="1:21" ht="13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</row>
    <row r="109" spans="1:21" ht="13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</row>
    <row r="110" spans="1:21" ht="13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</row>
    <row r="111" spans="1:21" ht="13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</row>
    <row r="112" spans="1:21" ht="13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</row>
    <row r="113" spans="1:21" ht="13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</row>
    <row r="114" spans="1:21" ht="13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</row>
    <row r="115" spans="1:21" ht="13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</row>
    <row r="116" spans="1:21" ht="13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</row>
    <row r="117" spans="1:21" ht="13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</row>
    <row r="118" spans="1:21" ht="13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</row>
    <row r="119" spans="1:21" ht="13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</row>
    <row r="120" spans="1:21" ht="13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</row>
    <row r="121" spans="1:21" ht="13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</row>
    <row r="122" spans="1:21" ht="13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</row>
    <row r="123" spans="1:21" ht="13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</row>
    <row r="124" spans="1:21" ht="13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</row>
    <row r="125" spans="1:21" ht="13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</row>
    <row r="126" spans="1:21" ht="13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</row>
    <row r="127" spans="1:21" ht="13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</row>
    <row r="128" spans="1:21" ht="13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</row>
    <row r="129" spans="1:21" ht="13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</row>
    <row r="130" spans="1:21" ht="13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</row>
    <row r="131" spans="1:21" ht="13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</row>
    <row r="132" spans="1:21" ht="13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</row>
    <row r="133" spans="1:21" ht="13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</row>
    <row r="134" spans="1:21" ht="13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</row>
    <row r="135" spans="1:21" ht="13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</row>
    <row r="136" spans="1:21" ht="13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</row>
    <row r="137" spans="1:21" ht="13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1:21" ht="13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</row>
    <row r="139" spans="1:21" ht="13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</row>
    <row r="140" spans="1:21" ht="13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</row>
    <row r="141" spans="1:21" ht="13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</row>
    <row r="142" spans="1:21" ht="13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</row>
    <row r="143" spans="1:21" ht="13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</row>
    <row r="144" spans="1:21" ht="13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</row>
    <row r="145" spans="1:21" ht="13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</row>
    <row r="146" spans="1:21" ht="13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</row>
    <row r="147" spans="1:21" ht="13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</row>
    <row r="148" spans="1:21" ht="13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</row>
    <row r="149" spans="1:21" ht="13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</row>
    <row r="150" spans="1:21" ht="13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</row>
    <row r="151" spans="1:21" ht="13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</row>
    <row r="152" spans="1:21" ht="13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</row>
    <row r="153" spans="1:21" ht="13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</row>
    <row r="154" spans="1:21" ht="13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</row>
    <row r="155" spans="1:21" ht="13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</row>
    <row r="156" spans="1:21" ht="13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</row>
    <row r="157" spans="1:21" ht="13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</row>
    <row r="158" spans="1:21" ht="13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</row>
    <row r="159" spans="1:21" ht="13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</row>
    <row r="160" spans="1:21" ht="13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</row>
    <row r="161" spans="1:21" ht="13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</row>
    <row r="162" spans="1:21" ht="13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</row>
    <row r="163" spans="1:21" ht="13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</row>
    <row r="164" spans="1:21" ht="13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</row>
    <row r="165" spans="1:21" ht="13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</row>
    <row r="166" spans="1:21" ht="13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</row>
    <row r="167" spans="1:21" ht="13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</row>
    <row r="168" spans="1:21" ht="13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</row>
    <row r="169" spans="1:21" ht="13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</row>
    <row r="170" spans="1:21" ht="13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</row>
    <row r="171" spans="1:21" ht="13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</row>
    <row r="172" spans="1:21" ht="13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</row>
    <row r="173" spans="1:21" ht="13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</row>
    <row r="174" spans="1:21" ht="13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</row>
    <row r="175" spans="1:21" ht="13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</row>
    <row r="176" spans="1:21" ht="13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</row>
    <row r="177" spans="1:21" ht="13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</row>
    <row r="178" spans="1:21" ht="13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</row>
    <row r="179" spans="1:21" ht="13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</row>
    <row r="180" spans="1:21" ht="13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</row>
    <row r="181" spans="1:21" ht="13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</row>
    <row r="182" spans="1:21" ht="13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</row>
    <row r="183" spans="1:21" ht="13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</row>
    <row r="184" spans="1:21" ht="13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</row>
    <row r="185" spans="1:21" ht="13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1:21" ht="13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</row>
    <row r="187" spans="1:21" ht="13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</row>
    <row r="188" spans="1:21" ht="13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</row>
    <row r="189" spans="1:21" ht="13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</row>
    <row r="190" spans="1:21" ht="13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</row>
    <row r="191" spans="1:21" ht="13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</row>
    <row r="192" spans="1:21" ht="13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</row>
    <row r="193" spans="1:21" ht="13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</row>
    <row r="194" spans="1:21" ht="13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</row>
    <row r="195" spans="1:21" ht="13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</row>
    <row r="196" spans="1:21" ht="13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</row>
    <row r="197" spans="1:21" ht="13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</row>
    <row r="198" spans="1:21" ht="13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</row>
    <row r="199" spans="1:21" ht="13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</row>
    <row r="200" spans="1:21" ht="13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</row>
    <row r="201" spans="1:21" ht="13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</row>
    <row r="202" spans="1:21" ht="13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</row>
    <row r="203" spans="1:21" ht="13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</row>
    <row r="204" spans="1:21" ht="13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</row>
    <row r="205" spans="1:21" ht="13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</row>
    <row r="206" spans="1:21" ht="13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</row>
    <row r="207" spans="1:21" ht="13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</row>
    <row r="208" spans="1:21" ht="13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</row>
    <row r="209" spans="1:21" ht="13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</row>
    <row r="210" spans="1:21" ht="13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</row>
    <row r="211" spans="1:21" ht="13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</row>
    <row r="212" spans="1:21" ht="13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</row>
    <row r="213" spans="1:21" ht="13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</row>
    <row r="214" spans="1:21" ht="13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</row>
    <row r="215" spans="1:21" ht="13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</row>
    <row r="216" spans="1:21" ht="13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</row>
    <row r="217" spans="1:21" ht="13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</row>
    <row r="218" spans="1:21" ht="13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</row>
    <row r="219" spans="1:21" ht="13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</row>
    <row r="220" spans="1:21" ht="13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</row>
    <row r="221" spans="1:21" ht="13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</row>
    <row r="222" spans="1:21" ht="13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</row>
    <row r="223" spans="1:21" ht="13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</row>
    <row r="224" spans="1:21" ht="13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</row>
    <row r="225" spans="1:21" ht="13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</row>
    <row r="226" spans="1:21" ht="13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</row>
    <row r="227" spans="1:21" ht="13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</row>
    <row r="228" spans="1:21" ht="13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</row>
    <row r="229" spans="1:21" ht="13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</row>
    <row r="230" spans="1:21" ht="13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</row>
    <row r="231" spans="1:21" ht="13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</row>
    <row r="232" spans="1:21" ht="13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</row>
    <row r="233" spans="1:21" ht="13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1:21" ht="13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</row>
    <row r="235" spans="1:21" ht="13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</row>
    <row r="236" spans="1:21" ht="13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</row>
    <row r="237" spans="1:21" ht="13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</row>
    <row r="238" spans="1:21" ht="13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</row>
    <row r="239" spans="1:21" ht="13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</row>
    <row r="240" spans="1:21" ht="13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</row>
    <row r="241" spans="1:21" ht="13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</row>
    <row r="242" spans="1:21" ht="13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</row>
    <row r="243" spans="1:21" ht="13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</row>
    <row r="244" spans="1:21" ht="13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</row>
    <row r="245" spans="1:21" ht="13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</row>
    <row r="246" spans="1:21" ht="13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</row>
    <row r="247" spans="1:21" ht="13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</row>
    <row r="248" spans="1:21" ht="13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</row>
    <row r="249" spans="1:21" ht="13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</row>
    <row r="250" spans="1:21" ht="13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</row>
    <row r="251" spans="1:21" ht="13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</row>
    <row r="252" spans="1:21" ht="13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</row>
    <row r="253" spans="1:21" ht="13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</row>
    <row r="254" spans="1:21" ht="13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</row>
    <row r="255" spans="1:21" ht="13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</row>
    <row r="256" spans="1:21" ht="13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</row>
    <row r="257" spans="1:21" ht="13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</row>
    <row r="258" spans="1:21" ht="13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</row>
    <row r="259" spans="1:21" ht="13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</row>
    <row r="260" spans="1:21" ht="13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</row>
    <row r="261" spans="1:21" ht="13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</row>
    <row r="262" spans="1:21" ht="13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</row>
    <row r="263" spans="1:21" ht="13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</row>
    <row r="264" spans="1:21" ht="13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</row>
    <row r="265" spans="1:21" ht="13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</row>
    <row r="266" spans="1:21" ht="13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</row>
    <row r="267" spans="1:21" ht="13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</row>
    <row r="268" spans="1:21" ht="13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</row>
    <row r="269" spans="1:21" ht="13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</row>
    <row r="270" spans="1:21" ht="13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</row>
    <row r="271" spans="1:21" ht="13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</row>
    <row r="272" spans="1:21" ht="13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</row>
    <row r="273" spans="1:21" ht="13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</row>
    <row r="274" spans="1:21" ht="13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</row>
    <row r="275" spans="1:21" ht="13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</row>
    <row r="276" spans="1:21" ht="13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</row>
    <row r="277" spans="1:21" ht="13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</row>
    <row r="278" spans="1:21" ht="13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</row>
    <row r="279" spans="1:21" ht="13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</row>
    <row r="280" spans="1:21" ht="13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</row>
    <row r="281" spans="1:21" ht="13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1:21" ht="13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</row>
    <row r="283" spans="1:21" ht="13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</row>
    <row r="284" spans="1:21" ht="13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</row>
    <row r="285" spans="1:21" ht="13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</row>
    <row r="286" spans="1:21" ht="13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</row>
    <row r="287" spans="1:21" ht="13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</row>
    <row r="288" spans="1:21" ht="13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</row>
    <row r="289" spans="1:21" ht="13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</row>
    <row r="290" spans="1:21" ht="13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</row>
    <row r="291" spans="1:21" ht="13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</row>
    <row r="292" spans="1:21" ht="13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</row>
    <row r="293" spans="1:21" ht="13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</row>
    <row r="294" spans="1:21" ht="13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</row>
    <row r="295" spans="1:21" ht="13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</row>
    <row r="296" spans="1:21" ht="13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</row>
    <row r="297" spans="1:21" ht="13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</row>
    <row r="298" spans="1:21" ht="13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</row>
    <row r="299" spans="1:21" ht="13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</row>
    <row r="300" spans="1:21" ht="13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</row>
    <row r="301" spans="1:21" ht="13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</row>
    <row r="302" spans="1:21" ht="13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</row>
    <row r="303" spans="1:21" ht="13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</row>
    <row r="304" spans="1:21" ht="13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</row>
    <row r="305" spans="1:21" ht="13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</row>
    <row r="306" spans="1:21" ht="13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</row>
    <row r="307" spans="1:21" ht="13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</row>
    <row r="308" spans="1:21" ht="13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</row>
    <row r="309" spans="1:21" ht="13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</row>
    <row r="310" spans="1:21" ht="13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</row>
    <row r="311" spans="1:21" ht="13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</row>
    <row r="312" spans="1:21" ht="13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</row>
    <row r="313" spans="1:21" ht="13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</row>
    <row r="314" spans="1:21" ht="13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</row>
    <row r="315" spans="1:21" ht="13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</row>
    <row r="316" spans="1:21" ht="13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</row>
    <row r="317" spans="1:21" ht="13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</row>
    <row r="318" spans="1:21" ht="13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</row>
    <row r="319" spans="1:21" ht="13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</row>
    <row r="320" spans="1:21" ht="13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</row>
    <row r="321" spans="1:21" ht="13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</row>
    <row r="322" spans="1:21" ht="13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</row>
    <row r="323" spans="1:21" ht="13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</row>
    <row r="324" spans="1:21" ht="13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</row>
    <row r="325" spans="1:21" ht="13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</row>
    <row r="326" spans="1:21" ht="13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</row>
    <row r="327" spans="1:21" ht="13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</row>
    <row r="328" spans="1:21" ht="13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</row>
    <row r="329" spans="1:21" ht="13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1:21" ht="13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</row>
    <row r="331" spans="1:21" ht="13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</row>
    <row r="332" spans="1:21" ht="13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</row>
    <row r="333" spans="1:21" ht="13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</row>
    <row r="334" spans="1:21" ht="13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</row>
    <row r="335" spans="1:21" ht="13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</row>
    <row r="336" spans="1:21" ht="13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</row>
    <row r="337" spans="1:21" ht="13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</row>
    <row r="338" spans="1:21" ht="13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</row>
    <row r="339" spans="1:21" ht="13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</row>
    <row r="340" spans="1:21" ht="13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</row>
    <row r="341" spans="1:21" ht="13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</row>
    <row r="342" spans="1:21" ht="13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</row>
    <row r="343" spans="1:21" ht="13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</row>
    <row r="344" spans="1:21" ht="13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</row>
    <row r="345" spans="1:21" ht="13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</row>
    <row r="346" spans="1:21" ht="13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</row>
    <row r="347" spans="1:21" ht="13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</row>
    <row r="348" spans="1:21" ht="13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</row>
    <row r="349" spans="1:21" ht="13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</row>
    <row r="350" spans="1:21" ht="13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</row>
    <row r="351" spans="1:21" ht="13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</row>
    <row r="352" spans="1:21" ht="13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</row>
    <row r="353" spans="1:21" ht="13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</row>
    <row r="354" spans="1:21" ht="13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</row>
    <row r="355" spans="1:21" ht="13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</row>
    <row r="356" spans="1:21" ht="13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</row>
    <row r="357" spans="1:21" ht="13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</row>
    <row r="358" spans="1:21" ht="13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</row>
    <row r="359" spans="1:21" ht="13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</row>
    <row r="360" spans="1:21" ht="13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</row>
    <row r="361" spans="1:21" ht="13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</row>
    <row r="362" spans="1:21" ht="13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</row>
    <row r="363" spans="1:21" ht="13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</row>
    <row r="364" spans="1:21" ht="13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</row>
    <row r="365" spans="1:21" ht="13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</row>
    <row r="366" spans="1:21" ht="13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</row>
    <row r="367" spans="1:21" ht="13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</row>
    <row r="368" spans="1:21" ht="13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</row>
    <row r="369" spans="1:21" ht="13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</row>
    <row r="370" spans="1:21" ht="13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</row>
    <row r="371" spans="1:21" ht="13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</row>
    <row r="372" spans="1:21" ht="13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</row>
    <row r="373" spans="1:21" ht="13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</row>
    <row r="374" spans="1:21" ht="13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</row>
    <row r="375" spans="1:21" ht="13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</row>
    <row r="376" spans="1:21" ht="13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</row>
    <row r="377" spans="1:21" ht="13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1:21" ht="13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</row>
    <row r="379" spans="1:21" ht="13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</row>
    <row r="380" spans="1:21" ht="13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</row>
    <row r="381" spans="1:21" ht="13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</row>
    <row r="382" spans="1:21" ht="13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</row>
    <row r="383" spans="1:21" ht="13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</row>
    <row r="384" spans="1:21" ht="13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</row>
    <row r="385" spans="1:21" ht="13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</row>
    <row r="386" spans="1:21" ht="13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</row>
    <row r="387" spans="1:21" ht="13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</row>
    <row r="388" spans="1:21" ht="13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</row>
    <row r="389" spans="1:21" ht="13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</row>
    <row r="390" spans="1:21" ht="13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</row>
    <row r="391" spans="1:21" ht="13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</row>
    <row r="392" spans="1:21" ht="13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</row>
    <row r="393" spans="1:21" ht="13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</row>
    <row r="394" spans="1:21" ht="13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</row>
    <row r="395" spans="1:21" ht="13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</row>
    <row r="396" spans="1:21" ht="13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</row>
    <row r="397" spans="1:21" ht="13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</row>
    <row r="398" spans="1:21" ht="13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</row>
    <row r="399" spans="1:21" ht="13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</row>
    <row r="400" spans="1:21" ht="13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</row>
    <row r="401" spans="1:21" ht="13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</row>
    <row r="402" spans="1:21" ht="13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</row>
    <row r="403" spans="1:21" ht="13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</row>
    <row r="404" spans="1:21" ht="13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</row>
    <row r="405" spans="1:21" ht="13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</row>
    <row r="406" spans="1:21" ht="13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</row>
    <row r="407" spans="1:21" ht="13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</row>
    <row r="408" spans="1:21" ht="13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</row>
    <row r="409" spans="1:21" ht="13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</row>
    <row r="410" spans="1:21" ht="13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</row>
    <row r="411" spans="1:21" ht="13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</row>
    <row r="412" spans="1:21" ht="13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</row>
    <row r="413" spans="1:21" ht="13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</row>
    <row r="414" spans="1:21" ht="13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</row>
    <row r="415" spans="1:21" ht="13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</row>
    <row r="416" spans="1:21" ht="13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</row>
    <row r="417" spans="1:21" ht="13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</row>
    <row r="418" spans="1:21" ht="13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</row>
    <row r="419" spans="1:21" ht="13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</row>
    <row r="420" spans="1:21" ht="13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</row>
    <row r="421" spans="1:21" ht="13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</row>
    <row r="422" spans="1:21" ht="13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</row>
    <row r="423" spans="1:21" ht="13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</row>
    <row r="424" spans="1:21" ht="13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</row>
    <row r="425" spans="1:21" ht="13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1:21" ht="13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</row>
    <row r="427" spans="1:21" ht="13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</row>
    <row r="428" spans="1:21" ht="13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</row>
    <row r="429" spans="1:21" ht="13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</row>
    <row r="430" spans="1:21" ht="13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</row>
    <row r="431" spans="1:21" ht="13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</row>
    <row r="432" spans="1:21" ht="13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</row>
    <row r="433" spans="1:21" ht="13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</row>
    <row r="434" spans="1:21" ht="13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</row>
    <row r="435" spans="1:21" ht="13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</row>
    <row r="436" spans="1:21" ht="13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</row>
    <row r="437" spans="1:21" ht="13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</row>
    <row r="438" spans="1:21" ht="13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</row>
    <row r="439" spans="1:21" ht="13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</row>
    <row r="440" spans="1:21" ht="13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</row>
    <row r="441" spans="1:21" ht="13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</row>
    <row r="442" spans="1:21" ht="13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</row>
    <row r="443" spans="1:21" ht="13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</row>
    <row r="444" spans="1:21" ht="13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</row>
    <row r="445" spans="1:21" ht="13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</row>
    <row r="446" spans="1:21" ht="13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</row>
    <row r="447" spans="1:21" ht="13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</row>
    <row r="448" spans="1:21" ht="13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</row>
    <row r="449" spans="1:21" ht="13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</row>
    <row r="450" spans="1:21" ht="13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</row>
    <row r="451" spans="1:21" ht="13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</row>
    <row r="452" spans="1:21" ht="13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</row>
    <row r="453" spans="1:21" ht="13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</row>
    <row r="454" spans="1:21" ht="13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</row>
    <row r="455" spans="1:21" ht="13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</row>
    <row r="456" spans="1:21" ht="13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</row>
    <row r="457" spans="1:21" ht="13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</row>
    <row r="458" spans="1:21" ht="13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</row>
    <row r="459" spans="1:21" ht="13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</row>
    <row r="460" spans="1:21" ht="13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</row>
    <row r="461" spans="1:21" ht="13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</row>
    <row r="462" spans="1:21" ht="13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</row>
    <row r="463" spans="1:21" ht="13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</row>
    <row r="464" spans="1:21" ht="13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</row>
    <row r="465" spans="1:21" ht="13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</row>
    <row r="466" spans="1:21" ht="13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</row>
    <row r="467" spans="1:21" ht="13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</row>
    <row r="468" spans="1:21" ht="13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</row>
    <row r="469" spans="1:21" ht="13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</row>
    <row r="470" spans="1:21" ht="13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</row>
    <row r="471" spans="1:21" ht="13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</row>
    <row r="472" spans="1:21" ht="13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</row>
    <row r="473" spans="1:21" ht="13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1:21" ht="13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1:21" ht="13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1:21" ht="13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1:21" ht="13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1:21" ht="13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1:21" ht="13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1:21" ht="13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  <row r="481" spans="1:21" ht="13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</row>
    <row r="482" spans="1:21" ht="13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</row>
    <row r="483" spans="1:21" ht="13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</row>
    <row r="484" spans="1:21" ht="13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</row>
    <row r="485" spans="1:21" ht="13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</row>
    <row r="486" spans="1:21" ht="13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</row>
    <row r="487" spans="1:21" ht="13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</row>
    <row r="488" spans="1:21" ht="13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</row>
    <row r="489" spans="1:21" ht="13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</row>
    <row r="490" spans="1:21" ht="13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</row>
    <row r="491" spans="1:21" ht="13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</row>
    <row r="492" spans="1:21" ht="13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</row>
    <row r="493" spans="1:21" ht="13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</row>
    <row r="494" spans="1:21" ht="13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</row>
    <row r="495" spans="1:21" ht="13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</row>
    <row r="496" spans="1:21" ht="13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</row>
    <row r="497" spans="1:21" ht="13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</row>
    <row r="498" spans="1:21" ht="13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</row>
    <row r="499" spans="1:21" ht="13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</row>
    <row r="500" spans="1:21" ht="13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</row>
    <row r="501" spans="1:21" ht="13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</row>
    <row r="502" spans="1:21" ht="13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</row>
    <row r="503" spans="1:21" ht="13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</row>
    <row r="504" spans="1:21" ht="13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</row>
    <row r="505" spans="1:21" ht="13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</row>
    <row r="506" spans="1:21" ht="13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</row>
    <row r="507" spans="1:21" ht="13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</row>
    <row r="508" spans="1:21" ht="13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</row>
    <row r="509" spans="1:21" ht="13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</row>
    <row r="510" spans="1:21" ht="13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</row>
    <row r="511" spans="1:21" ht="13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</row>
    <row r="512" spans="1:21" ht="13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</row>
    <row r="513" spans="1:21" ht="13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</row>
    <row r="514" spans="1:21" ht="13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</row>
    <row r="515" spans="1:21" ht="13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</row>
    <row r="516" spans="1:21" ht="13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</row>
    <row r="517" spans="1:21" ht="13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</row>
    <row r="518" spans="1:21" ht="13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</row>
    <row r="519" spans="1:21" ht="13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</row>
    <row r="520" spans="1:21" ht="13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</row>
    <row r="521" spans="1:21" ht="13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</row>
    <row r="522" spans="1:21" ht="13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</row>
    <row r="523" spans="1:21" ht="13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</row>
    <row r="524" spans="1:21" ht="13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</row>
    <row r="525" spans="1:21" ht="13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</row>
    <row r="526" spans="1:21" ht="13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</row>
    <row r="527" spans="1:21" ht="13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</row>
    <row r="528" spans="1:21" ht="13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</row>
    <row r="529" spans="1:21" ht="13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</row>
    <row r="530" spans="1:21" ht="13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</row>
    <row r="531" spans="1:21" ht="13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</row>
    <row r="532" spans="1:21" ht="13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</row>
    <row r="533" spans="1:21" ht="13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</row>
    <row r="534" spans="1:21" ht="13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</row>
    <row r="535" spans="1:21" ht="13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</row>
    <row r="536" spans="1:21" ht="13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</row>
    <row r="537" spans="1:21" ht="13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</row>
    <row r="538" spans="1:21" ht="13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</row>
    <row r="539" spans="1:21" ht="13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</row>
    <row r="540" spans="1:21" ht="13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</row>
    <row r="541" spans="1:21" ht="13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</row>
    <row r="542" spans="1:21" ht="13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</row>
    <row r="543" spans="1:21" ht="13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</row>
    <row r="544" spans="1:21" ht="13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</row>
    <row r="545" spans="1:21" ht="13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</row>
    <row r="546" spans="1:21" ht="13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</row>
    <row r="547" spans="1:21" ht="13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</row>
    <row r="548" spans="1:21" ht="13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</row>
    <row r="549" spans="1:21" ht="13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</row>
    <row r="550" spans="1:21" ht="13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</row>
    <row r="551" spans="1:21" ht="13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</row>
    <row r="552" spans="1:21" ht="13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</row>
    <row r="553" spans="1:21" ht="13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</row>
    <row r="554" spans="1:21" ht="13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</row>
    <row r="555" spans="1:21" ht="13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</row>
    <row r="556" spans="1:21" ht="13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</row>
    <row r="557" spans="1:21" ht="13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</row>
    <row r="558" spans="1:21" ht="13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</row>
    <row r="559" spans="1:21" ht="13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</row>
    <row r="560" spans="1:21" ht="13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</row>
    <row r="561" spans="1:21" ht="13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</row>
    <row r="562" spans="1:21" ht="13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</row>
    <row r="563" spans="1:21" ht="13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</row>
    <row r="564" spans="1:21" ht="13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</row>
    <row r="565" spans="1:21" ht="13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</row>
    <row r="566" spans="1:21" ht="13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</row>
    <row r="567" spans="1:21" ht="13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</row>
    <row r="568" spans="1:21" ht="13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</row>
    <row r="569" spans="1:21" ht="13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</row>
    <row r="570" spans="1:21" ht="13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</row>
    <row r="571" spans="1:21" ht="13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</row>
    <row r="572" spans="1:21" ht="13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</row>
    <row r="573" spans="1:21" ht="13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</row>
    <row r="574" spans="1:21" ht="13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</row>
    <row r="575" spans="1:21" ht="13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</row>
    <row r="576" spans="1:21" ht="13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</row>
    <row r="577" spans="1:21" ht="13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</row>
    <row r="578" spans="1:21" ht="13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</row>
    <row r="579" spans="1:21" ht="13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</row>
    <row r="580" spans="1:21" ht="13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</row>
    <row r="581" spans="1:21" ht="13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</row>
    <row r="582" spans="1:21" ht="13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</row>
    <row r="583" spans="1:21" ht="13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</row>
    <row r="584" spans="1:21" ht="13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</row>
    <row r="585" spans="1:21" ht="13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</row>
    <row r="586" spans="1:21" ht="13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</row>
    <row r="587" spans="1:21" ht="13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</row>
    <row r="588" spans="1:21" ht="13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</row>
    <row r="589" spans="1:21" ht="13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</row>
    <row r="590" spans="1:21" ht="13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</row>
    <row r="591" spans="1:21" ht="13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</row>
    <row r="592" spans="1:21" ht="13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</row>
    <row r="593" spans="1:21" ht="13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</row>
    <row r="594" spans="1:21" ht="13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</row>
    <row r="595" spans="1:21" ht="13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</row>
    <row r="596" spans="1:21" ht="13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</row>
    <row r="597" spans="1:21" ht="13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</row>
    <row r="598" spans="1:21" ht="13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</row>
    <row r="599" spans="1:21" ht="13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</row>
    <row r="600" spans="1:21" ht="13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</row>
    <row r="601" spans="1:21" ht="13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</row>
    <row r="602" spans="1:21" ht="13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</row>
    <row r="603" spans="1:21" ht="13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</row>
    <row r="604" spans="1:21" ht="13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</row>
    <row r="605" spans="1:21" ht="13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</row>
    <row r="606" spans="1:21" ht="13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</row>
    <row r="607" spans="1:21" ht="13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</row>
    <row r="608" spans="1:21" ht="13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</row>
    <row r="609" spans="1:21" ht="13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</row>
    <row r="610" spans="1:21" ht="13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</row>
    <row r="611" spans="1:21" ht="13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</row>
    <row r="612" spans="1:21" ht="13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</row>
    <row r="613" spans="1:21" ht="13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</row>
    <row r="614" spans="1:21" ht="13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</row>
    <row r="615" spans="1:21" ht="13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</row>
    <row r="616" spans="1:21" ht="13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</row>
    <row r="617" spans="1:21" ht="13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</row>
    <row r="618" spans="1:21" ht="13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</row>
    <row r="619" spans="1:21" ht="13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</row>
    <row r="620" spans="1:21" ht="13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</row>
    <row r="621" spans="1:21" ht="13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</row>
    <row r="622" spans="1:21" ht="13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</row>
    <row r="623" spans="1:21" ht="13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</row>
    <row r="624" spans="1:21" ht="13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</row>
    <row r="625" spans="1:21" ht="13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</row>
    <row r="626" spans="1:21" ht="13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</row>
    <row r="627" spans="1:21" ht="13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</row>
    <row r="628" spans="1:21" ht="13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</row>
    <row r="629" spans="1:21" ht="13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</row>
    <row r="630" spans="1:21" ht="13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</row>
    <row r="631" spans="1:21" ht="13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</row>
    <row r="632" spans="1:21" ht="13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</row>
    <row r="633" spans="1:21" ht="13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</row>
    <row r="634" spans="1:21" ht="13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</row>
    <row r="635" spans="1:21" ht="13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</row>
    <row r="636" spans="1:21" ht="13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</row>
    <row r="637" spans="1:21" ht="13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</row>
    <row r="638" spans="1:21" ht="13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</row>
    <row r="639" spans="1:21" ht="13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</row>
    <row r="640" spans="1:21" ht="13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</row>
    <row r="641" spans="1:21" ht="13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</row>
    <row r="642" spans="1:21" ht="13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</row>
    <row r="643" spans="1:21" ht="13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</row>
    <row r="644" spans="1:21" ht="13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</row>
    <row r="645" spans="1:21" ht="13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</row>
    <row r="646" spans="1:21" ht="13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</row>
    <row r="647" spans="1:21" ht="13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</row>
    <row r="648" spans="1:21" ht="13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</row>
    <row r="649" spans="1:21" ht="13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</row>
    <row r="650" spans="1:21" ht="13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</row>
    <row r="651" spans="1:21" ht="13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</row>
    <row r="652" spans="1:21" ht="13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</row>
    <row r="653" spans="1:21" ht="13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</row>
    <row r="654" spans="1:21" ht="13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</row>
    <row r="655" spans="1:21" ht="13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</row>
    <row r="656" spans="1:21" ht="13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</row>
    <row r="657" spans="1:21" ht="13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</row>
    <row r="658" spans="1:21" ht="13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</row>
    <row r="659" spans="1:21" ht="13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</row>
    <row r="660" spans="1:21" ht="13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</row>
    <row r="661" spans="1:21" ht="13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</row>
    <row r="662" spans="1:21" ht="13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</row>
    <row r="663" spans="1:21" ht="13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</row>
    <row r="664" spans="1:21" ht="13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</row>
    <row r="665" spans="1:21" ht="13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</row>
    <row r="666" spans="1:21" ht="13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</row>
    <row r="667" spans="1:21" ht="13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</row>
    <row r="668" spans="1:21" ht="13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</row>
    <row r="669" spans="1:21" ht="13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</row>
    <row r="670" spans="1:21" ht="13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</row>
    <row r="671" spans="1:21" ht="13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</row>
    <row r="672" spans="1:21" ht="13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</row>
    <row r="673" spans="1:21" ht="13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</row>
    <row r="674" spans="1:21" ht="13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</row>
    <row r="675" spans="1:21" ht="13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</row>
    <row r="676" spans="1:21" ht="13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</row>
    <row r="677" spans="1:21" ht="13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</row>
    <row r="678" spans="1:21" ht="13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</row>
    <row r="679" spans="1:21" ht="13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</row>
    <row r="680" spans="1:21" ht="13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</row>
    <row r="681" spans="1:21" ht="13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</row>
    <row r="682" spans="1:21" ht="13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</row>
    <row r="683" spans="1:21" ht="13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</row>
    <row r="684" spans="1:21" ht="13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</row>
    <row r="685" spans="1:21" ht="13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</row>
    <row r="686" spans="1:21" ht="13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</row>
    <row r="687" spans="1:21" ht="13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</row>
    <row r="688" spans="1:21" ht="13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</row>
    <row r="689" spans="1:21" ht="13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</row>
    <row r="690" spans="1:21" ht="13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</row>
    <row r="691" spans="1:21" ht="13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</row>
    <row r="692" spans="1:21" ht="13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</row>
    <row r="693" spans="1:21" ht="13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</row>
    <row r="694" spans="1:21" ht="13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</row>
    <row r="695" spans="1:21" ht="13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</row>
    <row r="696" spans="1:21" ht="13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</row>
    <row r="697" spans="1:21" ht="13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</row>
    <row r="698" spans="1:21" ht="13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</row>
    <row r="699" spans="1:21" ht="13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</row>
    <row r="700" spans="1:21" ht="13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</row>
    <row r="701" spans="1:21" ht="13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</row>
    <row r="702" spans="1:21" ht="13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</row>
    <row r="703" spans="1:21" ht="13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</row>
    <row r="704" spans="1:21" ht="13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</row>
    <row r="705" spans="1:21" ht="13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</row>
    <row r="706" spans="1:21" ht="13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</row>
    <row r="707" spans="1:21" ht="13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</row>
    <row r="708" spans="1:21" ht="13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</row>
    <row r="709" spans="1:21" ht="13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</row>
    <row r="710" spans="1:21" ht="13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</row>
    <row r="711" spans="1:21" ht="13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</row>
    <row r="712" spans="1:21" ht="13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</row>
    <row r="713" spans="1:21" ht="13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</row>
    <row r="714" spans="1:21" ht="13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</row>
    <row r="715" spans="1:21" ht="13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</row>
    <row r="716" spans="1:21" ht="13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</row>
    <row r="717" spans="1:21" ht="13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</row>
    <row r="718" spans="1:21" ht="13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</row>
    <row r="719" spans="1:21" ht="13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</row>
    <row r="720" spans="1:21" ht="13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</row>
    <row r="721" spans="1:21" ht="13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</row>
    <row r="722" spans="1:21" ht="13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</row>
    <row r="723" spans="1:21" ht="13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</row>
    <row r="724" spans="1:21" ht="13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</row>
    <row r="725" spans="1:21" ht="13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</row>
    <row r="726" spans="1:21" ht="13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</row>
    <row r="727" spans="1:21" ht="13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</row>
    <row r="728" spans="1:21" ht="13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</row>
    <row r="729" spans="1:21" ht="13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</row>
    <row r="730" spans="1:21" ht="13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</row>
    <row r="731" spans="1:21" ht="13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</row>
    <row r="732" spans="1:21" ht="13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</row>
    <row r="733" spans="1:21" ht="13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</row>
    <row r="734" spans="1:21" ht="13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</row>
    <row r="735" spans="1:21" ht="13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</row>
    <row r="736" spans="1:21" ht="13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</row>
    <row r="737" spans="1:21" ht="13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</row>
    <row r="738" spans="1:21" ht="13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</row>
    <row r="739" spans="1:21" ht="13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</row>
    <row r="740" spans="1:21" ht="13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</row>
    <row r="741" spans="1:21" ht="13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</row>
    <row r="742" spans="1:21" ht="13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</row>
    <row r="743" spans="1:21" ht="13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</row>
    <row r="744" spans="1:21" ht="13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</row>
    <row r="745" spans="1:21" ht="13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</row>
    <row r="746" spans="1:21" ht="13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</row>
    <row r="747" spans="1:21" ht="13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</row>
    <row r="748" spans="1:21" ht="13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</row>
    <row r="749" spans="1:21" ht="13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</row>
    <row r="750" spans="1:21" ht="13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</row>
    <row r="751" spans="1:21" ht="13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</row>
    <row r="752" spans="1:21" ht="13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</row>
    <row r="753" spans="1:21" ht="13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</row>
    <row r="754" spans="1:21" ht="13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</row>
    <row r="755" spans="1:21" ht="13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</row>
    <row r="756" spans="1:21" ht="13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</row>
    <row r="757" spans="1:21" ht="13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</row>
    <row r="758" spans="1:21" ht="13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</row>
    <row r="759" spans="1:21" ht="13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</row>
    <row r="760" spans="1:21" ht="13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</row>
    <row r="761" spans="1:21" ht="13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</row>
    <row r="762" spans="1:21" ht="13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</row>
    <row r="763" spans="1:21" ht="13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</row>
    <row r="764" spans="1:21" ht="13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</row>
    <row r="765" spans="1:21" ht="13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</row>
    <row r="766" spans="1:21" ht="13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</row>
    <row r="767" spans="1:21" ht="13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</row>
    <row r="768" spans="1:21" ht="13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</row>
    <row r="769" spans="1:21" ht="13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</row>
    <row r="770" spans="1:21" ht="13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</row>
    <row r="771" spans="1:21" ht="13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</row>
    <row r="772" spans="1:21" ht="13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</row>
    <row r="773" spans="1:21" ht="13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</row>
    <row r="774" spans="1:21" ht="13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</row>
    <row r="775" spans="1:21" ht="13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</row>
    <row r="776" spans="1:21" ht="13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</row>
    <row r="777" spans="1:21" ht="13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</row>
    <row r="778" spans="1:21" ht="13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</row>
    <row r="779" spans="1:21" ht="13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</row>
    <row r="780" spans="1:21" ht="13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</row>
    <row r="781" spans="1:21" ht="13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</row>
    <row r="782" spans="1:21" ht="13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</row>
    <row r="783" spans="1:21" ht="13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</row>
    <row r="784" spans="1:21" ht="13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</row>
    <row r="785" spans="1:21" ht="13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</row>
    <row r="786" spans="1:21" ht="13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</row>
    <row r="787" spans="1:21" ht="13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</row>
    <row r="788" spans="1:21" ht="13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</row>
    <row r="789" spans="1:21" ht="13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</row>
    <row r="790" spans="1:21" ht="13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</row>
    <row r="791" spans="1:21" ht="13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</row>
    <row r="792" spans="1:21" ht="13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</row>
    <row r="793" spans="1:21" ht="13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</row>
    <row r="794" spans="1:21" ht="13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</row>
    <row r="795" spans="1:21" ht="13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</row>
    <row r="796" spans="1:21" ht="13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</row>
    <row r="797" spans="1:21" ht="13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</row>
    <row r="798" spans="1:21" ht="13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</row>
    <row r="799" spans="1:21" ht="13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</row>
    <row r="800" spans="1:21" ht="13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</row>
    <row r="801" spans="1:21" ht="13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</row>
    <row r="802" spans="1:21" ht="13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</row>
    <row r="803" spans="1:21" ht="13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</row>
    <row r="804" spans="1:21" ht="13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</row>
    <row r="805" spans="1:21" ht="13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</row>
    <row r="806" spans="1:21" ht="13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</row>
    <row r="807" spans="1:21" ht="13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</row>
    <row r="808" spans="1:21" ht="13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</row>
    <row r="809" spans="1:21" ht="13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</row>
    <row r="810" spans="1:21" ht="13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</row>
    <row r="811" spans="1:21" ht="13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</row>
    <row r="812" spans="1:21" ht="13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</row>
    <row r="813" spans="1:21" ht="13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</row>
    <row r="814" spans="1:21" ht="13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</row>
    <row r="815" spans="1:21" ht="13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</row>
    <row r="816" spans="1:21" ht="13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</row>
    <row r="817" spans="1:21" ht="13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</row>
    <row r="818" spans="1:21" ht="13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</row>
    <row r="819" spans="1:21" ht="13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</row>
    <row r="820" spans="1:21" ht="13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</row>
    <row r="821" spans="1:21" ht="13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</row>
    <row r="822" spans="1:21" ht="13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</row>
    <row r="823" spans="1:21" ht="13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</row>
    <row r="824" spans="1:21" ht="13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</row>
    <row r="825" spans="1:21" ht="13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</row>
    <row r="826" spans="1:21" ht="13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</row>
    <row r="827" spans="1:21" ht="13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</row>
    <row r="828" spans="1:21" ht="13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</row>
    <row r="829" spans="1:21" ht="13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</row>
    <row r="830" spans="1:21" ht="13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</row>
    <row r="831" spans="1:21" ht="13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</row>
    <row r="832" spans="1:21" ht="13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</row>
    <row r="833" spans="1:21" ht="13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</row>
    <row r="834" spans="1:21" ht="13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</row>
    <row r="835" spans="1:21" ht="13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</row>
    <row r="836" spans="1:21" ht="13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</row>
    <row r="837" spans="1:21" ht="13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</row>
    <row r="838" spans="1:21" ht="13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</row>
    <row r="839" spans="1:21" ht="13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</row>
    <row r="840" spans="1:21" ht="13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</row>
    <row r="841" spans="1:21" ht="13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</row>
    <row r="842" spans="1:21" ht="13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</row>
    <row r="843" spans="1:21" ht="13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</row>
    <row r="844" spans="1:21" ht="13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</row>
    <row r="845" spans="1:21" ht="13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</row>
    <row r="846" spans="1:21" ht="13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</row>
    <row r="847" spans="1:21" ht="13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</row>
    <row r="848" spans="1:21" ht="13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</row>
    <row r="849" spans="1:21" ht="13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</row>
    <row r="850" spans="1:21" ht="13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</row>
    <row r="851" spans="1:21" ht="13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</row>
    <row r="852" spans="1:21" ht="13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</row>
    <row r="853" spans="1:21" ht="13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</row>
    <row r="854" spans="1:21" ht="13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</row>
    <row r="855" spans="1:21" ht="13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</row>
    <row r="856" spans="1:21" ht="13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</row>
    <row r="857" spans="1:21" ht="13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</row>
    <row r="858" spans="1:21" ht="13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</row>
    <row r="859" spans="1:21" ht="13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</row>
    <row r="860" spans="1:21" ht="13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</row>
    <row r="861" spans="1:21" ht="13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</row>
    <row r="862" spans="1:21" ht="13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</row>
    <row r="863" spans="1:21" ht="13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</row>
    <row r="864" spans="1:21" ht="13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</row>
    <row r="865" spans="1:21" ht="13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</row>
    <row r="866" spans="1:21" ht="13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</row>
    <row r="867" spans="1:21" ht="13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</row>
    <row r="868" spans="1:21" ht="13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</row>
    <row r="869" spans="1:21" ht="13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</row>
    <row r="870" spans="1:21" ht="13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</row>
    <row r="871" spans="1:21" ht="13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</row>
    <row r="872" spans="1:21" ht="13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</row>
    <row r="873" spans="1:21" ht="13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</row>
    <row r="874" spans="1:21" ht="13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</row>
    <row r="875" spans="1:21" ht="13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</row>
    <row r="876" spans="1:21" ht="13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</row>
    <row r="877" spans="1:21" ht="13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</row>
    <row r="878" spans="1:21" ht="13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</row>
    <row r="879" spans="1:21" ht="13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</row>
    <row r="880" spans="1:21" ht="13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</row>
    <row r="881" spans="1:21" ht="13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</row>
    <row r="882" spans="1:21" ht="13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</row>
    <row r="883" spans="1:21" ht="13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</row>
    <row r="884" spans="1:21" ht="13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</row>
    <row r="885" spans="1:21" ht="13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</row>
    <row r="886" spans="1:21" ht="13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</row>
    <row r="887" spans="1:21" ht="13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</row>
    <row r="888" spans="1:21" ht="13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</row>
    <row r="889" spans="1:21" ht="13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</row>
    <row r="890" spans="1:21" ht="13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</row>
    <row r="891" spans="1:21" ht="13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</row>
    <row r="892" spans="1:21" ht="13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</row>
    <row r="893" spans="1:21" ht="13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</row>
    <row r="894" spans="1:21" ht="13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</row>
    <row r="895" spans="1:21" ht="13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</row>
    <row r="896" spans="1:21" ht="13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</row>
    <row r="897" spans="1:21" ht="13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</row>
    <row r="898" spans="1:21" ht="13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</row>
    <row r="899" spans="1:21" ht="13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</row>
    <row r="900" spans="1:21" ht="13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</row>
    <row r="901" spans="1:21" ht="13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</row>
    <row r="902" spans="1:21" ht="13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</row>
    <row r="903" spans="1:21" ht="13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</row>
    <row r="904" spans="1:21" ht="13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</row>
    <row r="905" spans="1:21" ht="13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</row>
    <row r="906" spans="1:21" ht="13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</row>
    <row r="907" spans="1:21" ht="13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</row>
    <row r="908" spans="1:21" ht="13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</row>
    <row r="909" spans="1:21" ht="13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</row>
    <row r="910" spans="1:21" ht="13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</row>
    <row r="911" spans="1:21" ht="13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</row>
    <row r="912" spans="1:21" ht="13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</row>
    <row r="913" spans="1:21" ht="13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</row>
    <row r="914" spans="1:21" ht="13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</row>
    <row r="915" spans="1:21" ht="13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</row>
    <row r="916" spans="1:21" ht="13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</row>
    <row r="917" spans="1:21" ht="13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</row>
    <row r="918" spans="1:21" ht="13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</row>
    <row r="919" spans="1:21" ht="13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</row>
    <row r="920" spans="1:21" ht="13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</row>
    <row r="921" spans="1:21" ht="13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</row>
    <row r="922" spans="1:21" ht="13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</row>
    <row r="923" spans="1:21" ht="13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</row>
    <row r="924" spans="1:21" ht="13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</row>
    <row r="925" spans="1:21" ht="13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</row>
    <row r="926" spans="1:21" ht="13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</row>
    <row r="927" spans="1:21" ht="13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</row>
    <row r="928" spans="1:21" ht="13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</row>
    <row r="929" spans="1:21" ht="13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</row>
    <row r="930" spans="1:21" ht="13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</row>
    <row r="931" spans="1:21" ht="13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</row>
    <row r="932" spans="1:21" ht="13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</row>
    <row r="933" spans="1:21" ht="13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</row>
    <row r="934" spans="1:21" ht="13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</row>
    <row r="935" spans="1:21" ht="13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</row>
    <row r="936" spans="1:21" ht="13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</row>
    <row r="937" spans="1:21" ht="13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</row>
    <row r="938" spans="1:21" ht="13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</row>
    <row r="939" spans="1:21" ht="13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</row>
    <row r="940" spans="1:21" ht="13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</row>
    <row r="941" spans="1:21" ht="13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</row>
    <row r="942" spans="1:21" ht="13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</row>
    <row r="943" spans="1:21" ht="13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</row>
    <row r="944" spans="1:21" ht="13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</row>
    <row r="945" spans="1:21" ht="13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</row>
    <row r="946" spans="1:21" ht="13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</row>
    <row r="947" spans="1:21" ht="13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</row>
    <row r="948" spans="1:21" ht="13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</row>
    <row r="949" spans="1:21" ht="13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</row>
    <row r="950" spans="1:21" ht="13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</row>
    <row r="951" spans="1:21" ht="13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</row>
    <row r="952" spans="1:21" ht="13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</row>
    <row r="953" spans="1:21" ht="13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</row>
    <row r="954" spans="1:21" ht="13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</row>
    <row r="955" spans="1:21" ht="13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</row>
    <row r="956" spans="1:21" ht="13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</row>
    <row r="957" spans="1:21" ht="13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</row>
    <row r="958" spans="1:21" ht="13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</row>
    <row r="959" spans="1:21" ht="13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</row>
    <row r="960" spans="1:21" ht="13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</row>
    <row r="961" spans="1:21" ht="13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</row>
    <row r="962" spans="1:21" ht="13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</row>
    <row r="963" spans="1:21" ht="13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</row>
    <row r="964" spans="1:21" ht="13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</row>
    <row r="965" spans="1:21" ht="13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</row>
    <row r="966" spans="1:21" ht="13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</row>
    <row r="967" spans="1:21" ht="13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</row>
    <row r="968" spans="1:21" ht="13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</row>
    <row r="969" spans="1:21" ht="13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</row>
    <row r="970" spans="1:21" ht="13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</row>
    <row r="971" spans="1:21" ht="13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</row>
    <row r="972" spans="1:21" ht="13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</row>
    <row r="973" spans="1:21" ht="13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</row>
    <row r="974" spans="1:21" ht="13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</row>
    <row r="975" spans="1:21" ht="13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</row>
    <row r="976" spans="1:21" ht="13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</row>
    <row r="977" spans="1:21" ht="13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</row>
    <row r="978" spans="1:21" ht="13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</row>
    <row r="979" spans="1:21" ht="13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</row>
    <row r="980" spans="1:21" ht="13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</row>
    <row r="981" spans="1:21" ht="13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</row>
    <row r="982" spans="1:21" ht="13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</row>
    <row r="983" spans="1:21" ht="13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</row>
    <row r="984" spans="1:21" ht="13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</row>
    <row r="985" spans="1:21" ht="13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</row>
    <row r="986" spans="1:21" ht="13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</row>
    <row r="987" spans="1:21" ht="13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</row>
    <row r="988" spans="1:21" ht="13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</row>
    <row r="989" spans="1:21" ht="13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</row>
    <row r="990" spans="1:21" ht="13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</row>
    <row r="991" spans="1:21" ht="13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</row>
    <row r="992" spans="1:21" ht="13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</row>
    <row r="993" spans="1:21" ht="13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</row>
    <row r="994" spans="1:21" ht="13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</row>
    <row r="995" spans="1:21" ht="13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</row>
    <row r="996" spans="1:21" ht="13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</row>
    <row r="997" spans="1:21" ht="13.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</row>
    <row r="998" spans="1:21" ht="13.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</row>
    <row r="999" spans="1:21" ht="13.2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</row>
    <row r="1000" spans="1:21" ht="13.2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</row>
  </sheetData>
  <mergeCells count="5">
    <mergeCell ref="J5:J6"/>
    <mergeCell ref="H5:H6"/>
    <mergeCell ref="A1:B4"/>
    <mergeCell ref="D5:D6"/>
    <mergeCell ref="F5:F6"/>
  </mergeCells>
  <hyperlinks>
    <hyperlink ref="D7" location="'Atalet ve Flexural Rigidity'!A1" display="Atalet ve Flexural Rigidity" xr:uid="{00000000-0004-0000-0000-000000000000}"/>
    <hyperlink ref="D8" location="'Sandwich MOI'!A1" display="Sandwich MOI" xr:uid="{55961A82-43AE-4A07-9ABD-0B241CE94F25}"/>
    <hyperlink ref="D9" location="'Shear Force Calculator'!A1" display="Shear Force Calculator" xr:uid="{85266F84-732F-4BCA-8E55-766D3C8A1BB1}"/>
    <hyperlink ref="D10" location="'Elastic Modulus of Laminates'!A1" display="Elastic Modulus of Laminates" xr:uid="{A7B2A292-44BF-42DD-BD06-17A288D434C2}"/>
    <hyperlink ref="D11" location="'Bolt Strength Calculation'!A1" display="Bolt Strength Calculation" xr:uid="{D84497E5-96D4-4A7C-AA0C-C4823EB36847}"/>
    <hyperlink ref="D12" location="'3 Point bending for force app'!A1" display="3 Point bending for force app" xr:uid="{3E466DCB-4386-4F04-9531-47322E6D6F2B}"/>
    <hyperlink ref="D13" location="'Structural Equivalence'!A1" display="Structural Equivalence" xr:uid="{D4AF7056-4B3B-4B49-A29B-74ED803E7E51}"/>
    <hyperlink ref="F7" location="'PT_Dönüş Skidpad'!A1" display="Dönüş Skidpad" xr:uid="{0E2B41DA-E2A1-4B1F-98AD-9FD97D7DCA91}"/>
    <hyperlink ref="F8" location="'PT_Traction Control'!A1" display="Traction Control" xr:uid="{A41845E6-79BF-46BB-91DE-016D00933AD1}"/>
    <hyperlink ref="F9" location="'PT_Hız-Aktarım Oranı'!A1" display="Hız-Aktarım Oranı" xr:uid="{6C8D1151-EF35-49FA-8BAA-73F09F31C815}"/>
    <hyperlink ref="F10" location="PT_Planetary_Gearbox_Calculatio!A1" display="Planetary Gearbox Calculation" xr:uid="{4564B0BE-E57A-4CF7-B3CE-EC88790A137A}"/>
    <hyperlink ref="F11" location="'PT_Zincir Dişli'!A1" display="Zincir Dişli" xr:uid="{20CCFB41-75F5-473C-BA37-05F62FFE8CF1}"/>
    <hyperlink ref="H7" location="'VD_Basic Formüller'!A5" display="Basic Formüller" xr:uid="{3AFE8701-FD42-4578-A7BB-22AD497798EF}"/>
    <hyperlink ref="H8" location="'Basic Load Transfer - Çökme - A'!A1" display="Basic Load Transfer - Çökme - A" xr:uid="{3CF2A220-1DFC-419D-AC99-3EAA0E9225B8}"/>
    <hyperlink ref="H9" location="'Helisel Yay Parametre Hesabı'!A1" display="Helisel Yay Parametre Hesabı" xr:uid="{B3AC3CC9-C694-4355-8384-5A27DF386A4F}"/>
    <hyperlink ref="J7" location="'Serbest düşüş'!A1" display="Serbest düşüş" xr:uid="{A5FA69BB-E319-4572-B370-63460DA9A5EE}"/>
    <hyperlink ref="J8" location="'Drag ile Yavaşlama'!A1" display="Drag ile Yavaşlama" xr:uid="{F4B6526D-CD4E-4468-B973-CD7C648EEBAE}"/>
    <hyperlink ref="F13" location="Kılavuz!A1" display="Kılavuz" xr:uid="{7553BCC8-E7F7-457C-B689-40AA076A9019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5A743-74F9-49B0-BEA5-A3765A8D95F7}">
  <sheetPr codeName="Sayfa10"/>
  <dimension ref="A1:AC1000"/>
  <sheetViews>
    <sheetView showGridLines="0" zoomScaleNormal="100" workbookViewId="0">
      <selection activeCell="H23" sqref="H23:I24"/>
    </sheetView>
  </sheetViews>
  <sheetFormatPr defaultColWidth="11.109375" defaultRowHeight="15" customHeight="1"/>
  <cols>
    <col min="1" max="1" width="26.44140625" style="31" bestFit="1" customWidth="1"/>
    <col min="2" max="2" width="17.6640625" style="31" bestFit="1" customWidth="1"/>
    <col min="3" max="3" width="14.88671875" style="31" bestFit="1" customWidth="1"/>
    <col min="4" max="5" width="22.77734375" style="31" bestFit="1" customWidth="1"/>
    <col min="6" max="6" width="11.21875" style="31" bestFit="1" customWidth="1"/>
    <col min="7" max="7" width="16.33203125" style="31" bestFit="1" customWidth="1"/>
    <col min="8" max="8" width="21.33203125" style="31" bestFit="1" customWidth="1"/>
    <col min="9" max="9" width="24.88671875" style="31" bestFit="1" customWidth="1"/>
    <col min="10" max="11" width="9.21875" style="31" customWidth="1"/>
    <col min="12" max="12" width="9.6640625" style="31" customWidth="1"/>
    <col min="13" max="16384" width="11.109375" style="31"/>
  </cols>
  <sheetData>
    <row r="1" spans="1:29" ht="29.4" thickTop="1">
      <c r="A1" s="9" t="s">
        <v>2</v>
      </c>
      <c r="B1" s="10" t="s">
        <v>3</v>
      </c>
      <c r="C1" s="10" t="s">
        <v>4</v>
      </c>
      <c r="D1" s="10" t="s">
        <v>5</v>
      </c>
      <c r="E1" s="67" t="s">
        <v>6</v>
      </c>
      <c r="F1"/>
      <c r="G1" s="372" t="s">
        <v>36</v>
      </c>
      <c r="H1" s="373"/>
      <c r="I1" s="374"/>
      <c r="J1"/>
      <c r="M1"/>
      <c r="N1" s="1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</row>
    <row r="2" spans="1:29" ht="14.4">
      <c r="A2" s="71" t="s">
        <v>7</v>
      </c>
      <c r="B2" s="9">
        <v>2</v>
      </c>
      <c r="C2" s="9">
        <v>173</v>
      </c>
      <c r="D2" s="9">
        <v>11320</v>
      </c>
      <c r="E2" s="70">
        <f t="shared" ref="E2:E10" si="0">200*1000*D2</f>
        <v>2264000000</v>
      </c>
      <c r="F2"/>
      <c r="G2" s="72" t="s">
        <v>37</v>
      </c>
      <c r="H2" s="73" t="s">
        <v>38</v>
      </c>
      <c r="I2" s="74" t="s">
        <v>39</v>
      </c>
      <c r="J2"/>
      <c r="M2"/>
      <c r="N2" s="13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</row>
    <row r="3" spans="1:29" thickBot="1">
      <c r="A3" s="71" t="s">
        <v>8</v>
      </c>
      <c r="B3" s="9">
        <v>2</v>
      </c>
      <c r="C3" s="9">
        <v>173</v>
      </c>
      <c r="D3" s="9">
        <v>11320</v>
      </c>
      <c r="E3" s="14">
        <f t="shared" si="0"/>
        <v>2264000000</v>
      </c>
      <c r="F3"/>
      <c r="G3" s="75" t="s">
        <v>40</v>
      </c>
      <c r="H3" s="76" t="s">
        <v>41</v>
      </c>
      <c r="I3" s="77" t="s">
        <v>42</v>
      </c>
      <c r="J3"/>
      <c r="M3"/>
      <c r="N3" s="11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</row>
    <row r="4" spans="1:29" ht="15.6" thickTop="1" thickBot="1">
      <c r="A4" s="71" t="s">
        <v>9</v>
      </c>
      <c r="B4" s="9">
        <v>1.2</v>
      </c>
      <c r="C4" s="9">
        <v>119</v>
      </c>
      <c r="D4" s="9">
        <v>8509</v>
      </c>
      <c r="E4" s="14">
        <f t="shared" si="0"/>
        <v>1701800000</v>
      </c>
      <c r="F4"/>
      <c r="G4" s="29"/>
      <c r="H4" s="29"/>
      <c r="I4" s="29"/>
      <c r="J4"/>
      <c r="M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</row>
    <row r="5" spans="1:29" thickTop="1">
      <c r="A5" s="71" t="s">
        <v>10</v>
      </c>
      <c r="B5" s="9">
        <v>1.2</v>
      </c>
      <c r="C5" s="9">
        <v>119</v>
      </c>
      <c r="D5" s="9">
        <v>8509</v>
      </c>
      <c r="E5" s="14">
        <f t="shared" si="0"/>
        <v>1701800000</v>
      </c>
      <c r="F5"/>
      <c r="G5" s="372" t="s">
        <v>43</v>
      </c>
      <c r="H5" s="373"/>
      <c r="I5" s="374"/>
      <c r="J5"/>
      <c r="M5"/>
      <c r="N5" s="11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</row>
    <row r="6" spans="1:29" ht="14.4">
      <c r="A6" s="71" t="s">
        <v>11</v>
      </c>
      <c r="B6" s="9">
        <v>1.2</v>
      </c>
      <c r="C6" s="9">
        <v>119</v>
      </c>
      <c r="D6" s="9">
        <v>8509</v>
      </c>
      <c r="E6" s="14">
        <f t="shared" si="0"/>
        <v>1701800000</v>
      </c>
      <c r="F6"/>
      <c r="G6" s="72"/>
      <c r="H6" s="73" t="s">
        <v>38</v>
      </c>
      <c r="I6" s="74" t="s">
        <v>39</v>
      </c>
      <c r="J6"/>
      <c r="K6"/>
      <c r="L6"/>
      <c r="M6"/>
      <c r="N6" s="11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</row>
    <row r="7" spans="1:29" thickBot="1">
      <c r="A7" s="71" t="s">
        <v>12</v>
      </c>
      <c r="B7" s="9">
        <v>1.2</v>
      </c>
      <c r="C7" s="9">
        <v>119</v>
      </c>
      <c r="D7" s="9">
        <v>8509</v>
      </c>
      <c r="E7" s="14">
        <f t="shared" si="0"/>
        <v>1701800000</v>
      </c>
      <c r="F7"/>
      <c r="G7" s="78"/>
      <c r="H7" s="76" t="s">
        <v>44</v>
      </c>
      <c r="I7" s="77" t="s">
        <v>45</v>
      </c>
      <c r="J7"/>
      <c r="K7"/>
      <c r="L7"/>
      <c r="M7"/>
      <c r="N7" s="11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</row>
    <row r="8" spans="1:29" thickTop="1">
      <c r="A8" s="71" t="s">
        <v>13</v>
      </c>
      <c r="B8" s="9">
        <v>1.2</v>
      </c>
      <c r="C8" s="9">
        <v>119</v>
      </c>
      <c r="D8" s="9">
        <v>8509</v>
      </c>
      <c r="E8" s="14">
        <f t="shared" si="0"/>
        <v>1701800000</v>
      </c>
      <c r="F8"/>
      <c r="G8"/>
      <c r="H8"/>
      <c r="I8"/>
      <c r="J8"/>
      <c r="K8"/>
      <c r="L8"/>
      <c r="M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</row>
    <row r="9" spans="1:29" thickBot="1">
      <c r="A9" s="71" t="s">
        <v>14</v>
      </c>
      <c r="B9" s="9">
        <v>1.2</v>
      </c>
      <c r="C9" s="9">
        <v>91</v>
      </c>
      <c r="D9" s="9">
        <v>6695</v>
      </c>
      <c r="E9" s="14">
        <f t="shared" si="0"/>
        <v>1339000000</v>
      </c>
      <c r="F9"/>
      <c r="G9"/>
      <c r="H9"/>
      <c r="I9"/>
      <c r="J9"/>
      <c r="K9"/>
      <c r="L9"/>
      <c r="M9"/>
      <c r="N9" s="11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</row>
    <row r="10" spans="1:29" ht="14.4">
      <c r="A10" s="71" t="s">
        <v>15</v>
      </c>
      <c r="B10" s="9">
        <v>1.2</v>
      </c>
      <c r="C10" s="9">
        <v>91</v>
      </c>
      <c r="D10" s="9">
        <v>6695</v>
      </c>
      <c r="E10" s="14">
        <f t="shared" si="0"/>
        <v>1339000000</v>
      </c>
      <c r="F10"/>
      <c r="G10" s="375" t="s">
        <v>32</v>
      </c>
      <c r="H10" s="376"/>
      <c r="I10"/>
      <c r="J10"/>
      <c r="K10"/>
      <c r="L10"/>
      <c r="M10"/>
      <c r="N10" s="11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</row>
    <row r="11" spans="1:29" ht="14.4">
      <c r="A11" s="68"/>
      <c r="B11" s="69"/>
      <c r="C11" s="69"/>
      <c r="D11" s="69"/>
      <c r="E11" s="69"/>
      <c r="F11" s="30"/>
      <c r="G11" s="57" t="s">
        <v>33</v>
      </c>
      <c r="H11" s="58" t="s">
        <v>34</v>
      </c>
      <c r="I11" s="30"/>
      <c r="J11" s="30"/>
      <c r="K11" s="30"/>
      <c r="L11" s="30"/>
      <c r="M11" s="30"/>
      <c r="N11" s="11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</row>
    <row r="12" spans="1:29" ht="14.4">
      <c r="A12" s="68"/>
      <c r="B12" s="69"/>
      <c r="C12" s="69"/>
      <c r="D12" s="69"/>
      <c r="E12" s="69"/>
      <c r="F12" s="30"/>
      <c r="G12" s="59">
        <v>100</v>
      </c>
      <c r="H12" s="60">
        <f>G12/25.4</f>
        <v>3.9370078740157481</v>
      </c>
      <c r="I12" s="30"/>
      <c r="J12" s="30"/>
      <c r="K12" s="30"/>
      <c r="L12" s="30"/>
      <c r="M12" s="30"/>
      <c r="N12" s="11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</row>
    <row r="13" spans="1:29" ht="14.4">
      <c r="A13" s="68"/>
      <c r="B13" s="69"/>
      <c r="C13" s="69"/>
      <c r="D13" s="69"/>
      <c r="E13" s="69"/>
      <c r="F13" s="30"/>
      <c r="G13" s="57" t="s">
        <v>34</v>
      </c>
      <c r="H13" s="58" t="s">
        <v>33</v>
      </c>
      <c r="I13" s="30"/>
      <c r="J13" s="30"/>
      <c r="K13" s="30"/>
      <c r="L13" s="30"/>
      <c r="M13" s="30"/>
      <c r="N13" s="11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</row>
    <row r="14" spans="1:29" ht="16.8" customHeight="1" thickBot="1">
      <c r="A14"/>
      <c r="B14"/>
      <c r="C14"/>
      <c r="D14"/>
      <c r="E14"/>
      <c r="F14"/>
      <c r="G14" s="61">
        <v>1</v>
      </c>
      <c r="H14" s="62">
        <f>G14*25.4</f>
        <v>25.4</v>
      </c>
      <c r="I14"/>
      <c r="J14"/>
      <c r="K14"/>
      <c r="L14"/>
      <c r="M14"/>
      <c r="N14" s="11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</row>
    <row r="15" spans="1:29" ht="16.8" customHeight="1" thickBot="1">
      <c r="A15"/>
      <c r="B15" s="81" t="s">
        <v>21</v>
      </c>
      <c r="C15" s="82" t="s">
        <v>22</v>
      </c>
      <c r="K15"/>
      <c r="L15"/>
      <c r="M15"/>
      <c r="N15" s="11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</row>
    <row r="16" spans="1:29" ht="16.8" customHeight="1">
      <c r="A16"/>
      <c r="B16" s="80" t="s">
        <v>26</v>
      </c>
      <c r="C16" s="63" t="s">
        <v>31</v>
      </c>
      <c r="D16" s="79" t="s">
        <v>27</v>
      </c>
      <c r="E16" s="65" t="s">
        <v>28</v>
      </c>
      <c r="K16"/>
      <c r="L16"/>
      <c r="M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7" spans="1:29" ht="16.8" customHeight="1" thickBot="1">
      <c r="A17"/>
      <c r="B17" s="316">
        <v>25</v>
      </c>
      <c r="C17" s="317">
        <v>20</v>
      </c>
      <c r="D17" s="318">
        <v>176.71458676442586</v>
      </c>
      <c r="E17" s="319">
        <v>11320.778214596032</v>
      </c>
      <c r="G17"/>
      <c r="H17"/>
      <c r="I17"/>
      <c r="J17"/>
      <c r="K17"/>
      <c r="L17"/>
      <c r="M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</row>
    <row r="18" spans="1:29" ht="16.8" customHeight="1" thickBot="1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29" ht="16.8" customHeight="1">
      <c r="A19"/>
      <c r="B19" s="66" t="s">
        <v>111</v>
      </c>
      <c r="C19" s="83" t="s">
        <v>26</v>
      </c>
      <c r="D19" s="64" t="s">
        <v>35</v>
      </c>
      <c r="E19" s="64" t="s">
        <v>23</v>
      </c>
      <c r="F19" s="64" t="s">
        <v>27</v>
      </c>
      <c r="G19" s="64" t="s">
        <v>28</v>
      </c>
      <c r="H19" s="64" t="s">
        <v>24</v>
      </c>
      <c r="I19" s="65" t="s">
        <v>25</v>
      </c>
      <c r="J19"/>
      <c r="K19"/>
      <c r="L19"/>
      <c r="M19"/>
    </row>
    <row r="20" spans="1:29" ht="16.8" customHeight="1" thickBot="1">
      <c r="A20"/>
      <c r="B20" s="320" t="s">
        <v>22</v>
      </c>
      <c r="C20" s="321">
        <v>25</v>
      </c>
      <c r="D20" s="317"/>
      <c r="E20" s="317">
        <v>2.5</v>
      </c>
      <c r="F20" s="321">
        <v>176.71458676442586</v>
      </c>
      <c r="G20" s="317">
        <v>11320.778214596032</v>
      </c>
      <c r="H20" s="317">
        <v>200</v>
      </c>
      <c r="I20" s="319">
        <v>2264155642.9192061</v>
      </c>
      <c r="J20"/>
      <c r="K20"/>
      <c r="L20"/>
      <c r="M20"/>
    </row>
    <row r="21" spans="1:29" ht="16.8" customHeight="1">
      <c r="A21"/>
      <c r="B21"/>
      <c r="C21"/>
      <c r="D21"/>
      <c r="E21"/>
      <c r="F21"/>
      <c r="G21"/>
      <c r="H21"/>
      <c r="I21"/>
      <c r="J21"/>
      <c r="K21"/>
      <c r="L21"/>
      <c r="M21"/>
    </row>
    <row r="22" spans="1:29" ht="16.8" customHeight="1" thickBot="1">
      <c r="A22"/>
      <c r="B22"/>
      <c r="C22"/>
      <c r="D22"/>
      <c r="E22"/>
      <c r="F22"/>
      <c r="G22"/>
      <c r="H22"/>
      <c r="I22"/>
      <c r="J22"/>
      <c r="K22"/>
      <c r="L22"/>
      <c r="M22"/>
    </row>
    <row r="23" spans="1:29" ht="16.8" customHeight="1">
      <c r="A23" s="366" t="s">
        <v>112</v>
      </c>
      <c r="B23" s="367"/>
      <c r="C23" s="367"/>
      <c r="D23" s="367"/>
      <c r="E23" s="368"/>
      <c r="F23"/>
      <c r="G23"/>
      <c r="H23" s="362" t="s">
        <v>77</v>
      </c>
      <c r="I23" s="363"/>
      <c r="J23"/>
      <c r="K23"/>
      <c r="L23"/>
      <c r="M23"/>
    </row>
    <row r="24" spans="1:29" ht="16.8" customHeight="1" thickBot="1">
      <c r="A24" s="369"/>
      <c r="B24" s="370"/>
      <c r="C24" s="370"/>
      <c r="D24" s="370"/>
      <c r="E24" s="371"/>
      <c r="F24"/>
      <c r="G24"/>
      <c r="H24" s="364"/>
      <c r="I24" s="365"/>
      <c r="J24"/>
      <c r="K24"/>
      <c r="L24"/>
      <c r="M24"/>
    </row>
    <row r="25" spans="1:29" ht="16.8" customHeight="1">
      <c r="A25"/>
      <c r="B25"/>
      <c r="C25"/>
      <c r="D25"/>
      <c r="E25"/>
      <c r="F25"/>
      <c r="G25"/>
      <c r="H25"/>
      <c r="I25"/>
      <c r="J25"/>
      <c r="K25"/>
      <c r="L25"/>
      <c r="M25"/>
    </row>
    <row r="26" spans="1:29" ht="16.8" customHeight="1">
      <c r="A26"/>
      <c r="B26"/>
      <c r="C26"/>
      <c r="D26"/>
      <c r="E26"/>
      <c r="F26"/>
      <c r="G26"/>
      <c r="H26"/>
    </row>
    <row r="27" spans="1:29" ht="16.8" customHeight="1">
      <c r="A27"/>
      <c r="B27"/>
      <c r="C27"/>
      <c r="D27"/>
      <c r="E27"/>
      <c r="F27"/>
      <c r="G27"/>
      <c r="H27"/>
    </row>
    <row r="28" spans="1:29" ht="16.8" customHeight="1">
      <c r="A28"/>
      <c r="B28"/>
      <c r="C28"/>
      <c r="D28"/>
      <c r="E28"/>
      <c r="F28"/>
      <c r="G28"/>
      <c r="H28"/>
    </row>
    <row r="29" spans="1:29" ht="16.8" customHeight="1">
      <c r="A29"/>
      <c r="B29"/>
      <c r="C29"/>
      <c r="D29"/>
      <c r="E29"/>
      <c r="F29"/>
      <c r="G29"/>
      <c r="H29"/>
    </row>
    <row r="30" spans="1:29" ht="16.8" customHeight="1">
      <c r="A30"/>
      <c r="B30"/>
      <c r="C30"/>
      <c r="D30"/>
      <c r="E30"/>
      <c r="F30"/>
      <c r="G30"/>
      <c r="H30"/>
    </row>
    <row r="31" spans="1:29" ht="16.8" customHeight="1">
      <c r="A31"/>
      <c r="B31"/>
      <c r="C31"/>
      <c r="D31"/>
      <c r="E31"/>
      <c r="F31"/>
      <c r="G31"/>
      <c r="H31"/>
    </row>
    <row r="32" spans="1:29" ht="16.8" customHeight="1">
      <c r="A32"/>
      <c r="B32"/>
      <c r="C32"/>
      <c r="D32"/>
      <c r="E32"/>
      <c r="F32"/>
      <c r="G32"/>
      <c r="H32"/>
    </row>
    <row r="33" spans="1:8" ht="16.8" customHeight="1">
      <c r="A33"/>
      <c r="B33"/>
      <c r="C33"/>
      <c r="D33"/>
      <c r="E33"/>
      <c r="F33"/>
      <c r="G33"/>
      <c r="H33"/>
    </row>
    <row r="34" spans="1:8" ht="16.8" customHeight="1">
      <c r="A34"/>
      <c r="B34"/>
      <c r="C34"/>
      <c r="D34"/>
      <c r="E34"/>
      <c r="F34"/>
      <c r="G34"/>
      <c r="H34"/>
    </row>
    <row r="35" spans="1:8" ht="16.8" customHeight="1">
      <c r="A35"/>
      <c r="B35"/>
      <c r="C35"/>
      <c r="D35"/>
      <c r="E35"/>
      <c r="F35"/>
      <c r="G35"/>
      <c r="H35"/>
    </row>
    <row r="36" spans="1:8" ht="16.8" customHeight="1">
      <c r="A36"/>
      <c r="B36"/>
      <c r="C36"/>
      <c r="D36"/>
      <c r="E36"/>
      <c r="F36"/>
      <c r="G36"/>
      <c r="H36"/>
    </row>
    <row r="37" spans="1:8" ht="16.8" customHeight="1">
      <c r="A37"/>
      <c r="B37"/>
      <c r="C37"/>
      <c r="D37"/>
      <c r="E37"/>
      <c r="F37"/>
      <c r="G37"/>
      <c r="H37"/>
    </row>
    <row r="38" spans="1:8" ht="15.75" customHeight="1">
      <c r="A38"/>
      <c r="B38"/>
      <c r="C38"/>
      <c r="D38"/>
      <c r="E38"/>
      <c r="F38"/>
      <c r="G38"/>
      <c r="H38"/>
    </row>
    <row r="39" spans="1:8" ht="15.75" customHeight="1"/>
    <row r="40" spans="1:8" ht="15.75" customHeight="1"/>
    <row r="41" spans="1:8" ht="15.75" customHeight="1"/>
    <row r="42" spans="1:8" ht="15.75" customHeight="1"/>
    <row r="43" spans="1:8" ht="15.75" customHeight="1"/>
    <row r="44" spans="1:8" ht="15.75" customHeight="1"/>
    <row r="45" spans="1:8" ht="15.75" customHeight="1"/>
    <row r="46" spans="1:8" ht="15.75" customHeight="1"/>
    <row r="47" spans="1:8" ht="15.75" customHeight="1"/>
    <row r="48" spans="1: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H23:I24"/>
    <mergeCell ref="A23:E24"/>
    <mergeCell ref="G1:I1"/>
    <mergeCell ref="G5:I5"/>
    <mergeCell ref="G10:H10"/>
  </mergeCells>
  <hyperlinks>
    <hyperlink ref="H23:I24" location="'Ana Sayfa'!A1" display="ANA SAYFA" xr:uid="{06CBE1AD-9B37-4B49-A09C-C8EA3193805A}"/>
  </hyperlinks>
  <pageMargins left="0.7" right="0.7" top="0.75" bottom="0.75" header="0" footer="0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87F70F4-70DD-41EC-B94A-00401250E987}">
          <x14:formula1>
            <xm:f>Kaynak!$G$4:$G$5</xm:f>
          </x14:formula1>
          <xm:sqref>B20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>
    <outlinePr summaryBelow="0" summaryRight="0"/>
  </sheetPr>
  <dimension ref="A1:Z998"/>
  <sheetViews>
    <sheetView showGridLines="0" zoomScale="85" zoomScaleNormal="85" workbookViewId="0">
      <selection activeCell="K18" sqref="K18:L20"/>
    </sheetView>
  </sheetViews>
  <sheetFormatPr defaultColWidth="12.6640625" defaultRowHeight="15.75" customHeight="1"/>
  <cols>
    <col min="1" max="4" width="12.6640625" style="16"/>
    <col min="5" max="5" width="9.6640625" style="16" customWidth="1"/>
    <col min="6" max="6" width="13.5546875" style="16" bestFit="1" customWidth="1"/>
    <col min="7" max="16384" width="12.6640625" style="16"/>
  </cols>
  <sheetData>
    <row r="1" spans="1:26" ht="15.75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5.7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.7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.75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.75" customHeight="1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.75" customHeigh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.7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.75" customHeight="1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.75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.75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.75" customHeight="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.75" customHeight="1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.75" customHeight="1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.75" customHeight="1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.75" customHeigh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.75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.75" customHeight="1" thickBot="1">
      <c r="A17" s="2"/>
      <c r="B17" s="2"/>
      <c r="G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7" customHeight="1" thickBot="1">
      <c r="A18" s="2"/>
      <c r="B18" s="2"/>
      <c r="C18" s="25" t="s">
        <v>51</v>
      </c>
      <c r="D18" s="25" t="s">
        <v>52</v>
      </c>
      <c r="E18" s="26" t="s">
        <v>56</v>
      </c>
      <c r="G18" s="377" t="s">
        <v>108</v>
      </c>
      <c r="H18" s="377"/>
      <c r="I18" s="377"/>
      <c r="K18" s="378" t="s">
        <v>77</v>
      </c>
      <c r="L18" s="379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7" customHeight="1">
      <c r="A19" s="2"/>
      <c r="B19" s="2"/>
      <c r="C19" s="22" t="s">
        <v>46</v>
      </c>
      <c r="D19" s="23" t="s">
        <v>49</v>
      </c>
      <c r="E19" s="322">
        <v>0.2</v>
      </c>
      <c r="F19" s="2"/>
      <c r="G19" s="377"/>
      <c r="H19" s="377"/>
      <c r="I19" s="377"/>
      <c r="J19" s="2"/>
      <c r="K19" s="380"/>
      <c r="L19" s="381"/>
      <c r="M19" s="2"/>
      <c r="N19" s="2"/>
      <c r="O19" s="2"/>
      <c r="P19" s="2"/>
      <c r="Q19" s="2"/>
      <c r="R19" s="2"/>
      <c r="S19" s="2"/>
      <c r="T19" s="2"/>
      <c r="U19" s="3" t="s">
        <v>16</v>
      </c>
      <c r="V19" s="4" t="s">
        <v>17</v>
      </c>
      <c r="W19" s="4" t="s">
        <v>18</v>
      </c>
      <c r="X19" s="5" t="s">
        <v>19</v>
      </c>
      <c r="Y19" s="2"/>
      <c r="Z19" s="2"/>
    </row>
    <row r="20" spans="1:26" ht="27" customHeight="1" thickBot="1">
      <c r="A20" s="2"/>
      <c r="B20" s="2"/>
      <c r="C20" s="22" t="s">
        <v>47</v>
      </c>
      <c r="D20" s="23" t="s">
        <v>33</v>
      </c>
      <c r="E20" s="322">
        <v>1</v>
      </c>
      <c r="F20" s="2"/>
      <c r="G20" s="377"/>
      <c r="H20" s="377"/>
      <c r="I20" s="377"/>
      <c r="J20" s="2"/>
      <c r="K20" s="382"/>
      <c r="L20" s="383"/>
      <c r="M20" s="2"/>
      <c r="N20" s="2"/>
      <c r="O20" s="2"/>
      <c r="P20" s="2"/>
      <c r="Q20" s="2"/>
      <c r="R20" s="2"/>
      <c r="S20" s="2"/>
      <c r="T20" s="2"/>
      <c r="U20" s="6">
        <v>200</v>
      </c>
      <c r="V20" s="7">
        <v>1</v>
      </c>
      <c r="W20" s="7">
        <v>10</v>
      </c>
      <c r="X20" s="8">
        <f>2*((U20*V20^3)/12+U20*V20*((W20+V20)/2)^2)</f>
        <v>12133.333333333334</v>
      </c>
      <c r="Y20" s="2"/>
      <c r="Z20" s="2"/>
    </row>
    <row r="21" spans="1:26" ht="27" customHeight="1">
      <c r="A21" s="2"/>
      <c r="B21" s="2"/>
      <c r="C21" s="24" t="s">
        <v>48</v>
      </c>
      <c r="D21" s="23" t="s">
        <v>33</v>
      </c>
      <c r="E21" s="322">
        <v>10</v>
      </c>
      <c r="F21" s="2"/>
      <c r="G21" s="17"/>
      <c r="H21" s="17"/>
      <c r="I21" s="17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7" customHeight="1">
      <c r="A22" s="2"/>
      <c r="B22" s="2"/>
      <c r="C22" s="27" t="s">
        <v>50</v>
      </c>
      <c r="D22" s="28" t="s">
        <v>55</v>
      </c>
      <c r="E22" s="323">
        <v>1.2133333333333334</v>
      </c>
      <c r="F22" s="2"/>
      <c r="G22" s="17"/>
      <c r="H22" s="17"/>
      <c r="I22" s="17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.75" customHeight="1">
      <c r="A23" s="2"/>
      <c r="B23" s="2"/>
      <c r="C23" s="2"/>
      <c r="D23" s="2"/>
      <c r="E23" s="2"/>
      <c r="F23" s="2"/>
      <c r="G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.75" customHeight="1">
      <c r="A24" s="2"/>
      <c r="B24" s="2"/>
      <c r="C24" s="2"/>
      <c r="D24" s="2"/>
      <c r="E24" s="2"/>
      <c r="F24" s="2"/>
      <c r="G24" s="2"/>
      <c r="H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4.4">
      <c r="A25" s="2"/>
      <c r="B25" s="2"/>
      <c r="C25" s="2"/>
      <c r="D25" s="2"/>
      <c r="E25" s="2"/>
      <c r="F25" s="2"/>
      <c r="G25" s="2"/>
      <c r="H25" s="2"/>
      <c r="I25" s="2"/>
      <c r="J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4.4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4.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4.4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4.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4.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4.4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4.4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4.4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4.4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4.4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4.4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4.4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4.4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4.4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4.4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4.4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4.4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4.4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4.4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4.4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4.4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4.4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4.4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4.4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4.4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4.4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4.4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4.4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4.4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4.4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4.4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4.4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4.4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4.4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4.4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4.4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4.4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4.4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4.4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4.4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4.4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4.4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4.4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4.4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4.4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4.4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4.4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4.4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4.4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4.4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4.4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4.4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4.4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4.4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4.4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4.4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4.4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4.4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4.4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4.4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4.4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4.4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4.4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4.4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4.4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4.4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4.4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4.4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4.4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4.4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4.4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4.4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4.4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4.4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4.4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4.4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4.4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4.4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4.4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4.4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4.4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4.4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4.4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4.4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4.4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4.4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4.4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4.4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4.4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4.4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4.4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4.4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4.4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4.4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4.4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4.4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4.4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4.4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4.4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4.4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4.4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4.4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4.4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4.4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4.4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4.4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4.4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4.4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4.4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4.4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4.4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4.4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4.4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4.4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4.4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4.4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4.4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4.4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4.4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4.4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4.4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4.4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4.4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4.4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4.4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4.4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4.4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4.4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4.4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4.4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4.4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4.4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4.4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4.4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4.4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4.4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4.4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4.4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4.4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4.4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4.4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4.4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4.4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4.4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4.4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4.4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4.4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4.4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4.4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4.4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4.4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4.4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4.4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4.4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4.4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4.4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4.4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4.4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4.4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4.4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4.4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4.4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4.4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4.4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4.4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4.4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4.4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4.4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4.4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4.4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4.4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4.4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4.4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4.4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4.4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4.4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4.4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4.4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4.4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4.4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4.4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4.4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4.4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4.4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4.4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4.4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4.4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4.4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4.4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4.4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4.4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4.4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4.4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4.4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4.4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4.4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4.4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4.4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4.4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4.4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4.4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4.4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4.4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4.4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4.4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4.4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4.4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4.4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4.4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4.4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4.4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4.4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4.4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4.4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4.4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4.4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4.4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4.4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4.4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4.4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4.4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4.4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4.4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4.4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4.4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4.4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4.4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4.4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4.4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4.4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4.4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4.4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4.4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4.4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4.4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4.4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4.4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4.4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4.4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4.4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4.4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4.4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4.4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4.4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4.4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4.4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4.4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4.4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4.4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4.4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4.4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4.4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4.4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4.4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4.4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4.4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4.4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4.4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4.4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4.4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4.4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4.4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4.4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4.4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4.4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4.4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4.4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4.4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4.4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4.4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4.4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4.4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4.4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4.4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4.4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4.4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4.4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4.4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4.4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4.4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4.4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4.4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4.4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4.4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4.4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4.4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4.4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4.4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4.4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4.4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4.4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4.4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4.4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4.4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4.4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4.4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4.4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4.4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4.4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4.4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4.4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4.4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4.4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4.4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4.4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4.4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4.4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4.4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4.4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4.4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4.4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4.4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4.4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4.4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4.4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4.4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4.4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4.4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4.4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4.4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4.4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4.4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4.4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4.4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4.4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4.4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4.4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4.4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4.4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4.4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4.4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4.4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4.4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4.4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4.4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4.4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4.4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4.4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4.4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4.4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4.4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4.4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4.4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4.4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4.4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4.4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4.4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4.4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4.4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4.4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4.4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4.4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4.4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4.4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4.4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4.4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4.4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4.4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4.4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4.4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4.4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4.4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4.4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4.4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4.4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4.4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4.4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4.4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4.4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4.4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4.4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4.4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4.4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4.4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4.4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4.4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4.4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4.4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4.4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4.4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4.4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4.4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4.4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4.4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4.4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4.4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4.4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4.4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4.4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4.4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4.4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4.4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4.4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4.4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4.4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4.4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4.4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4.4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4.4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4.4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4.4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4.4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4.4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4.4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4.4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4.4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4.4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4.4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4.4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4.4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4.4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4.4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4.4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4.4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4.4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4.4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4.4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4.4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4.4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4.4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4.4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4.4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4.4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4.4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4.4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4.4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4.4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4.4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4.4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4.4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4.4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4.4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4.4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4.4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4.4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4.4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4.4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4.4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4.4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4.4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4.4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4.4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4.4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4.4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4.4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4.4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4.4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4.4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4.4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4.4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4.4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4.4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4.4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4.4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4.4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4.4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4.4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4.4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4.4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4.4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4.4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4.4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4.4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4.4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4.4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4.4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4.4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4.4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4.4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4.4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4.4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4.4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4.4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4.4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4.4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4.4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4.4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4.4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4.4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4.4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4.4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4.4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4.4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4.4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4.4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4.4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4.4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4.4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4.4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4.4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4.4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4.4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4.4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4.4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4.4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4.4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4.4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4.4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4.4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4.4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4.4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4.4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4.4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4.4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4.4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4.4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4.4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4.4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4.4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4.4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4.4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4.4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4.4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4.4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4.4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4.4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4.4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4.4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4.4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4.4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4.4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4.4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4.4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4.4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4.4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4.4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4.4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4.4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4.4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4.4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4.4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4.4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4.4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4.4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4.4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4.4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4.4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4.4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4.4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4.4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4.4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4.4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4.4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4.4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4.4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4.4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4.4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4.4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4.4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4.4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4.4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4.4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4.4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4.4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4.4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4.4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4.4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4.4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4.4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4.4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4.4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4.4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4.4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4.4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4.4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4.4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4.4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4.4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4.4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4.4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4.4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4.4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4.4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4.4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4.4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4.4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4.4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4.4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4.4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4.4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4.4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4.4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4.4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4.4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4.4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4.4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4.4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4.4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4.4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4.4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4.4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4.4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4.4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4.4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4.4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4.4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4.4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4.4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4.4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4.4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4.4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4.4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4.4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4.4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4.4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4.4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4.4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4.4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4.4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4.4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4.4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4.4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4.4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4.4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4.4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4.4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4.4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4.4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4.4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4.4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4.4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4.4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4.4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4.4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4.4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4.4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4.4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4.4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4.4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4.4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4.4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4.4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4.4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4.4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4.4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4.4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4.4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4.4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4.4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4.4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4.4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4.4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4.4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4.4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4.4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4.4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4.4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4.4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4.4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4.4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4.4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4.4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4.4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4.4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4.4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4.4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4.4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4.4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4.4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4.4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4.4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4.4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4.4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4.4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4.4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4.4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4.4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4.4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4.4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4.4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4.4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4.4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4.4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4.4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4.4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4.4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4.4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4.4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4.4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4.4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4.4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4.4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4.4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4.4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4.4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4.4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4.4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4.4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4.4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4.4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4.4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4.4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4.4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4.4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4.4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4.4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4.4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4.4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4.4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4.4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4.4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4.4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4.4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4.4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4.4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4.4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4.4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4.4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4.4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4.4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4.4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4.4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4.4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4.4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4.4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4.4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4.4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4.4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4.4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4.4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4.4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4.4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4.4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4.4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4.4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4.4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4.4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4.4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4.4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4.4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4.4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4.4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4.4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4.4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4.4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4.4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4.4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4.4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4.4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4.4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4.4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4.4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4.4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4.4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4.4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4.4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4.4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4.4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4.4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4.4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4.4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4.4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4.4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4.4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4.4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4.4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4.4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4.4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4.4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4.4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4.4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4.4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4.4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4.4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4.4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4.4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4.4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4.4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4.4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4.4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4.4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4.4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4.4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4.4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4.4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4.4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4.4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4.4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4.4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4.4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4.4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4.4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4.4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4.4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4.4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4.4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4.4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4.4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4.4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4.4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4.4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4.4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4.4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4.4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4.4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4.4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4.4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4.4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4.4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4.4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4.4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4.4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4.4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4.4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4.4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4.4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4.4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4.4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4.4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4.4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4.4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4.4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4.4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4.4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4.4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4.4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4.4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4.4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4.4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4.4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4.4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4.4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4.4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4.4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4.4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4.4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4.4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4.4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4.4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4.4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4.4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4.4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4.4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4.4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4.4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4.4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4.4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4.4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4.4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4.4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4.4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4.4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4.4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4.4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4.4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4.4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4.4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4.4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4.4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4.4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4.4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4.4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4.4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4.4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4.4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4.4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4.4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4.4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4.4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4.4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4.4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4.4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4.4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4.4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4.4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4.4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4.4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4.4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4.4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4.4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4.4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4.4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4.4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4.4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4.4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4.4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4.4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4.4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4.4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4.4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4.4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4.4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4.4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4.4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4.4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4.4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4.4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4.4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4.4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4.4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4.4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4.4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4.4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4.4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4.4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4.4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4.4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4.4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4.4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4.4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4.4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4.4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4.4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4.4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4.4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4.4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4.4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4.4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4.4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4.4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4.4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4.4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4.4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4.4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4.4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4.4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4.4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4.4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4.4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4.4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4.4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4.4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4.4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4.4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4.4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4.4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4.4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4.4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4.4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4.4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4.4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4.4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4.4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4.4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4.4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4.4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4.4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4.4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4.4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4.4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4.4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4.4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4.4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4.4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4.4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4.4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4.4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4.4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4.4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4.4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4.4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4.4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4.4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4.4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4.4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4.4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4.4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4.4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4.4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4.4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4.4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4.4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4.4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4.4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4.4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4.4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4.4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4.4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4.4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4.4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4.4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4.4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4.4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</sheetData>
  <mergeCells count="2">
    <mergeCell ref="G18:I20"/>
    <mergeCell ref="K18:L20"/>
  </mergeCells>
  <hyperlinks>
    <hyperlink ref="K18:L20" location="'Ana Sayfa'!A1" display="ANA SAYFA" xr:uid="{D8F9258C-0B83-4513-905D-FE66D66DABFD}"/>
  </hyperlink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425D2B-0738-4FAA-BC9A-F4A447298E0A}">
          <x14:formula1>
            <xm:f>Kaynak!$B$4:$B$7</xm:f>
          </x14:formula1>
          <xm:sqref>D19:D21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65618-E12B-4267-831B-98EA59FE5D32}">
  <sheetPr codeName="Sayfa5">
    <outlinePr summaryBelow="0" summaryRight="0"/>
  </sheetPr>
  <dimension ref="A21:I28"/>
  <sheetViews>
    <sheetView showGridLines="0" zoomScale="85" zoomScaleNormal="85" workbookViewId="0">
      <selection activeCell="H22" sqref="H22:I23"/>
    </sheetView>
  </sheetViews>
  <sheetFormatPr defaultColWidth="14.44140625" defaultRowHeight="15" customHeight="1"/>
  <cols>
    <col min="1" max="1" width="25.88671875" style="12" bestFit="1" customWidth="1"/>
    <col min="2" max="2" width="20.77734375" style="12" bestFit="1" customWidth="1"/>
    <col min="3" max="3" width="22.77734375" style="12" bestFit="1" customWidth="1"/>
    <col min="4" max="4" width="19.109375" style="12" bestFit="1" customWidth="1"/>
    <col min="5" max="5" width="15.6640625" style="12" bestFit="1" customWidth="1"/>
    <col min="6" max="8" width="14.44140625" style="12"/>
    <col min="9" max="9" width="30.5546875" style="12" customWidth="1"/>
    <col min="10" max="16384" width="14.44140625" style="12"/>
  </cols>
  <sheetData>
    <row r="21" spans="1:9" ht="27.6" thickBot="1">
      <c r="A21" s="384" t="s">
        <v>57</v>
      </c>
      <c r="B21" s="385"/>
      <c r="C21" s="385"/>
      <c r="D21" s="385"/>
      <c r="E21" s="385"/>
    </row>
    <row r="22" spans="1:9" ht="36" customHeight="1" thickTop="1">
      <c r="A22" s="18" t="s">
        <v>58</v>
      </c>
      <c r="B22" s="19" t="s">
        <v>59</v>
      </c>
      <c r="C22" s="19" t="s">
        <v>60</v>
      </c>
      <c r="D22" s="20" t="s">
        <v>61</v>
      </c>
      <c r="E22" s="21" t="s">
        <v>62</v>
      </c>
      <c r="H22" s="386" t="s">
        <v>77</v>
      </c>
      <c r="I22" s="387"/>
    </row>
    <row r="23" spans="1:9" ht="37.5" customHeight="1" thickBot="1">
      <c r="A23" s="324">
        <v>25</v>
      </c>
      <c r="B23" s="325">
        <v>1.5</v>
      </c>
      <c r="C23" s="325">
        <v>280</v>
      </c>
      <c r="D23" s="326">
        <f>A23*B23*PI()</f>
        <v>117.80972450961724</v>
      </c>
      <c r="E23" s="327">
        <f>D23*C23</f>
        <v>32986.722862692826</v>
      </c>
      <c r="H23" s="388"/>
      <c r="I23" s="389"/>
    </row>
    <row r="24" spans="1:9" ht="15" customHeight="1" thickTop="1">
      <c r="H24" s="42"/>
      <c r="I24" s="42"/>
    </row>
    <row r="25" spans="1:9" ht="15" customHeight="1">
      <c r="C25" s="37" t="s">
        <v>65</v>
      </c>
      <c r="D25" s="38" t="s">
        <v>64</v>
      </c>
      <c r="E25" s="38" t="s">
        <v>66</v>
      </c>
      <c r="H25" s="42"/>
    </row>
    <row r="28" spans="1:9" ht="15" customHeight="1">
      <c r="E28" s="32" t="s">
        <v>67</v>
      </c>
    </row>
  </sheetData>
  <mergeCells count="2">
    <mergeCell ref="A21:E21"/>
    <mergeCell ref="H22:I23"/>
  </mergeCells>
  <hyperlinks>
    <hyperlink ref="H22:I23" location="'Ana Sayfa'!A1" display="ANA SAYFA" xr:uid="{6980C715-3398-4F7A-87A8-228A44ED7E90}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0C848-3C13-414D-B325-C7A79E123B5E}">
  <sheetPr codeName="Sayfa6">
    <outlinePr summaryBelow="0" summaryRight="0"/>
  </sheetPr>
  <dimension ref="A17:H22"/>
  <sheetViews>
    <sheetView showGridLines="0" workbookViewId="0">
      <selection activeCell="G18" sqref="G18:H21"/>
    </sheetView>
  </sheetViews>
  <sheetFormatPr defaultColWidth="14.44140625" defaultRowHeight="13.8"/>
  <cols>
    <col min="1" max="1" width="28.44140625" style="33" bestFit="1" customWidth="1"/>
    <col min="2" max="2" width="29.33203125" style="33" bestFit="1" customWidth="1"/>
    <col min="3" max="3" width="23" style="33" bestFit="1" customWidth="1"/>
    <col min="4" max="4" width="23.88671875" style="33" bestFit="1" customWidth="1"/>
    <col min="5" max="5" width="32.109375" style="33" bestFit="1" customWidth="1"/>
    <col min="6" max="16384" width="14.44140625" style="33"/>
  </cols>
  <sheetData>
    <row r="17" spans="1:8" ht="23.4" thickBot="1">
      <c r="A17" s="390" t="s">
        <v>68</v>
      </c>
      <c r="B17" s="391"/>
      <c r="C17" s="391"/>
      <c r="D17" s="391"/>
      <c r="E17" s="391"/>
    </row>
    <row r="18" spans="1:8" ht="14.4" thickBot="1">
      <c r="G18" s="362" t="s">
        <v>77</v>
      </c>
      <c r="H18" s="363"/>
    </row>
    <row r="19" spans="1:8" ht="14.4" thickTop="1">
      <c r="A19" s="34" t="s">
        <v>69</v>
      </c>
      <c r="B19" s="35" t="s">
        <v>70</v>
      </c>
      <c r="C19" s="35" t="s">
        <v>71</v>
      </c>
      <c r="D19" s="35" t="s">
        <v>72</v>
      </c>
      <c r="E19" s="36" t="s">
        <v>73</v>
      </c>
      <c r="G19" s="392"/>
      <c r="H19" s="393"/>
    </row>
    <row r="20" spans="1:8" ht="14.4" thickBot="1">
      <c r="A20" s="328">
        <v>100</v>
      </c>
      <c r="B20" s="329">
        <v>20</v>
      </c>
      <c r="C20" s="329">
        <v>5</v>
      </c>
      <c r="D20" s="329">
        <v>14.999999999999998</v>
      </c>
      <c r="E20" s="330">
        <v>800</v>
      </c>
      <c r="G20" s="392"/>
      <c r="H20" s="393"/>
    </row>
    <row r="21" spans="1:8" ht="15" thickTop="1" thickBot="1">
      <c r="E21" s="39"/>
      <c r="G21" s="364"/>
      <c r="H21" s="365"/>
    </row>
    <row r="22" spans="1:8">
      <c r="D22" s="40" t="s">
        <v>76</v>
      </c>
      <c r="E22" s="41" t="s">
        <v>75</v>
      </c>
    </row>
  </sheetData>
  <mergeCells count="2">
    <mergeCell ref="A17:E17"/>
    <mergeCell ref="G18:H21"/>
  </mergeCells>
  <hyperlinks>
    <hyperlink ref="G18:H21" location="'Ana Sayfa'!A1" display="ANA SAYFA" xr:uid="{7BF4B479-90D7-4BF8-8D4C-E9013A942BFD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D0544-DF2A-4820-9231-FC72D4D8903D}">
  <sheetPr codeName="Sayfa7">
    <outlinePr summaryBelow="0" summaryRight="0"/>
  </sheetPr>
  <dimension ref="B14:K23"/>
  <sheetViews>
    <sheetView showGridLines="0" workbookViewId="0">
      <selection activeCell="G20" sqref="G20:H21"/>
    </sheetView>
  </sheetViews>
  <sheetFormatPr defaultColWidth="14.44140625" defaultRowHeight="15" customHeight="1"/>
  <cols>
    <col min="1" max="1" width="17.33203125" style="33" customWidth="1"/>
    <col min="2" max="2" width="23.33203125" style="33" bestFit="1" customWidth="1"/>
    <col min="3" max="3" width="11" style="33" bestFit="1" customWidth="1"/>
    <col min="4" max="4" width="9.5546875" style="33" bestFit="1" customWidth="1"/>
    <col min="5" max="5" width="14.6640625" style="33" bestFit="1" customWidth="1"/>
    <col min="6" max="10" width="13" style="33" customWidth="1"/>
    <col min="11" max="16384" width="14.44140625" style="33"/>
  </cols>
  <sheetData>
    <row r="14" spans="6:11" ht="15" customHeight="1">
      <c r="F14" s="394" t="s">
        <v>78</v>
      </c>
      <c r="G14" s="394"/>
      <c r="H14" s="394"/>
      <c r="I14" s="394"/>
      <c r="J14" s="394"/>
      <c r="K14" s="394"/>
    </row>
    <row r="15" spans="6:11" ht="13.8">
      <c r="F15" s="394" t="s">
        <v>79</v>
      </c>
      <c r="G15" s="394"/>
      <c r="H15" s="394"/>
      <c r="I15" s="394"/>
      <c r="J15" s="394"/>
      <c r="K15" s="394"/>
    </row>
    <row r="16" spans="6:11" ht="15" customHeight="1">
      <c r="F16"/>
    </row>
    <row r="17" spans="2:8" ht="13.8">
      <c r="F17"/>
    </row>
    <row r="18" spans="2:8" ht="13.8">
      <c r="F18"/>
    </row>
    <row r="19" spans="2:8" ht="15" customHeight="1" thickBot="1">
      <c r="F19"/>
    </row>
    <row r="20" spans="2:8" ht="15.6" thickTop="1" thickBot="1">
      <c r="B20" s="45" t="s">
        <v>80</v>
      </c>
      <c r="C20" s="45" t="s">
        <v>81</v>
      </c>
      <c r="D20" s="45" t="s">
        <v>82</v>
      </c>
      <c r="E20" s="45" t="s">
        <v>83</v>
      </c>
      <c r="G20" s="395" t="s">
        <v>77</v>
      </c>
      <c r="H20" s="396"/>
    </row>
    <row r="21" spans="2:8" ht="15.6" thickTop="1" thickBot="1">
      <c r="B21" s="331">
        <v>1</v>
      </c>
      <c r="C21" s="331">
        <v>5</v>
      </c>
      <c r="D21" s="331">
        <v>12</v>
      </c>
      <c r="E21" s="332">
        <f>D21/(B21*C21)</f>
        <v>2.4</v>
      </c>
      <c r="G21" s="397"/>
      <c r="H21" s="398"/>
    </row>
    <row r="22" spans="2:8" ht="15" customHeight="1" thickTop="1"/>
    <row r="23" spans="2:8" ht="15" customHeight="1">
      <c r="D23" s="49" t="s">
        <v>76</v>
      </c>
      <c r="E23" s="33" t="s">
        <v>85</v>
      </c>
    </row>
  </sheetData>
  <mergeCells count="3">
    <mergeCell ref="F14:K14"/>
    <mergeCell ref="F15:K15"/>
    <mergeCell ref="G20:H21"/>
  </mergeCells>
  <hyperlinks>
    <hyperlink ref="G20:H21" location="'Ana Sayfa'!A1" display="ANA SAYFA" xr:uid="{C8D17522-A07C-4883-9B98-1B11253383A9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C6369-D134-416B-BE2A-67CFA1688873}">
  <sheetPr codeName="Sayfa8">
    <outlinePr summaryBelow="0" summaryRight="0"/>
  </sheetPr>
  <dimension ref="B9:X55"/>
  <sheetViews>
    <sheetView showGridLines="0" zoomScale="85" zoomScaleNormal="85" workbookViewId="0">
      <selection activeCell="I29" sqref="I29"/>
    </sheetView>
  </sheetViews>
  <sheetFormatPr defaultColWidth="14.44140625" defaultRowHeight="15" customHeight="1"/>
  <cols>
    <col min="1" max="1" width="6.44140625" style="33" customWidth="1"/>
    <col min="2" max="2" width="10.109375" style="33" customWidth="1"/>
    <col min="3" max="3" width="21.6640625" style="33" bestFit="1" customWidth="1"/>
    <col min="4" max="4" width="20" style="33" bestFit="1" customWidth="1"/>
    <col min="5" max="5" width="20.77734375" style="33" bestFit="1" customWidth="1"/>
    <col min="6" max="6" width="23.77734375" style="33" bestFit="1" customWidth="1"/>
    <col min="7" max="7" width="14.21875" style="33" bestFit="1" customWidth="1"/>
    <col min="8" max="8" width="19.44140625" style="33" bestFit="1" customWidth="1"/>
    <col min="9" max="9" width="27.44140625" style="33" bestFit="1" customWidth="1"/>
    <col min="10" max="10" width="14.44140625" style="33"/>
    <col min="11" max="11" width="24.33203125" style="33" bestFit="1" customWidth="1"/>
    <col min="12" max="12" width="22.5546875" style="33" bestFit="1" customWidth="1"/>
    <col min="13" max="13" width="15.6640625" style="33" customWidth="1"/>
    <col min="14" max="14" width="22.6640625" style="33" hidden="1" customWidth="1"/>
    <col min="15" max="15" width="20.88671875" style="33" hidden="1" customWidth="1"/>
    <col min="16" max="16" width="55.5546875" style="33" hidden="1" customWidth="1"/>
    <col min="17" max="17" width="26.33203125" style="33" hidden="1" customWidth="1"/>
    <col min="18" max="18" width="21.6640625" style="33" hidden="1" customWidth="1"/>
    <col min="19" max="24" width="0" style="33" hidden="1" customWidth="1"/>
    <col min="25" max="16384" width="14.44140625" style="33"/>
  </cols>
  <sheetData>
    <row r="9" spans="10:24" ht="15" customHeight="1" thickBot="1"/>
    <row r="10" spans="10:24" ht="15" customHeight="1" thickTop="1" thickBot="1">
      <c r="N10" s="50" t="s">
        <v>29</v>
      </c>
      <c r="O10" s="50" t="s">
        <v>86</v>
      </c>
      <c r="P10" s="50" t="s">
        <v>87</v>
      </c>
      <c r="Q10" s="50" t="s">
        <v>88</v>
      </c>
      <c r="R10" s="50" t="s">
        <v>89</v>
      </c>
    </row>
    <row r="11" spans="10:24" ht="15" customHeight="1" thickTop="1" thickBot="1">
      <c r="N11" s="46">
        <v>16491.7</v>
      </c>
      <c r="O11" s="46">
        <v>2500</v>
      </c>
      <c r="P11" s="46">
        <v>200000</v>
      </c>
      <c r="Q11" s="46">
        <v>500</v>
      </c>
      <c r="R11" s="47">
        <f>(O11*Q11^3)/(48*P11*N11)</f>
        <v>1.9738464399263469</v>
      </c>
    </row>
    <row r="12" spans="10:24" ht="15" customHeight="1" thickTop="1" thickBot="1">
      <c r="J12" s="44"/>
      <c r="N12" s="39"/>
      <c r="O12" s="39"/>
      <c r="P12" s="39"/>
      <c r="Q12" s="39"/>
      <c r="R12" s="39"/>
    </row>
    <row r="13" spans="10:24" ht="15" customHeight="1" thickTop="1" thickBot="1">
      <c r="N13" s="51" t="s">
        <v>29</v>
      </c>
      <c r="O13" s="51" t="s">
        <v>86</v>
      </c>
      <c r="P13" s="51" t="s">
        <v>90</v>
      </c>
      <c r="Q13" s="51" t="s">
        <v>88</v>
      </c>
      <c r="R13" s="51" t="s">
        <v>91</v>
      </c>
    </row>
    <row r="14" spans="10:24" ht="15" customHeight="1" thickTop="1" thickBot="1">
      <c r="N14" s="52">
        <v>17545</v>
      </c>
      <c r="O14" s="52">
        <v>4280</v>
      </c>
      <c r="P14" s="52">
        <v>12.5</v>
      </c>
      <c r="Q14" s="52">
        <v>400</v>
      </c>
      <c r="R14" s="53">
        <f>(O14*Q14*P14)/(N14*4)</f>
        <v>304.93017953832998</v>
      </c>
    </row>
    <row r="15" spans="10:24" ht="15" customHeight="1" thickTop="1"/>
    <row r="16" spans="10:24" ht="15" customHeight="1">
      <c r="N16" s="399" t="s">
        <v>92</v>
      </c>
      <c r="O16" s="399"/>
      <c r="P16" s="399"/>
      <c r="Q16" s="399"/>
      <c r="R16" s="399"/>
      <c r="S16" s="399"/>
      <c r="T16" s="399"/>
      <c r="U16" s="399"/>
      <c r="V16" s="399"/>
      <c r="W16" s="399"/>
      <c r="X16" s="399"/>
    </row>
    <row r="17" spans="2:21" ht="15" customHeight="1">
      <c r="K17"/>
      <c r="L17"/>
      <c r="M17"/>
      <c r="N17"/>
      <c r="O17"/>
      <c r="P17"/>
      <c r="Q17"/>
      <c r="R17"/>
      <c r="S17"/>
      <c r="T17"/>
      <c r="U17"/>
    </row>
    <row r="18" spans="2:21" ht="15" customHeight="1">
      <c r="K18"/>
      <c r="L18"/>
      <c r="M18"/>
      <c r="N18"/>
      <c r="O18"/>
      <c r="P18"/>
      <c r="Q18"/>
      <c r="R18"/>
      <c r="S18"/>
      <c r="T18"/>
      <c r="U18"/>
    </row>
    <row r="19" spans="2:21" ht="15" customHeight="1">
      <c r="K19"/>
      <c r="L19"/>
      <c r="M19"/>
      <c r="N19"/>
      <c r="O19"/>
      <c r="P19"/>
      <c r="Q19"/>
      <c r="R19"/>
      <c r="S19"/>
      <c r="T19"/>
      <c r="U19"/>
    </row>
    <row r="20" spans="2:21" ht="15" customHeight="1">
      <c r="K20"/>
      <c r="L20"/>
      <c r="M20"/>
      <c r="N20"/>
      <c r="O20"/>
      <c r="P20"/>
      <c r="Q20"/>
      <c r="R20"/>
      <c r="S20"/>
      <c r="T20"/>
      <c r="U20"/>
    </row>
    <row r="21" spans="2:21" ht="15" hidden="1" customHeight="1">
      <c r="K21"/>
      <c r="L21"/>
      <c r="M21"/>
      <c r="N21"/>
      <c r="O21"/>
      <c r="P21"/>
      <c r="Q21"/>
      <c r="R21"/>
      <c r="S21"/>
      <c r="T21"/>
      <c r="U21"/>
    </row>
    <row r="22" spans="2:21" ht="15" hidden="1" customHeight="1">
      <c r="K22"/>
      <c r="L22"/>
      <c r="M22"/>
      <c r="N22"/>
      <c r="O22"/>
      <c r="P22"/>
      <c r="Q22"/>
      <c r="R22"/>
      <c r="S22"/>
      <c r="T22"/>
      <c r="U22"/>
    </row>
    <row r="23" spans="2:21" ht="15" customHeight="1">
      <c r="K23"/>
      <c r="L23"/>
      <c r="M23"/>
      <c r="N23"/>
      <c r="O23"/>
      <c r="P23"/>
      <c r="Q23"/>
      <c r="R23"/>
      <c r="S23"/>
      <c r="T23"/>
      <c r="U23"/>
    </row>
    <row r="24" spans="2:21" ht="15" customHeight="1" thickBot="1"/>
    <row r="25" spans="2:21" ht="15" customHeight="1" thickTop="1" thickBot="1">
      <c r="B25" s="50" t="s">
        <v>94</v>
      </c>
      <c r="C25" s="50" t="s">
        <v>29</v>
      </c>
      <c r="D25" s="50" t="s">
        <v>86</v>
      </c>
      <c r="E25" s="50" t="s">
        <v>87</v>
      </c>
      <c r="F25" s="50" t="s">
        <v>88</v>
      </c>
      <c r="G25" s="50" t="s">
        <v>97</v>
      </c>
      <c r="H25" s="50" t="s">
        <v>95</v>
      </c>
      <c r="I25" s="50" t="s">
        <v>96</v>
      </c>
    </row>
    <row r="26" spans="2:21" ht="15" customHeight="1" thickTop="1" thickBot="1">
      <c r="B26" s="331">
        <v>1</v>
      </c>
      <c r="C26" s="331">
        <v>16491.7</v>
      </c>
      <c r="D26" s="331">
        <v>2500</v>
      </c>
      <c r="E26" s="331">
        <v>200000</v>
      </c>
      <c r="F26" s="331">
        <v>500</v>
      </c>
      <c r="G26" s="332">
        <v>3.7899460311685161E-4</v>
      </c>
      <c r="H26" s="332">
        <v>9.4748650779212906E-2</v>
      </c>
      <c r="I26" s="332">
        <v>2500</v>
      </c>
    </row>
    <row r="27" spans="2:21" ht="15" customHeight="1" thickTop="1"/>
    <row r="28" spans="2:21" ht="15" customHeight="1" thickBot="1"/>
    <row r="29" spans="2:21" ht="15" customHeight="1">
      <c r="B29" s="400" t="s">
        <v>98</v>
      </c>
      <c r="C29" s="401"/>
      <c r="D29" s="402"/>
    </row>
    <row r="30" spans="2:21" ht="15" customHeight="1" thickBot="1">
      <c r="B30" s="403"/>
      <c r="C30" s="404"/>
      <c r="D30" s="405"/>
    </row>
    <row r="31" spans="2:21" ht="15" customHeight="1" thickBot="1">
      <c r="B31" s="406"/>
      <c r="C31" s="407"/>
      <c r="D31" s="408"/>
      <c r="F31" s="418" t="s">
        <v>100</v>
      </c>
      <c r="G31" s="419"/>
    </row>
    <row r="32" spans="2:21" ht="15" customHeight="1" thickBot="1">
      <c r="F32" s="420"/>
      <c r="G32" s="421"/>
    </row>
    <row r="33" spans="2:7" ht="15" customHeight="1">
      <c r="B33" s="409" t="s">
        <v>99</v>
      </c>
      <c r="C33" s="410"/>
      <c r="D33" s="411"/>
      <c r="F33" s="420"/>
      <c r="G33" s="421"/>
    </row>
    <row r="34" spans="2:7" ht="15" customHeight="1" thickBot="1">
      <c r="B34" s="412"/>
      <c r="C34" s="413"/>
      <c r="D34" s="414"/>
      <c r="F34" s="422"/>
      <c r="G34" s="423"/>
    </row>
    <row r="35" spans="2:7" ht="23.4" customHeight="1" thickBot="1">
      <c r="B35" s="415"/>
      <c r="C35" s="416"/>
      <c r="D35" s="417"/>
    </row>
    <row r="49" spans="2:12" ht="13.8">
      <c r="B49"/>
      <c r="C49"/>
      <c r="D49"/>
      <c r="E49"/>
      <c r="F49"/>
      <c r="G49"/>
      <c r="H49"/>
      <c r="I49"/>
      <c r="J49"/>
      <c r="K49"/>
      <c r="L49"/>
    </row>
    <row r="50" spans="2:12" ht="13.8">
      <c r="B50"/>
      <c r="C50"/>
      <c r="D50"/>
      <c r="E50"/>
      <c r="F50"/>
      <c r="G50"/>
      <c r="H50"/>
      <c r="I50"/>
      <c r="J50"/>
      <c r="K50"/>
      <c r="L50"/>
    </row>
    <row r="51" spans="2:12" ht="15" customHeight="1">
      <c r="B51"/>
      <c r="C51"/>
      <c r="D51"/>
      <c r="E51"/>
      <c r="F51"/>
      <c r="G51"/>
      <c r="H51"/>
      <c r="I51"/>
      <c r="J51"/>
      <c r="K51"/>
      <c r="L51"/>
    </row>
    <row r="52" spans="2:12" ht="13.8">
      <c r="B52"/>
      <c r="C52"/>
      <c r="D52"/>
      <c r="E52"/>
      <c r="F52"/>
      <c r="G52"/>
      <c r="H52"/>
      <c r="I52"/>
      <c r="J52"/>
      <c r="K52"/>
      <c r="L52"/>
    </row>
    <row r="53" spans="2:12" ht="13.8">
      <c r="B53"/>
      <c r="C53"/>
      <c r="D53"/>
      <c r="E53"/>
      <c r="F53"/>
      <c r="G53"/>
      <c r="H53"/>
      <c r="I53"/>
      <c r="J53"/>
      <c r="K53"/>
      <c r="L53"/>
    </row>
    <row r="54" spans="2:12" ht="15" customHeight="1">
      <c r="B54"/>
      <c r="C54"/>
      <c r="D54"/>
      <c r="E54"/>
      <c r="F54"/>
      <c r="G54"/>
      <c r="H54"/>
      <c r="I54"/>
      <c r="J54"/>
      <c r="K54"/>
      <c r="L54"/>
    </row>
    <row r="55" spans="2:12" ht="13.8">
      <c r="B55"/>
      <c r="C55"/>
      <c r="D55"/>
      <c r="E55"/>
      <c r="F55"/>
      <c r="G55"/>
      <c r="H55"/>
      <c r="I55"/>
      <c r="J55"/>
      <c r="K55"/>
      <c r="L55"/>
    </row>
  </sheetData>
  <mergeCells count="4">
    <mergeCell ref="N16:X16"/>
    <mergeCell ref="B29:D31"/>
    <mergeCell ref="B33:D35"/>
    <mergeCell ref="F31:G34"/>
  </mergeCells>
  <hyperlinks>
    <hyperlink ref="F31:G34" location="'Ana Sayfa'!A1" display="ANA SAYFA " xr:uid="{C613B6A9-2BC1-4543-AD92-8DB1BECBE773}"/>
  </hyperlink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7DE51F-943A-4D3D-B009-764E4A1AA07A}">
          <x14:formula1>
            <xm:f>Kaynak!$E$4:$E$9</xm:f>
          </x14:formula1>
          <xm:sqref>B26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5A437-82B0-4363-AAEF-CDFE52F3AC77}">
  <sheetPr codeName="Sayfa9">
    <outlinePr summaryBelow="0" summaryRight="0"/>
  </sheetPr>
  <dimension ref="B8:H25"/>
  <sheetViews>
    <sheetView showGridLines="0" workbookViewId="0">
      <selection activeCell="F9" sqref="F9:F12"/>
    </sheetView>
  </sheetViews>
  <sheetFormatPr defaultColWidth="14.44140625" defaultRowHeight="15" customHeight="1"/>
  <cols>
    <col min="1" max="1" width="5.6640625" style="33" customWidth="1"/>
    <col min="2" max="2" width="27.5546875" style="33" bestFit="1" customWidth="1"/>
    <col min="3" max="3" width="36.5546875" style="33" bestFit="1" customWidth="1"/>
    <col min="4" max="4" width="33.33203125" style="33" bestFit="1" customWidth="1"/>
    <col min="5" max="5" width="33.77734375" style="33" bestFit="1" customWidth="1"/>
    <col min="6" max="6" width="39.77734375" style="33" bestFit="1" customWidth="1"/>
    <col min="7" max="16384" width="14.44140625" style="33"/>
  </cols>
  <sheetData>
    <row r="8" spans="2:8" ht="15" customHeight="1" thickBot="1"/>
    <row r="9" spans="2:8" ht="15" customHeight="1">
      <c r="F9" s="427" t="s">
        <v>77</v>
      </c>
      <c r="G9"/>
      <c r="H9"/>
    </row>
    <row r="10" spans="2:8" ht="15" customHeight="1">
      <c r="F10" s="428"/>
      <c r="G10"/>
      <c r="H10"/>
    </row>
    <row r="11" spans="2:8" ht="15" customHeight="1">
      <c r="F11" s="428"/>
      <c r="G11"/>
      <c r="H11"/>
    </row>
    <row r="12" spans="2:8" ht="15" customHeight="1" thickBot="1">
      <c r="F12" s="429"/>
      <c r="G12"/>
      <c r="H12"/>
    </row>
    <row r="13" spans="2:8" ht="15" customHeight="1">
      <c r="G13"/>
      <c r="H13"/>
    </row>
    <row r="14" spans="2:8" ht="15" hidden="1" customHeight="1"/>
    <row r="16" spans="2:8" ht="15" customHeight="1" thickBot="1">
      <c r="B16" s="44"/>
      <c r="C16" s="44"/>
      <c r="D16" s="44"/>
      <c r="E16" s="44"/>
      <c r="F16" s="44"/>
    </row>
    <row r="17" spans="2:6" ht="14.4" thickBot="1">
      <c r="B17" s="424" t="s">
        <v>101</v>
      </c>
      <c r="C17" s="425"/>
      <c r="D17" s="425"/>
      <c r="E17" s="426"/>
      <c r="F17" s="44"/>
    </row>
    <row r="19" spans="2:6" ht="15" customHeight="1" thickBot="1"/>
    <row r="20" spans="2:6" thickTop="1" thickBot="1">
      <c r="B20" s="51" t="s">
        <v>102</v>
      </c>
      <c r="C20" s="51" t="s">
        <v>103</v>
      </c>
      <c r="D20" s="51" t="s">
        <v>104</v>
      </c>
      <c r="E20" s="51" t="s">
        <v>105</v>
      </c>
      <c r="F20" s="51" t="s">
        <v>106</v>
      </c>
    </row>
    <row r="21" spans="2:6" thickTop="1" thickBot="1">
      <c r="B21" s="333">
        <v>200000</v>
      </c>
      <c r="C21" s="333">
        <v>11320</v>
      </c>
      <c r="D21" s="333">
        <v>69000</v>
      </c>
      <c r="E21" s="333">
        <v>33666</v>
      </c>
      <c r="F21" s="334">
        <f>(D21*E21)/(C21*B21)</f>
        <v>1.0260397526501768</v>
      </c>
    </row>
    <row r="23" spans="2:6" ht="13.8">
      <c r="F23" s="55" t="s">
        <v>107</v>
      </c>
    </row>
    <row r="25" spans="2:6" ht="15" customHeight="1">
      <c r="E25" s="56" t="s">
        <v>76</v>
      </c>
      <c r="F25" s="48" t="s">
        <v>110</v>
      </c>
    </row>
  </sheetData>
  <mergeCells count="2">
    <mergeCell ref="B17:E17"/>
    <mergeCell ref="F9:F12"/>
  </mergeCells>
  <hyperlinks>
    <hyperlink ref="F9:F12" location="'Ana Sayfa'!A1" display="ANA SAYFA" xr:uid="{A9CB2BA0-8388-4615-9585-DE7938D5FC80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810D3-851B-4C9B-8894-1672AE4CAB76}">
  <sheetPr codeName="Sayfa11">
    <outlinePr summaryBelow="0" summaryRight="0"/>
  </sheetPr>
  <dimension ref="A1:P24"/>
  <sheetViews>
    <sheetView showGridLines="0" workbookViewId="0">
      <selection activeCell="G22" sqref="G22"/>
    </sheetView>
  </sheetViews>
  <sheetFormatPr defaultColWidth="14.44140625" defaultRowHeight="15" customHeight="1"/>
  <cols>
    <col min="1" max="1" width="23.33203125" style="84" bestFit="1" customWidth="1"/>
    <col min="2" max="2" width="9" style="84" bestFit="1" customWidth="1"/>
    <col min="3" max="3" width="14" style="84" bestFit="1" customWidth="1"/>
    <col min="4" max="4" width="9.21875" style="84" bestFit="1" customWidth="1"/>
    <col min="5" max="5" width="14.44140625" style="84"/>
    <col min="6" max="6" width="31.77734375" style="84" bestFit="1" customWidth="1"/>
    <col min="7" max="7" width="12.6640625" style="84" bestFit="1" customWidth="1"/>
    <col min="8" max="8" width="5" style="84" bestFit="1" customWidth="1"/>
    <col min="9" max="16384" width="14.44140625" style="84"/>
  </cols>
  <sheetData>
    <row r="1" spans="1:16" ht="30" customHeight="1">
      <c r="A1" s="432" t="s">
        <v>115</v>
      </c>
      <c r="B1" s="433"/>
      <c r="C1" s="433"/>
      <c r="D1" s="433"/>
    </row>
    <row r="2" spans="1:16" ht="15.6">
      <c r="A2" s="345" t="s">
        <v>116</v>
      </c>
      <c r="B2" s="345" t="s">
        <v>117</v>
      </c>
      <c r="C2" s="345" t="s">
        <v>56</v>
      </c>
      <c r="D2" s="345" t="s">
        <v>52</v>
      </c>
      <c r="F2" s="85" t="s">
        <v>118</v>
      </c>
      <c r="G2" s="86"/>
      <c r="H2" s="86"/>
    </row>
    <row r="3" spans="1:16" ht="15.6">
      <c r="A3" s="346" t="s">
        <v>119</v>
      </c>
      <c r="B3" s="347" t="s">
        <v>120</v>
      </c>
      <c r="C3" s="348">
        <v>9.81</v>
      </c>
      <c r="D3" s="349" t="s">
        <v>121</v>
      </c>
      <c r="F3" s="91" t="s">
        <v>122</v>
      </c>
      <c r="G3" s="91" t="s">
        <v>123</v>
      </c>
      <c r="H3" s="91" t="s">
        <v>124</v>
      </c>
    </row>
    <row r="4" spans="1:16" ht="14.4">
      <c r="A4" s="346" t="s">
        <v>125</v>
      </c>
      <c r="B4" s="347" t="s">
        <v>120</v>
      </c>
      <c r="C4" s="348">
        <v>0.87</v>
      </c>
      <c r="D4" s="350" t="s">
        <v>120</v>
      </c>
      <c r="F4" s="92" t="s">
        <v>126</v>
      </c>
      <c r="G4" s="93">
        <f>15.25/2</f>
        <v>7.625</v>
      </c>
      <c r="H4" s="92" t="s">
        <v>49</v>
      </c>
    </row>
    <row r="5" spans="1:16" ht="14.4">
      <c r="A5" s="351" t="s">
        <v>127</v>
      </c>
      <c r="B5" s="347" t="s">
        <v>120</v>
      </c>
      <c r="C5" s="348">
        <v>25</v>
      </c>
      <c r="D5" s="349" t="s">
        <v>128</v>
      </c>
      <c r="F5" s="94" t="s">
        <v>129</v>
      </c>
      <c r="G5" s="95">
        <f>15.25/2+3</f>
        <v>10.625</v>
      </c>
      <c r="H5" s="94" t="s">
        <v>49</v>
      </c>
    </row>
    <row r="6" spans="1:16" ht="14.4">
      <c r="A6" s="346" t="s">
        <v>130</v>
      </c>
      <c r="B6" s="347" t="s">
        <v>120</v>
      </c>
      <c r="C6" s="348">
        <v>75</v>
      </c>
      <c r="D6" s="349" t="s">
        <v>49</v>
      </c>
      <c r="F6" s="92" t="s">
        <v>131</v>
      </c>
      <c r="G6" s="93">
        <v>18.25</v>
      </c>
      <c r="H6" s="92" t="s">
        <v>49</v>
      </c>
    </row>
    <row r="7" spans="1:16" ht="14.4">
      <c r="A7" s="346" t="s">
        <v>132</v>
      </c>
      <c r="B7" s="347" t="s">
        <v>120</v>
      </c>
      <c r="C7" s="348">
        <v>0.43633231299858238</v>
      </c>
      <c r="D7" s="350" t="s">
        <v>120</v>
      </c>
      <c r="F7" s="94" t="s">
        <v>133</v>
      </c>
      <c r="G7" s="95">
        <v>3</v>
      </c>
      <c r="H7" s="94" t="s">
        <v>49</v>
      </c>
    </row>
    <row r="8" spans="1:16" ht="14.4">
      <c r="A8" s="87"/>
      <c r="B8" s="88"/>
      <c r="C8" s="89"/>
      <c r="D8" s="89"/>
      <c r="F8" s="92" t="s">
        <v>134</v>
      </c>
      <c r="G8" s="93">
        <f>G4+1.5</f>
        <v>9.125</v>
      </c>
      <c r="H8" s="92" t="s">
        <v>49</v>
      </c>
    </row>
    <row r="9" spans="1:16" ht="15.6">
      <c r="A9" s="87"/>
      <c r="B9" s="88"/>
      <c r="C9" s="89"/>
      <c r="D9" s="89"/>
      <c r="F9" s="96" t="s">
        <v>122</v>
      </c>
      <c r="G9" s="96" t="s">
        <v>123</v>
      </c>
      <c r="H9" s="91" t="s">
        <v>124</v>
      </c>
    </row>
    <row r="10" spans="1:16" ht="18.75" customHeight="1">
      <c r="A10" s="434" t="s">
        <v>135</v>
      </c>
      <c r="B10" s="431"/>
      <c r="C10" s="431"/>
      <c r="D10" s="431"/>
      <c r="E10" s="90"/>
      <c r="F10" s="92" t="s">
        <v>136</v>
      </c>
      <c r="G10" s="97">
        <f>2*PI()*((G4+G5)/2)</f>
        <v>57.334065928013722</v>
      </c>
      <c r="H10" s="92" t="s">
        <v>49</v>
      </c>
      <c r="I10" s="90"/>
      <c r="J10" s="90"/>
      <c r="K10" s="90"/>
      <c r="L10" s="90"/>
      <c r="M10" s="90"/>
      <c r="N10" s="90"/>
      <c r="O10" s="90"/>
      <c r="P10" s="90"/>
    </row>
    <row r="11" spans="1:16" ht="14.4">
      <c r="A11" s="435" t="s">
        <v>137</v>
      </c>
      <c r="B11" s="431"/>
      <c r="C11" s="352">
        <v>25.300247034367079</v>
      </c>
      <c r="D11" s="353" t="s">
        <v>138</v>
      </c>
      <c r="F11" s="94" t="s">
        <v>139</v>
      </c>
      <c r="G11" s="98">
        <f>2*PI()*G5</f>
        <v>66.758843888783105</v>
      </c>
      <c r="H11" s="94" t="s">
        <v>49</v>
      </c>
    </row>
    <row r="12" spans="1:16" ht="14.4">
      <c r="A12" s="431"/>
      <c r="B12" s="431"/>
      <c r="C12" s="354">
        <v>91.080889323721479</v>
      </c>
      <c r="D12" s="353" t="s">
        <v>140</v>
      </c>
      <c r="F12" s="92" t="s">
        <v>141</v>
      </c>
      <c r="G12" s="97">
        <f>2*PI()*G4</f>
        <v>47.909287967244346</v>
      </c>
      <c r="H12" s="92" t="s">
        <v>49</v>
      </c>
    </row>
    <row r="13" spans="1:16" ht="13.8">
      <c r="A13" s="89"/>
      <c r="B13" s="89"/>
      <c r="C13" s="89"/>
      <c r="D13" s="89"/>
    </row>
    <row r="14" spans="1:16" ht="13.8">
      <c r="A14" s="89"/>
      <c r="B14" s="89"/>
      <c r="C14" s="89"/>
      <c r="D14" s="89"/>
    </row>
    <row r="15" spans="1:16" ht="14.4" thickBot="1">
      <c r="A15" s="89"/>
      <c r="B15" s="89"/>
      <c r="C15" s="89"/>
      <c r="D15" s="89"/>
    </row>
    <row r="16" spans="1:16" ht="18.75" customHeight="1">
      <c r="A16" s="436" t="s">
        <v>142</v>
      </c>
      <c r="B16" s="431"/>
      <c r="C16" s="431"/>
      <c r="D16" s="431"/>
      <c r="F16" s="427" t="s">
        <v>77</v>
      </c>
      <c r="G16" s="100"/>
    </row>
    <row r="17" spans="1:7" ht="14.4">
      <c r="A17" s="437" t="s">
        <v>143</v>
      </c>
      <c r="B17" s="431"/>
      <c r="C17" s="354">
        <v>18.522577020693969</v>
      </c>
      <c r="D17" s="353" t="s">
        <v>138</v>
      </c>
      <c r="F17" s="428"/>
      <c r="G17" s="100"/>
    </row>
    <row r="18" spans="1:7" thickBot="1">
      <c r="A18" s="431"/>
      <c r="B18" s="431"/>
      <c r="C18" s="354">
        <v>66.681277274498285</v>
      </c>
      <c r="D18" s="353" t="s">
        <v>140</v>
      </c>
      <c r="F18" s="429"/>
      <c r="G18" s="100"/>
    </row>
    <row r="19" spans="1:7" ht="13.8">
      <c r="A19" s="89"/>
      <c r="B19" s="89"/>
      <c r="C19" s="89"/>
      <c r="D19" s="89"/>
      <c r="F19" s="100"/>
      <c r="G19" s="100"/>
    </row>
    <row r="20" spans="1:7" ht="14.4" customHeight="1">
      <c r="A20" s="89"/>
      <c r="B20" s="89"/>
      <c r="C20" s="89"/>
      <c r="D20" s="89"/>
      <c r="F20" s="100"/>
      <c r="G20" s="100"/>
    </row>
    <row r="21" spans="1:7" ht="13.8">
      <c r="A21" s="89"/>
      <c r="B21" s="89"/>
      <c r="C21" s="89"/>
      <c r="D21" s="89"/>
    </row>
    <row r="22" spans="1:7" ht="17.399999999999999">
      <c r="A22" s="438" t="s">
        <v>144</v>
      </c>
      <c r="B22" s="431"/>
      <c r="C22" s="431"/>
      <c r="D22" s="431"/>
    </row>
    <row r="23" spans="1:7" ht="14.4">
      <c r="A23" s="430" t="s">
        <v>145</v>
      </c>
      <c r="B23" s="431"/>
      <c r="C23" s="354">
        <v>29.080743717663307</v>
      </c>
      <c r="D23" s="353" t="s">
        <v>138</v>
      </c>
    </row>
    <row r="24" spans="1:7" ht="14.4">
      <c r="A24" s="431"/>
      <c r="B24" s="431"/>
      <c r="C24" s="354">
        <v>104.69067738358791</v>
      </c>
      <c r="D24" s="353" t="s">
        <v>140</v>
      </c>
    </row>
  </sheetData>
  <mergeCells count="8">
    <mergeCell ref="A23:B24"/>
    <mergeCell ref="F16:F18"/>
    <mergeCell ref="A1:D1"/>
    <mergeCell ref="A10:D10"/>
    <mergeCell ref="A11:B12"/>
    <mergeCell ref="A16:D16"/>
    <mergeCell ref="A17:B18"/>
    <mergeCell ref="A22:D22"/>
  </mergeCells>
  <hyperlinks>
    <hyperlink ref="F16:F18" location="'Ana Sayfa'!A1" display="ANA SAYFA" xr:uid="{D779E030-2FF7-420C-8D91-D6D5CF2F4C21}"/>
  </hyperlinks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16ABD-603B-4AB1-9E11-98C06F08AD04}">
  <sheetPr codeName="Sayfa12">
    <outlinePr summaryBelow="0" summaryRight="0"/>
  </sheetPr>
  <dimension ref="A1:J1002"/>
  <sheetViews>
    <sheetView zoomScaleNormal="100" workbookViewId="0">
      <selection activeCell="G11" sqref="G11:I14"/>
    </sheetView>
  </sheetViews>
  <sheetFormatPr defaultColWidth="14.44140625" defaultRowHeight="15" customHeight="1"/>
  <cols>
    <col min="1" max="1" width="43.5546875" style="84" bestFit="1" customWidth="1"/>
    <col min="2" max="2" width="33.5546875" style="84" bestFit="1" customWidth="1"/>
    <col min="3" max="3" width="13.33203125" style="84" bestFit="1" customWidth="1"/>
    <col min="4" max="4" width="6.109375" style="84" bestFit="1" customWidth="1"/>
    <col min="5" max="5" width="39.33203125" style="84" bestFit="1" customWidth="1"/>
    <col min="6" max="16384" width="14.44140625" style="84"/>
  </cols>
  <sheetData>
    <row r="1" spans="1:9" ht="30" customHeight="1">
      <c r="A1" s="439" t="s">
        <v>146</v>
      </c>
      <c r="B1" s="440"/>
      <c r="C1" s="440"/>
      <c r="D1" s="440"/>
      <c r="E1" s="441"/>
    </row>
    <row r="2" spans="1:9" ht="33.75" customHeight="1" thickBot="1">
      <c r="A2" s="442" t="s">
        <v>147</v>
      </c>
      <c r="B2" s="443"/>
      <c r="C2" s="443"/>
      <c r="D2" s="443"/>
      <c r="E2" s="443"/>
    </row>
    <row r="3" spans="1:9" ht="18.75" customHeight="1" thickBot="1">
      <c r="A3" s="101" t="s">
        <v>122</v>
      </c>
      <c r="B3" s="101" t="s">
        <v>148</v>
      </c>
      <c r="C3" s="101" t="s">
        <v>123</v>
      </c>
      <c r="D3" s="102" t="s">
        <v>124</v>
      </c>
      <c r="E3" s="102" t="s">
        <v>149</v>
      </c>
    </row>
    <row r="4" spans="1:9" ht="18.75" customHeight="1" thickBot="1">
      <c r="A4" s="103" t="s">
        <v>150</v>
      </c>
      <c r="B4" s="104" t="s">
        <v>151</v>
      </c>
      <c r="C4" s="105">
        <v>250</v>
      </c>
      <c r="D4" s="106" t="s">
        <v>152</v>
      </c>
      <c r="E4" s="106" t="s">
        <v>153</v>
      </c>
    </row>
    <row r="5" spans="1:9" ht="18.75" customHeight="1" thickBot="1">
      <c r="A5" s="103" t="s">
        <v>154</v>
      </c>
      <c r="B5" s="104" t="s">
        <v>151</v>
      </c>
      <c r="C5" s="105">
        <v>330</v>
      </c>
      <c r="D5" s="106" t="s">
        <v>155</v>
      </c>
      <c r="E5" s="106" t="s">
        <v>156</v>
      </c>
    </row>
    <row r="6" spans="1:9" ht="18.75" customHeight="1" thickBot="1">
      <c r="A6" s="103" t="s">
        <v>157</v>
      </c>
      <c r="B6" s="104" t="s">
        <v>151</v>
      </c>
      <c r="C6" s="105">
        <v>6500</v>
      </c>
      <c r="D6" s="106" t="s">
        <v>158</v>
      </c>
      <c r="E6" s="106" t="s">
        <v>159</v>
      </c>
    </row>
    <row r="7" spans="1:9" ht="18.75" customHeight="1" thickBot="1">
      <c r="A7" s="103" t="s">
        <v>160</v>
      </c>
      <c r="B7" s="104" t="s">
        <v>151</v>
      </c>
      <c r="C7" s="105">
        <v>0.20574000000000001</v>
      </c>
      <c r="D7" s="106" t="s">
        <v>49</v>
      </c>
      <c r="E7" s="106" t="s">
        <v>161</v>
      </c>
    </row>
    <row r="8" spans="1:9" ht="18.75" customHeight="1" thickBot="1">
      <c r="A8" s="103" t="s">
        <v>162</v>
      </c>
      <c r="B8" s="104" t="s">
        <v>163</v>
      </c>
      <c r="C8" s="105">
        <v>12.75</v>
      </c>
      <c r="D8" s="106" t="s">
        <v>120</v>
      </c>
      <c r="E8" s="106" t="s">
        <v>164</v>
      </c>
      <c r="H8" s="138" t="s">
        <v>210</v>
      </c>
    </row>
    <row r="9" spans="1:9" ht="18.75" customHeight="1" thickBot="1">
      <c r="A9" s="444" t="s">
        <v>165</v>
      </c>
      <c r="B9" s="445"/>
      <c r="C9" s="445"/>
      <c r="D9" s="445"/>
      <c r="E9" s="446"/>
    </row>
    <row r="10" spans="1:9" ht="18.75" customHeight="1" thickBot="1">
      <c r="A10" s="107" t="s">
        <v>122</v>
      </c>
      <c r="B10" s="108" t="s">
        <v>148</v>
      </c>
      <c r="C10" s="108" t="s">
        <v>123</v>
      </c>
      <c r="D10" s="109" t="s">
        <v>124</v>
      </c>
      <c r="E10" s="110" t="s">
        <v>149</v>
      </c>
    </row>
    <row r="11" spans="1:9" ht="18.75" customHeight="1" thickBot="1">
      <c r="A11" s="111" t="s">
        <v>166</v>
      </c>
      <c r="B11" s="112"/>
      <c r="C11" s="105">
        <v>157.548</v>
      </c>
      <c r="D11" s="106" t="s">
        <v>140</v>
      </c>
      <c r="E11" s="113" t="s">
        <v>167</v>
      </c>
      <c r="G11" s="418" t="s">
        <v>77</v>
      </c>
      <c r="H11" s="448"/>
      <c r="I11" s="419"/>
    </row>
    <row r="12" spans="1:9" ht="18.75" customHeight="1" thickBot="1">
      <c r="A12" s="111" t="s">
        <v>166</v>
      </c>
      <c r="B12" s="104" t="s">
        <v>168</v>
      </c>
      <c r="C12" s="114">
        <f>C11*1000/3600</f>
        <v>43.763333333333335</v>
      </c>
      <c r="D12" s="106" t="s">
        <v>138</v>
      </c>
      <c r="E12" s="113" t="s">
        <v>167</v>
      </c>
      <c r="G12" s="420"/>
      <c r="H12" s="449"/>
      <c r="I12" s="421"/>
    </row>
    <row r="13" spans="1:9" ht="18.75" customHeight="1" thickBot="1">
      <c r="A13" s="111" t="s">
        <v>169</v>
      </c>
      <c r="B13" s="104" t="s">
        <v>170</v>
      </c>
      <c r="C13" s="114">
        <f>C12/C7</f>
        <v>212.71183694630764</v>
      </c>
      <c r="D13" s="106" t="s">
        <v>171</v>
      </c>
      <c r="E13" s="113" t="s">
        <v>172</v>
      </c>
      <c r="G13" s="420"/>
      <c r="H13" s="449"/>
      <c r="I13" s="421"/>
    </row>
    <row r="14" spans="1:9" ht="18.75" customHeight="1" thickBot="1">
      <c r="A14" s="111" t="s">
        <v>173</v>
      </c>
      <c r="B14" s="104" t="s">
        <v>174</v>
      </c>
      <c r="C14" s="114">
        <f>C13*60/2/PI()</f>
        <v>2031.2484182497267</v>
      </c>
      <c r="D14" s="106" t="s">
        <v>158</v>
      </c>
      <c r="E14" s="113" t="s">
        <v>175</v>
      </c>
      <c r="G14" s="422"/>
      <c r="H14" s="450"/>
      <c r="I14" s="423"/>
    </row>
    <row r="15" spans="1:9" ht="18.75" customHeight="1" thickBot="1">
      <c r="A15" s="111" t="s">
        <v>176</v>
      </c>
      <c r="B15" s="104" t="s">
        <v>177</v>
      </c>
      <c r="C15" s="115">
        <f>C6/C14</f>
        <v>3.2000024918669863</v>
      </c>
      <c r="D15" s="116" t="s">
        <v>120</v>
      </c>
      <c r="E15" s="103" t="s">
        <v>178</v>
      </c>
    </row>
    <row r="16" spans="1:9" ht="18.75" customHeight="1" thickBot="1">
      <c r="A16" s="111" t="s">
        <v>179</v>
      </c>
      <c r="B16" s="104" t="s">
        <v>180</v>
      </c>
      <c r="C16" s="115">
        <f>C5*C15</f>
        <v>1056.0008223161055</v>
      </c>
      <c r="D16" s="116" t="s">
        <v>155</v>
      </c>
      <c r="E16" s="103" t="s">
        <v>181</v>
      </c>
    </row>
    <row r="17" spans="1:10" ht="18.75" customHeight="1">
      <c r="A17" s="117"/>
      <c r="B17" s="118"/>
      <c r="C17" s="119"/>
      <c r="D17" s="120"/>
      <c r="E17" s="121"/>
    </row>
    <row r="18" spans="1:10" ht="18.75" customHeight="1">
      <c r="A18" s="447" t="s">
        <v>146</v>
      </c>
      <c r="B18" s="440"/>
      <c r="C18" s="440"/>
      <c r="D18" s="440"/>
      <c r="E18" s="441"/>
    </row>
    <row r="19" spans="1:10" ht="18.75" customHeight="1" thickBot="1">
      <c r="A19" s="122" t="s">
        <v>116</v>
      </c>
      <c r="B19" s="122" t="s">
        <v>182</v>
      </c>
      <c r="C19" s="122" t="s">
        <v>56</v>
      </c>
      <c r="D19" s="123" t="s">
        <v>52</v>
      </c>
      <c r="E19" s="123" t="s">
        <v>183</v>
      </c>
    </row>
    <row r="20" spans="1:10" ht="18.75" customHeight="1" thickBot="1">
      <c r="A20" s="124" t="s">
        <v>184</v>
      </c>
      <c r="B20" s="125" t="s">
        <v>120</v>
      </c>
      <c r="C20" s="132">
        <f>400*9.807</f>
        <v>3922.8</v>
      </c>
      <c r="D20" s="133" t="s">
        <v>185</v>
      </c>
      <c r="E20" s="134" t="s">
        <v>186</v>
      </c>
      <c r="J20" s="84" t="s">
        <v>67</v>
      </c>
    </row>
    <row r="21" spans="1:10" ht="18.75" customHeight="1" thickBot="1">
      <c r="A21" s="124" t="s">
        <v>187</v>
      </c>
      <c r="B21" s="125" t="s">
        <v>120</v>
      </c>
      <c r="C21" s="126">
        <v>0.6</v>
      </c>
      <c r="D21" s="127" t="s">
        <v>120</v>
      </c>
      <c r="E21" s="128" t="s">
        <v>188</v>
      </c>
    </row>
    <row r="22" spans="1:10" ht="18.75" customHeight="1" thickBot="1">
      <c r="A22" s="124" t="s">
        <v>189</v>
      </c>
      <c r="B22" s="125" t="s">
        <v>120</v>
      </c>
      <c r="C22" s="126">
        <f>1-C21</f>
        <v>0.4</v>
      </c>
      <c r="D22" s="127" t="s">
        <v>120</v>
      </c>
      <c r="E22" s="128" t="s">
        <v>190</v>
      </c>
    </row>
    <row r="23" spans="1:10" ht="18.75" customHeight="1" thickBot="1">
      <c r="A23" s="124" t="s">
        <v>191</v>
      </c>
      <c r="B23" s="129" t="s">
        <v>192</v>
      </c>
      <c r="C23" s="126">
        <f>C20*C21</f>
        <v>2353.6799999999998</v>
      </c>
      <c r="D23" s="127" t="s">
        <v>185</v>
      </c>
      <c r="E23" s="128" t="s">
        <v>193</v>
      </c>
    </row>
    <row r="24" spans="1:10" ht="18.75" customHeight="1" thickBot="1">
      <c r="A24" s="124" t="s">
        <v>194</v>
      </c>
      <c r="B24" s="129" t="s">
        <v>195</v>
      </c>
      <c r="C24" s="126">
        <f>C20*C22</f>
        <v>1569.1200000000001</v>
      </c>
      <c r="D24" s="127" t="s">
        <v>185</v>
      </c>
      <c r="E24" s="128" t="s">
        <v>196</v>
      </c>
    </row>
    <row r="25" spans="1:10" ht="18.75" customHeight="1" thickBot="1">
      <c r="A25" s="124" t="s">
        <v>197</v>
      </c>
      <c r="B25" s="125" t="s">
        <v>120</v>
      </c>
      <c r="C25" s="135">
        <v>1.5</v>
      </c>
      <c r="D25" s="136" t="s">
        <v>120</v>
      </c>
      <c r="E25" s="137" t="s">
        <v>198</v>
      </c>
    </row>
    <row r="26" spans="1:10" ht="18.75" customHeight="1" thickBot="1">
      <c r="A26" s="124" t="s">
        <v>199</v>
      </c>
      <c r="B26" s="129" t="s">
        <v>200</v>
      </c>
      <c r="C26" s="126">
        <f>C23*C25</f>
        <v>3530.5199999999995</v>
      </c>
      <c r="D26" s="127" t="s">
        <v>185</v>
      </c>
      <c r="E26" s="128" t="s">
        <v>201</v>
      </c>
    </row>
    <row r="27" spans="1:10" ht="18.75" customHeight="1" thickBot="1">
      <c r="A27" s="124" t="s">
        <v>202</v>
      </c>
      <c r="B27" s="129" t="s">
        <v>203</v>
      </c>
      <c r="C27" s="126">
        <f>C26*C7</f>
        <v>726.36918479999997</v>
      </c>
      <c r="D27" s="127" t="s">
        <v>155</v>
      </c>
      <c r="E27" s="128" t="s">
        <v>204</v>
      </c>
    </row>
    <row r="28" spans="1:10" ht="18.75" customHeight="1" thickBot="1">
      <c r="A28" s="130" t="s">
        <v>205</v>
      </c>
      <c r="B28" s="130"/>
      <c r="C28" s="128">
        <f>C16</f>
        <v>1056.0008223161055</v>
      </c>
      <c r="D28" s="127" t="s">
        <v>155</v>
      </c>
      <c r="E28" s="128" t="s">
        <v>204</v>
      </c>
    </row>
    <row r="29" spans="1:10" ht="18.75" customHeight="1" thickBot="1">
      <c r="A29" s="130" t="s">
        <v>206</v>
      </c>
      <c r="B29" s="130"/>
      <c r="C29" s="128">
        <f>C27/C28</f>
        <v>0.68784907118430927</v>
      </c>
      <c r="D29" s="131" t="s">
        <v>120</v>
      </c>
      <c r="E29" s="128" t="s">
        <v>207</v>
      </c>
    </row>
    <row r="30" spans="1:10" ht="14.4">
      <c r="A30" s="121"/>
      <c r="B30" s="121"/>
      <c r="C30" s="121"/>
      <c r="D30" s="99"/>
    </row>
    <row r="31" spans="1:10" ht="14.4">
      <c r="A31" s="121"/>
      <c r="B31" s="121"/>
      <c r="C31" s="121"/>
      <c r="D31" s="99"/>
    </row>
    <row r="32" spans="1:10" ht="14.4">
      <c r="A32" s="121"/>
      <c r="B32" s="121"/>
      <c r="C32" s="121"/>
      <c r="D32" s="99"/>
    </row>
    <row r="33" spans="1:4" ht="14.4">
      <c r="A33" s="121"/>
      <c r="B33" s="121"/>
      <c r="C33" s="121"/>
      <c r="D33" s="99"/>
    </row>
    <row r="34" spans="1:4" ht="14.4">
      <c r="A34" s="121"/>
      <c r="B34" s="121"/>
      <c r="C34" s="121"/>
      <c r="D34" s="99"/>
    </row>
    <row r="35" spans="1:4" ht="14.4">
      <c r="A35" s="121"/>
      <c r="B35" s="121"/>
      <c r="C35" s="121"/>
      <c r="D35" s="99"/>
    </row>
    <row r="36" spans="1:4" ht="14.4">
      <c r="A36" s="121"/>
      <c r="B36" s="121"/>
      <c r="C36" s="121"/>
      <c r="D36" s="99"/>
    </row>
    <row r="37" spans="1:4" ht="14.4">
      <c r="A37" s="121"/>
      <c r="B37" s="121"/>
      <c r="C37" s="121"/>
      <c r="D37" s="99"/>
    </row>
    <row r="38" spans="1:4" ht="14.4">
      <c r="A38" s="121"/>
      <c r="B38" s="121"/>
      <c r="C38" s="121"/>
      <c r="D38" s="99"/>
    </row>
    <row r="39" spans="1:4" ht="14.4">
      <c r="A39" s="121"/>
      <c r="B39" s="121"/>
      <c r="C39" s="121"/>
      <c r="D39" s="99"/>
    </row>
    <row r="40" spans="1:4" ht="14.4">
      <c r="A40" s="121"/>
      <c r="B40" s="121"/>
      <c r="C40" s="121"/>
      <c r="D40" s="99"/>
    </row>
    <row r="41" spans="1:4" ht="14.4">
      <c r="A41" s="121"/>
      <c r="B41" s="121"/>
      <c r="C41" s="121"/>
      <c r="D41" s="99"/>
    </row>
    <row r="42" spans="1:4" ht="14.4">
      <c r="A42" s="121"/>
      <c r="B42" s="121"/>
      <c r="C42" s="121"/>
      <c r="D42" s="99"/>
    </row>
    <row r="43" spans="1:4" ht="14.4">
      <c r="A43" s="121"/>
      <c r="B43" s="121"/>
      <c r="C43" s="121"/>
      <c r="D43" s="99"/>
    </row>
    <row r="44" spans="1:4" ht="14.4">
      <c r="A44" s="121"/>
      <c r="B44" s="121"/>
      <c r="C44" s="121"/>
      <c r="D44" s="99"/>
    </row>
    <row r="45" spans="1:4" ht="14.4">
      <c r="A45" s="121"/>
      <c r="B45" s="121"/>
      <c r="C45" s="121"/>
      <c r="D45" s="99"/>
    </row>
    <row r="46" spans="1:4" ht="14.4">
      <c r="A46" s="121"/>
      <c r="B46" s="121"/>
      <c r="C46" s="121"/>
      <c r="D46" s="99"/>
    </row>
    <row r="47" spans="1:4" ht="14.4">
      <c r="A47" s="121"/>
      <c r="B47" s="121"/>
      <c r="C47" s="121"/>
      <c r="D47" s="99"/>
    </row>
    <row r="48" spans="1:4" ht="14.4">
      <c r="A48" s="121"/>
      <c r="B48" s="121"/>
      <c r="C48" s="121"/>
      <c r="D48" s="99"/>
    </row>
    <row r="49" spans="1:4" ht="14.4">
      <c r="A49" s="121"/>
      <c r="B49" s="121"/>
      <c r="C49" s="121"/>
      <c r="D49" s="99"/>
    </row>
    <row r="50" spans="1:4" ht="14.4">
      <c r="A50" s="121"/>
      <c r="B50" s="121"/>
      <c r="C50" s="121"/>
      <c r="D50" s="99"/>
    </row>
    <row r="51" spans="1:4" ht="14.4">
      <c r="A51" s="121"/>
      <c r="B51" s="121"/>
      <c r="C51" s="121"/>
      <c r="D51" s="99"/>
    </row>
    <row r="52" spans="1:4" ht="14.4">
      <c r="A52" s="121"/>
      <c r="B52" s="121"/>
      <c r="C52" s="121"/>
      <c r="D52" s="99"/>
    </row>
    <row r="53" spans="1:4" ht="14.4">
      <c r="A53" s="121"/>
      <c r="B53" s="121"/>
      <c r="C53" s="121"/>
      <c r="D53" s="99"/>
    </row>
    <row r="54" spans="1:4" ht="14.4">
      <c r="A54" s="121"/>
      <c r="B54" s="121"/>
      <c r="C54" s="121"/>
      <c r="D54" s="99"/>
    </row>
    <row r="55" spans="1:4" ht="14.4">
      <c r="A55" s="121"/>
      <c r="B55" s="121"/>
      <c r="C55" s="121"/>
      <c r="D55" s="99"/>
    </row>
    <row r="56" spans="1:4" ht="14.4">
      <c r="A56" s="121"/>
      <c r="B56" s="121"/>
      <c r="C56" s="121"/>
      <c r="D56" s="99"/>
    </row>
    <row r="57" spans="1:4" ht="14.4">
      <c r="A57" s="121"/>
      <c r="B57" s="121"/>
      <c r="C57" s="121"/>
      <c r="D57" s="99"/>
    </row>
    <row r="58" spans="1:4" ht="14.4">
      <c r="A58" s="121"/>
      <c r="B58" s="121"/>
      <c r="C58" s="121"/>
      <c r="D58" s="99"/>
    </row>
    <row r="59" spans="1:4" ht="14.4">
      <c r="A59" s="121"/>
      <c r="B59" s="121"/>
      <c r="C59" s="121"/>
      <c r="D59" s="99"/>
    </row>
    <row r="60" spans="1:4" ht="14.4">
      <c r="A60" s="121"/>
      <c r="B60" s="121"/>
      <c r="C60" s="121"/>
      <c r="D60" s="99"/>
    </row>
    <row r="61" spans="1:4" ht="14.4">
      <c r="A61" s="121"/>
      <c r="B61" s="121"/>
      <c r="C61" s="121"/>
      <c r="D61" s="99"/>
    </row>
    <row r="62" spans="1:4" ht="14.4">
      <c r="A62" s="121"/>
      <c r="B62" s="121"/>
      <c r="C62" s="121"/>
      <c r="D62" s="99"/>
    </row>
    <row r="63" spans="1:4" ht="14.4">
      <c r="A63" s="121"/>
      <c r="B63" s="121"/>
      <c r="C63" s="121"/>
      <c r="D63" s="99"/>
    </row>
    <row r="64" spans="1:4" ht="14.4">
      <c r="A64" s="121"/>
      <c r="B64" s="121"/>
      <c r="C64" s="121"/>
      <c r="D64" s="99"/>
    </row>
    <row r="65" spans="1:4" ht="14.4">
      <c r="A65" s="121"/>
      <c r="B65" s="121"/>
      <c r="C65" s="121"/>
      <c r="D65" s="99"/>
    </row>
    <row r="66" spans="1:4" ht="14.4">
      <c r="A66" s="121"/>
      <c r="B66" s="121"/>
      <c r="C66" s="121"/>
      <c r="D66" s="99"/>
    </row>
    <row r="67" spans="1:4" ht="14.4">
      <c r="A67" s="121"/>
      <c r="B67" s="121"/>
      <c r="C67" s="121"/>
      <c r="D67" s="99"/>
    </row>
    <row r="68" spans="1:4" ht="14.4">
      <c r="A68" s="121"/>
      <c r="B68" s="121"/>
      <c r="C68" s="121"/>
      <c r="D68" s="99"/>
    </row>
    <row r="69" spans="1:4" ht="14.4">
      <c r="A69" s="121"/>
      <c r="B69" s="121"/>
      <c r="C69" s="121"/>
      <c r="D69" s="99"/>
    </row>
    <row r="70" spans="1:4" ht="14.4">
      <c r="A70" s="121"/>
      <c r="B70" s="121"/>
      <c r="C70" s="121"/>
      <c r="D70" s="99"/>
    </row>
    <row r="71" spans="1:4" ht="14.4">
      <c r="A71" s="121"/>
      <c r="B71" s="121"/>
      <c r="C71" s="121"/>
      <c r="D71" s="99"/>
    </row>
    <row r="72" spans="1:4" ht="14.4">
      <c r="A72" s="121"/>
      <c r="B72" s="121"/>
      <c r="C72" s="121"/>
      <c r="D72" s="99"/>
    </row>
    <row r="73" spans="1:4" ht="14.4">
      <c r="A73" s="121"/>
      <c r="B73" s="121"/>
      <c r="C73" s="121"/>
      <c r="D73" s="99"/>
    </row>
    <row r="74" spans="1:4" ht="14.4">
      <c r="A74" s="121"/>
      <c r="B74" s="121"/>
      <c r="C74" s="121"/>
      <c r="D74" s="99"/>
    </row>
    <row r="75" spans="1:4" ht="14.4">
      <c r="A75" s="121"/>
      <c r="B75" s="121"/>
      <c r="C75" s="121"/>
      <c r="D75" s="99"/>
    </row>
    <row r="76" spans="1:4" ht="14.4">
      <c r="A76" s="121"/>
      <c r="B76" s="121"/>
      <c r="C76" s="121"/>
      <c r="D76" s="99"/>
    </row>
    <row r="77" spans="1:4" ht="14.4">
      <c r="A77" s="121"/>
      <c r="B77" s="121"/>
      <c r="C77" s="121"/>
      <c r="D77" s="99"/>
    </row>
    <row r="78" spans="1:4" ht="14.4">
      <c r="A78" s="121"/>
      <c r="B78" s="121"/>
      <c r="C78" s="121"/>
      <c r="D78" s="99"/>
    </row>
    <row r="79" spans="1:4" ht="14.4">
      <c r="A79" s="121"/>
      <c r="B79" s="121"/>
      <c r="C79" s="121"/>
      <c r="D79" s="99"/>
    </row>
    <row r="80" spans="1:4" ht="14.4">
      <c r="A80" s="121"/>
      <c r="B80" s="121"/>
      <c r="C80" s="121"/>
      <c r="D80" s="99"/>
    </row>
    <row r="81" spans="1:4" ht="14.4">
      <c r="A81" s="121"/>
      <c r="B81" s="121"/>
      <c r="C81" s="121"/>
      <c r="D81" s="99"/>
    </row>
    <row r="82" spans="1:4" ht="14.4">
      <c r="A82" s="121"/>
      <c r="B82" s="121"/>
      <c r="C82" s="121"/>
      <c r="D82" s="99"/>
    </row>
    <row r="83" spans="1:4" ht="14.4">
      <c r="A83" s="121"/>
      <c r="B83" s="121"/>
      <c r="C83" s="121"/>
      <c r="D83" s="99"/>
    </row>
    <row r="84" spans="1:4" ht="14.4">
      <c r="A84" s="121"/>
      <c r="B84" s="121"/>
      <c r="C84" s="121"/>
      <c r="D84" s="99"/>
    </row>
    <row r="85" spans="1:4" ht="14.4">
      <c r="A85" s="121"/>
      <c r="B85" s="121"/>
      <c r="C85" s="121"/>
      <c r="D85" s="99"/>
    </row>
    <row r="86" spans="1:4" ht="14.4">
      <c r="A86" s="121"/>
      <c r="B86" s="121"/>
      <c r="C86" s="121"/>
      <c r="D86" s="99"/>
    </row>
    <row r="87" spans="1:4" ht="14.4">
      <c r="A87" s="121"/>
      <c r="B87" s="121"/>
      <c r="C87" s="121"/>
      <c r="D87" s="99"/>
    </row>
    <row r="88" spans="1:4" ht="14.4">
      <c r="A88" s="121"/>
      <c r="B88" s="121"/>
      <c r="C88" s="121"/>
      <c r="D88" s="99"/>
    </row>
    <row r="89" spans="1:4" ht="14.4">
      <c r="A89" s="121"/>
      <c r="B89" s="121"/>
      <c r="C89" s="121"/>
      <c r="D89" s="99"/>
    </row>
    <row r="90" spans="1:4" ht="14.4">
      <c r="A90" s="121"/>
      <c r="B90" s="121"/>
      <c r="C90" s="121"/>
      <c r="D90" s="99"/>
    </row>
    <row r="91" spans="1:4" ht="14.4">
      <c r="A91" s="121"/>
      <c r="B91" s="121"/>
      <c r="C91" s="121"/>
      <c r="D91" s="99"/>
    </row>
    <row r="92" spans="1:4" ht="14.4">
      <c r="A92" s="121"/>
      <c r="B92" s="121"/>
      <c r="C92" s="121"/>
      <c r="D92" s="99"/>
    </row>
    <row r="93" spans="1:4" ht="14.4">
      <c r="A93" s="121"/>
      <c r="B93" s="121"/>
      <c r="C93" s="121"/>
      <c r="D93" s="99"/>
    </row>
    <row r="94" spans="1:4" ht="14.4">
      <c r="A94" s="121"/>
      <c r="B94" s="121"/>
      <c r="C94" s="121"/>
      <c r="D94" s="99"/>
    </row>
    <row r="95" spans="1:4" ht="14.4">
      <c r="A95" s="121"/>
      <c r="B95" s="121"/>
      <c r="C95" s="121"/>
      <c r="D95" s="99"/>
    </row>
    <row r="96" spans="1:4" ht="14.4">
      <c r="A96" s="121"/>
      <c r="B96" s="121"/>
      <c r="C96" s="121"/>
      <c r="D96" s="99"/>
    </row>
    <row r="97" spans="1:4" ht="14.4">
      <c r="A97" s="121"/>
      <c r="B97" s="121"/>
      <c r="C97" s="121"/>
      <c r="D97" s="99"/>
    </row>
    <row r="98" spans="1:4" ht="14.4">
      <c r="A98" s="121"/>
      <c r="B98" s="121"/>
      <c r="C98" s="121"/>
      <c r="D98" s="99"/>
    </row>
    <row r="99" spans="1:4" ht="14.4">
      <c r="A99" s="121"/>
      <c r="B99" s="121"/>
      <c r="C99" s="121"/>
      <c r="D99" s="99"/>
    </row>
    <row r="100" spans="1:4" ht="14.4">
      <c r="A100" s="121"/>
      <c r="B100" s="121"/>
      <c r="C100" s="121"/>
      <c r="D100" s="99"/>
    </row>
    <row r="101" spans="1:4" ht="14.4">
      <c r="A101" s="121"/>
      <c r="B101" s="121"/>
      <c r="C101" s="121"/>
      <c r="D101" s="99"/>
    </row>
    <row r="102" spans="1:4" ht="14.4">
      <c r="A102" s="121"/>
      <c r="B102" s="121"/>
      <c r="C102" s="121"/>
      <c r="D102" s="99"/>
    </row>
    <row r="103" spans="1:4" ht="14.4">
      <c r="A103" s="121"/>
      <c r="B103" s="121"/>
      <c r="C103" s="121"/>
      <c r="D103" s="99"/>
    </row>
    <row r="104" spans="1:4" ht="14.4">
      <c r="A104" s="121"/>
      <c r="B104" s="121"/>
      <c r="C104" s="121"/>
      <c r="D104" s="99"/>
    </row>
    <row r="105" spans="1:4" ht="14.4">
      <c r="A105" s="121"/>
      <c r="B105" s="121"/>
      <c r="C105" s="121"/>
      <c r="D105" s="99"/>
    </row>
    <row r="106" spans="1:4" ht="14.4">
      <c r="A106" s="121"/>
      <c r="B106" s="121"/>
      <c r="C106" s="121"/>
      <c r="D106" s="99"/>
    </row>
    <row r="107" spans="1:4" ht="14.4">
      <c r="A107" s="121"/>
      <c r="B107" s="121"/>
      <c r="C107" s="121"/>
      <c r="D107" s="99"/>
    </row>
    <row r="108" spans="1:4" ht="14.4">
      <c r="A108" s="121"/>
      <c r="B108" s="121"/>
      <c r="C108" s="121"/>
      <c r="D108" s="99"/>
    </row>
    <row r="109" spans="1:4" ht="14.4">
      <c r="A109" s="121"/>
      <c r="B109" s="121"/>
      <c r="C109" s="121"/>
      <c r="D109" s="99"/>
    </row>
    <row r="110" spans="1:4" ht="14.4">
      <c r="A110" s="121"/>
      <c r="B110" s="121"/>
      <c r="C110" s="121"/>
      <c r="D110" s="99"/>
    </row>
    <row r="111" spans="1:4" ht="14.4">
      <c r="A111" s="121"/>
      <c r="B111" s="121"/>
      <c r="C111" s="121"/>
      <c r="D111" s="99"/>
    </row>
    <row r="112" spans="1:4" ht="14.4">
      <c r="A112" s="121"/>
      <c r="B112" s="121"/>
      <c r="C112" s="121"/>
      <c r="D112" s="99"/>
    </row>
    <row r="113" spans="1:4" ht="14.4">
      <c r="A113" s="121"/>
      <c r="B113" s="121"/>
      <c r="C113" s="121"/>
      <c r="D113" s="99"/>
    </row>
    <row r="114" spans="1:4" ht="14.4">
      <c r="A114" s="121"/>
      <c r="B114" s="121"/>
      <c r="C114" s="121"/>
      <c r="D114" s="99"/>
    </row>
    <row r="115" spans="1:4" ht="14.4">
      <c r="A115" s="121"/>
      <c r="B115" s="121"/>
      <c r="C115" s="121"/>
      <c r="D115" s="99"/>
    </row>
    <row r="116" spans="1:4" ht="14.4">
      <c r="A116" s="121"/>
      <c r="B116" s="121"/>
      <c r="C116" s="121"/>
      <c r="D116" s="99"/>
    </row>
    <row r="117" spans="1:4" ht="14.4">
      <c r="A117" s="121"/>
      <c r="B117" s="121"/>
      <c r="C117" s="121"/>
      <c r="D117" s="99"/>
    </row>
    <row r="118" spans="1:4" ht="14.4">
      <c r="A118" s="121"/>
      <c r="B118" s="121"/>
      <c r="C118" s="121"/>
      <c r="D118" s="99"/>
    </row>
    <row r="119" spans="1:4" ht="14.4">
      <c r="A119" s="121"/>
      <c r="B119" s="121"/>
      <c r="C119" s="121"/>
      <c r="D119" s="99"/>
    </row>
    <row r="120" spans="1:4" ht="14.4">
      <c r="A120" s="121"/>
      <c r="B120" s="121"/>
      <c r="C120" s="121"/>
      <c r="D120" s="99"/>
    </row>
    <row r="121" spans="1:4" ht="14.4">
      <c r="A121" s="121"/>
      <c r="B121" s="121"/>
      <c r="C121" s="121"/>
      <c r="D121" s="99"/>
    </row>
    <row r="122" spans="1:4" ht="14.4">
      <c r="A122" s="121"/>
      <c r="B122" s="121"/>
      <c r="C122" s="121"/>
      <c r="D122" s="99"/>
    </row>
    <row r="123" spans="1:4" ht="14.4">
      <c r="A123" s="121"/>
      <c r="B123" s="121"/>
      <c r="C123" s="121"/>
      <c r="D123" s="99"/>
    </row>
    <row r="124" spans="1:4" ht="14.4">
      <c r="A124" s="121"/>
      <c r="B124" s="121"/>
      <c r="C124" s="121"/>
      <c r="D124" s="99"/>
    </row>
    <row r="125" spans="1:4" ht="14.4">
      <c r="A125" s="121"/>
      <c r="B125" s="121"/>
      <c r="C125" s="121"/>
      <c r="D125" s="99"/>
    </row>
    <row r="126" spans="1:4" ht="14.4">
      <c r="A126" s="121"/>
      <c r="B126" s="121"/>
      <c r="C126" s="121"/>
      <c r="D126" s="99"/>
    </row>
    <row r="127" spans="1:4" ht="14.4">
      <c r="A127" s="121"/>
      <c r="B127" s="121"/>
      <c r="C127" s="121"/>
      <c r="D127" s="99"/>
    </row>
    <row r="128" spans="1:4" ht="14.4">
      <c r="A128" s="121"/>
      <c r="B128" s="121"/>
      <c r="C128" s="121"/>
      <c r="D128" s="99"/>
    </row>
    <row r="129" spans="1:4" ht="14.4">
      <c r="A129" s="121"/>
      <c r="B129" s="121"/>
      <c r="C129" s="121"/>
      <c r="D129" s="99"/>
    </row>
    <row r="130" spans="1:4" ht="14.4">
      <c r="A130" s="121"/>
      <c r="B130" s="121"/>
      <c r="C130" s="121"/>
      <c r="D130" s="99"/>
    </row>
    <row r="131" spans="1:4" ht="14.4">
      <c r="A131" s="121"/>
      <c r="B131" s="121"/>
      <c r="C131" s="121"/>
      <c r="D131" s="99"/>
    </row>
    <row r="132" spans="1:4" ht="14.4">
      <c r="A132" s="121"/>
      <c r="B132" s="121"/>
      <c r="C132" s="121"/>
      <c r="D132" s="99"/>
    </row>
    <row r="133" spans="1:4" ht="14.4">
      <c r="A133" s="121"/>
      <c r="B133" s="121"/>
      <c r="C133" s="121"/>
      <c r="D133" s="99"/>
    </row>
    <row r="134" spans="1:4" ht="14.4">
      <c r="A134" s="121"/>
      <c r="B134" s="121"/>
      <c r="C134" s="121"/>
      <c r="D134" s="99"/>
    </row>
    <row r="135" spans="1:4" ht="14.4">
      <c r="A135" s="121"/>
      <c r="B135" s="121"/>
      <c r="C135" s="121"/>
      <c r="D135" s="99"/>
    </row>
    <row r="136" spans="1:4" ht="14.4">
      <c r="A136" s="121"/>
      <c r="B136" s="121"/>
      <c r="C136" s="121"/>
      <c r="D136" s="99"/>
    </row>
    <row r="137" spans="1:4" ht="14.4">
      <c r="A137" s="121"/>
      <c r="B137" s="121"/>
      <c r="C137" s="121"/>
      <c r="D137" s="99"/>
    </row>
    <row r="138" spans="1:4" ht="14.4">
      <c r="A138" s="121"/>
      <c r="B138" s="121"/>
      <c r="C138" s="121"/>
      <c r="D138" s="99"/>
    </row>
    <row r="139" spans="1:4" ht="14.4">
      <c r="A139" s="121"/>
      <c r="B139" s="121"/>
      <c r="C139" s="121"/>
      <c r="D139" s="99"/>
    </row>
    <row r="140" spans="1:4" ht="14.4">
      <c r="A140" s="121"/>
      <c r="B140" s="121"/>
      <c r="C140" s="121"/>
      <c r="D140" s="99"/>
    </row>
    <row r="141" spans="1:4" ht="14.4">
      <c r="A141" s="121"/>
      <c r="B141" s="121"/>
      <c r="C141" s="121"/>
      <c r="D141" s="99"/>
    </row>
    <row r="142" spans="1:4" ht="14.4">
      <c r="A142" s="121"/>
      <c r="B142" s="121"/>
      <c r="C142" s="121"/>
      <c r="D142" s="99"/>
    </row>
    <row r="143" spans="1:4" ht="14.4">
      <c r="A143" s="121"/>
      <c r="B143" s="121"/>
      <c r="C143" s="121"/>
      <c r="D143" s="99"/>
    </row>
    <row r="144" spans="1:4" ht="14.4">
      <c r="A144" s="121"/>
      <c r="B144" s="121"/>
      <c r="C144" s="121"/>
      <c r="D144" s="99"/>
    </row>
    <row r="145" spans="1:4" ht="14.4">
      <c r="A145" s="121"/>
      <c r="B145" s="121"/>
      <c r="C145" s="121"/>
      <c r="D145" s="99"/>
    </row>
    <row r="146" spans="1:4" ht="14.4">
      <c r="A146" s="121"/>
      <c r="B146" s="121"/>
      <c r="C146" s="121"/>
      <c r="D146" s="99"/>
    </row>
    <row r="147" spans="1:4" ht="14.4">
      <c r="A147" s="121"/>
      <c r="B147" s="121"/>
      <c r="C147" s="121"/>
      <c r="D147" s="99"/>
    </row>
    <row r="148" spans="1:4" ht="14.4">
      <c r="A148" s="121"/>
      <c r="B148" s="121"/>
      <c r="C148" s="121"/>
      <c r="D148" s="99"/>
    </row>
    <row r="149" spans="1:4" ht="14.4">
      <c r="A149" s="121"/>
      <c r="B149" s="121"/>
      <c r="C149" s="121"/>
      <c r="D149" s="99"/>
    </row>
    <row r="150" spans="1:4" ht="14.4">
      <c r="A150" s="121"/>
      <c r="B150" s="121"/>
      <c r="C150" s="121"/>
      <c r="D150" s="99"/>
    </row>
    <row r="151" spans="1:4" ht="14.4">
      <c r="A151" s="121"/>
      <c r="B151" s="121"/>
      <c r="C151" s="121"/>
      <c r="D151" s="99"/>
    </row>
    <row r="152" spans="1:4" ht="14.4">
      <c r="A152" s="121"/>
      <c r="B152" s="121"/>
      <c r="C152" s="121"/>
      <c r="D152" s="99"/>
    </row>
    <row r="153" spans="1:4" ht="14.4">
      <c r="A153" s="121"/>
      <c r="B153" s="121"/>
      <c r="C153" s="121"/>
      <c r="D153" s="99"/>
    </row>
    <row r="154" spans="1:4" ht="14.4">
      <c r="A154" s="121"/>
      <c r="B154" s="121"/>
      <c r="C154" s="121"/>
      <c r="D154" s="99"/>
    </row>
    <row r="155" spans="1:4" ht="14.4">
      <c r="A155" s="121"/>
      <c r="B155" s="121"/>
      <c r="C155" s="121"/>
      <c r="D155" s="99"/>
    </row>
    <row r="156" spans="1:4" ht="14.4">
      <c r="A156" s="121"/>
      <c r="B156" s="121"/>
      <c r="C156" s="121"/>
      <c r="D156" s="99"/>
    </row>
    <row r="157" spans="1:4" ht="14.4">
      <c r="A157" s="121"/>
      <c r="B157" s="121"/>
      <c r="C157" s="121"/>
      <c r="D157" s="99"/>
    </row>
    <row r="158" spans="1:4" ht="14.4">
      <c r="A158" s="121"/>
      <c r="B158" s="121"/>
      <c r="C158" s="121"/>
      <c r="D158" s="99"/>
    </row>
    <row r="159" spans="1:4" ht="14.4">
      <c r="A159" s="121"/>
      <c r="B159" s="121"/>
      <c r="C159" s="121"/>
      <c r="D159" s="99"/>
    </row>
    <row r="160" spans="1:4" ht="14.4">
      <c r="A160" s="121"/>
      <c r="B160" s="121"/>
      <c r="C160" s="121"/>
      <c r="D160" s="99"/>
    </row>
    <row r="161" spans="1:4" ht="14.4">
      <c r="A161" s="121"/>
      <c r="B161" s="121"/>
      <c r="C161" s="121"/>
      <c r="D161" s="99"/>
    </row>
    <row r="162" spans="1:4" ht="14.4">
      <c r="A162" s="121"/>
      <c r="B162" s="121"/>
      <c r="C162" s="121"/>
      <c r="D162" s="99"/>
    </row>
    <row r="163" spans="1:4" ht="14.4">
      <c r="A163" s="121"/>
      <c r="B163" s="121"/>
      <c r="C163" s="121"/>
      <c r="D163" s="99"/>
    </row>
    <row r="164" spans="1:4" ht="14.4">
      <c r="A164" s="121"/>
      <c r="B164" s="121"/>
      <c r="C164" s="121"/>
      <c r="D164" s="99"/>
    </row>
    <row r="165" spans="1:4" ht="14.4">
      <c r="A165" s="121"/>
      <c r="B165" s="121"/>
      <c r="C165" s="121"/>
      <c r="D165" s="99"/>
    </row>
    <row r="166" spans="1:4" ht="14.4">
      <c r="A166" s="121"/>
      <c r="B166" s="121"/>
      <c r="C166" s="121"/>
      <c r="D166" s="99"/>
    </row>
    <row r="167" spans="1:4" ht="14.4">
      <c r="A167" s="121"/>
      <c r="B167" s="121"/>
      <c r="C167" s="121"/>
      <c r="D167" s="99"/>
    </row>
    <row r="168" spans="1:4" ht="14.4">
      <c r="A168" s="121"/>
      <c r="B168" s="121"/>
      <c r="C168" s="121"/>
      <c r="D168" s="99"/>
    </row>
    <row r="169" spans="1:4" ht="14.4">
      <c r="A169" s="121"/>
      <c r="B169" s="121"/>
      <c r="C169" s="121"/>
      <c r="D169" s="99"/>
    </row>
    <row r="170" spans="1:4" ht="14.4">
      <c r="A170" s="121"/>
      <c r="B170" s="121"/>
      <c r="C170" s="121"/>
      <c r="D170" s="99"/>
    </row>
    <row r="171" spans="1:4" ht="14.4">
      <c r="A171" s="121"/>
      <c r="B171" s="121"/>
      <c r="C171" s="121"/>
      <c r="D171" s="99"/>
    </row>
    <row r="172" spans="1:4" ht="14.4">
      <c r="A172" s="121"/>
      <c r="B172" s="121"/>
      <c r="C172" s="121"/>
      <c r="D172" s="99"/>
    </row>
    <row r="173" spans="1:4" ht="14.4">
      <c r="A173" s="121"/>
      <c r="B173" s="121"/>
      <c r="C173" s="121"/>
      <c r="D173" s="99"/>
    </row>
    <row r="174" spans="1:4" ht="14.4">
      <c r="A174" s="121"/>
      <c r="B174" s="121"/>
      <c r="C174" s="121"/>
      <c r="D174" s="99"/>
    </row>
    <row r="175" spans="1:4" ht="14.4">
      <c r="A175" s="121"/>
      <c r="B175" s="121"/>
      <c r="C175" s="121"/>
      <c r="D175" s="99"/>
    </row>
    <row r="176" spans="1:4" ht="14.4">
      <c r="A176" s="121"/>
      <c r="B176" s="121"/>
      <c r="C176" s="121"/>
      <c r="D176" s="99"/>
    </row>
    <row r="177" spans="1:4" ht="14.4">
      <c r="A177" s="121"/>
      <c r="B177" s="121"/>
      <c r="C177" s="121"/>
      <c r="D177" s="99"/>
    </row>
    <row r="178" spans="1:4" ht="14.4">
      <c r="A178" s="121"/>
      <c r="B178" s="121"/>
      <c r="C178" s="121"/>
      <c r="D178" s="99"/>
    </row>
    <row r="179" spans="1:4" ht="14.4">
      <c r="A179" s="121"/>
      <c r="B179" s="121"/>
      <c r="C179" s="121"/>
      <c r="D179" s="99"/>
    </row>
    <row r="180" spans="1:4" ht="14.4">
      <c r="A180" s="121"/>
      <c r="B180" s="121"/>
      <c r="C180" s="121"/>
      <c r="D180" s="99"/>
    </row>
    <row r="181" spans="1:4" ht="14.4">
      <c r="A181" s="121"/>
      <c r="B181" s="121"/>
      <c r="C181" s="121"/>
      <c r="D181" s="99"/>
    </row>
    <row r="182" spans="1:4" ht="14.4">
      <c r="A182" s="121"/>
      <c r="B182" s="121"/>
      <c r="C182" s="121"/>
      <c r="D182" s="99"/>
    </row>
    <row r="183" spans="1:4" ht="14.4">
      <c r="A183" s="121"/>
      <c r="B183" s="121"/>
      <c r="C183" s="121"/>
      <c r="D183" s="99"/>
    </row>
    <row r="184" spans="1:4" ht="14.4">
      <c r="A184" s="121"/>
      <c r="B184" s="121"/>
      <c r="C184" s="121"/>
      <c r="D184" s="99"/>
    </row>
    <row r="185" spans="1:4" ht="14.4">
      <c r="A185" s="121"/>
      <c r="B185" s="121"/>
      <c r="C185" s="121"/>
      <c r="D185" s="99"/>
    </row>
    <row r="186" spans="1:4" ht="14.4">
      <c r="A186" s="121"/>
      <c r="B186" s="121"/>
      <c r="C186" s="121"/>
      <c r="D186" s="99"/>
    </row>
    <row r="187" spans="1:4" ht="14.4">
      <c r="A187" s="121"/>
      <c r="B187" s="121"/>
      <c r="C187" s="121"/>
      <c r="D187" s="99"/>
    </row>
    <row r="188" spans="1:4" ht="14.4">
      <c r="A188" s="121"/>
      <c r="B188" s="121"/>
      <c r="C188" s="121"/>
      <c r="D188" s="99"/>
    </row>
    <row r="189" spans="1:4" ht="14.4">
      <c r="A189" s="121"/>
      <c r="B189" s="121"/>
      <c r="C189" s="121"/>
      <c r="D189" s="99"/>
    </row>
    <row r="190" spans="1:4" ht="14.4">
      <c r="A190" s="121"/>
      <c r="B190" s="121"/>
      <c r="C190" s="121"/>
      <c r="D190" s="99"/>
    </row>
    <row r="191" spans="1:4" ht="14.4">
      <c r="A191" s="121"/>
      <c r="B191" s="121"/>
      <c r="C191" s="121"/>
      <c r="D191" s="99"/>
    </row>
    <row r="192" spans="1:4" ht="14.4">
      <c r="A192" s="121"/>
      <c r="B192" s="121"/>
      <c r="C192" s="121"/>
      <c r="D192" s="99"/>
    </row>
    <row r="193" spans="1:4" ht="14.4">
      <c r="A193" s="121"/>
      <c r="B193" s="121"/>
      <c r="C193" s="121"/>
      <c r="D193" s="99"/>
    </row>
    <row r="194" spans="1:4" ht="14.4">
      <c r="A194" s="121"/>
      <c r="B194" s="121"/>
      <c r="C194" s="121"/>
      <c r="D194" s="99"/>
    </row>
    <row r="195" spans="1:4" ht="14.4">
      <c r="A195" s="121"/>
      <c r="B195" s="121"/>
      <c r="C195" s="121"/>
      <c r="D195" s="99"/>
    </row>
    <row r="196" spans="1:4" ht="14.4">
      <c r="A196" s="121"/>
      <c r="B196" s="121"/>
      <c r="C196" s="121"/>
      <c r="D196" s="99"/>
    </row>
    <row r="197" spans="1:4" ht="14.4">
      <c r="A197" s="121"/>
      <c r="B197" s="121"/>
      <c r="C197" s="121"/>
      <c r="D197" s="99"/>
    </row>
    <row r="198" spans="1:4" ht="14.4">
      <c r="A198" s="121"/>
      <c r="B198" s="121"/>
      <c r="C198" s="121"/>
      <c r="D198" s="99"/>
    </row>
    <row r="199" spans="1:4" ht="14.4">
      <c r="A199" s="121"/>
      <c r="B199" s="121"/>
      <c r="C199" s="121"/>
      <c r="D199" s="99"/>
    </row>
    <row r="200" spans="1:4" ht="14.4">
      <c r="A200" s="121"/>
      <c r="B200" s="121"/>
      <c r="C200" s="121"/>
      <c r="D200" s="99"/>
    </row>
    <row r="201" spans="1:4" ht="14.4">
      <c r="A201" s="121"/>
      <c r="B201" s="121"/>
      <c r="C201" s="121"/>
      <c r="D201" s="99"/>
    </row>
    <row r="202" spans="1:4" ht="14.4">
      <c r="A202" s="121"/>
      <c r="B202" s="121"/>
      <c r="C202" s="121"/>
      <c r="D202" s="99"/>
    </row>
    <row r="203" spans="1:4" ht="14.4">
      <c r="A203" s="121"/>
      <c r="B203" s="121"/>
      <c r="C203" s="121"/>
      <c r="D203" s="99"/>
    </row>
    <row r="204" spans="1:4" ht="14.4">
      <c r="A204" s="121"/>
      <c r="B204" s="121"/>
      <c r="C204" s="121"/>
      <c r="D204" s="99"/>
    </row>
    <row r="205" spans="1:4" ht="14.4">
      <c r="A205" s="121"/>
      <c r="B205" s="121"/>
      <c r="C205" s="121"/>
      <c r="D205" s="99"/>
    </row>
    <row r="206" spans="1:4" ht="14.4">
      <c r="A206" s="121"/>
      <c r="B206" s="121"/>
      <c r="C206" s="121"/>
      <c r="D206" s="99"/>
    </row>
    <row r="207" spans="1:4" ht="14.4">
      <c r="A207" s="121"/>
      <c r="B207" s="121"/>
      <c r="C207" s="121"/>
      <c r="D207" s="99"/>
    </row>
    <row r="208" spans="1:4" ht="14.4">
      <c r="A208" s="121"/>
      <c r="B208" s="121"/>
      <c r="C208" s="121"/>
      <c r="D208" s="99"/>
    </row>
    <row r="209" spans="1:4" ht="14.4">
      <c r="A209" s="121"/>
      <c r="B209" s="121"/>
      <c r="C209" s="121"/>
      <c r="D209" s="99"/>
    </row>
    <row r="210" spans="1:4" ht="14.4">
      <c r="A210" s="121"/>
      <c r="B210" s="121"/>
      <c r="C210" s="121"/>
      <c r="D210" s="99"/>
    </row>
    <row r="211" spans="1:4" ht="14.4">
      <c r="A211" s="121"/>
      <c r="B211" s="121"/>
      <c r="C211" s="121"/>
      <c r="D211" s="99"/>
    </row>
    <row r="212" spans="1:4" ht="14.4">
      <c r="A212" s="121"/>
      <c r="B212" s="121"/>
      <c r="C212" s="121"/>
      <c r="D212" s="99"/>
    </row>
    <row r="213" spans="1:4" ht="14.4">
      <c r="A213" s="121"/>
      <c r="B213" s="121"/>
      <c r="C213" s="121"/>
      <c r="D213" s="99"/>
    </row>
    <row r="214" spans="1:4" ht="14.4">
      <c r="A214" s="121"/>
      <c r="B214" s="121"/>
      <c r="C214" s="121"/>
      <c r="D214" s="99"/>
    </row>
    <row r="215" spans="1:4" ht="14.4">
      <c r="A215" s="121"/>
      <c r="B215" s="121"/>
      <c r="C215" s="121"/>
      <c r="D215" s="99"/>
    </row>
    <row r="216" spans="1:4" ht="14.4">
      <c r="A216" s="121"/>
      <c r="B216" s="121"/>
      <c r="C216" s="121"/>
      <c r="D216" s="99"/>
    </row>
    <row r="217" spans="1:4" ht="14.4">
      <c r="A217" s="121"/>
      <c r="B217" s="121"/>
      <c r="C217" s="121"/>
      <c r="D217" s="99"/>
    </row>
    <row r="218" spans="1:4" ht="14.4">
      <c r="A218" s="121"/>
      <c r="B218" s="121"/>
      <c r="C218" s="121"/>
      <c r="D218" s="99"/>
    </row>
    <row r="219" spans="1:4" ht="14.4">
      <c r="A219" s="121"/>
      <c r="B219" s="121"/>
      <c r="C219" s="121"/>
      <c r="D219" s="99"/>
    </row>
    <row r="220" spans="1:4" ht="14.4">
      <c r="A220" s="121"/>
      <c r="B220" s="121"/>
      <c r="C220" s="121"/>
      <c r="D220" s="99"/>
    </row>
    <row r="221" spans="1:4" ht="14.4">
      <c r="A221" s="121"/>
      <c r="B221" s="121"/>
      <c r="C221" s="121"/>
      <c r="D221" s="99"/>
    </row>
    <row r="222" spans="1:4" ht="14.4">
      <c r="A222" s="121"/>
      <c r="B222" s="121"/>
      <c r="C222" s="121"/>
      <c r="D222" s="99"/>
    </row>
    <row r="223" spans="1:4" ht="14.4">
      <c r="A223" s="121"/>
      <c r="B223" s="121"/>
      <c r="C223" s="121"/>
      <c r="D223" s="99"/>
    </row>
    <row r="224" spans="1:4" ht="14.4">
      <c r="A224" s="121"/>
      <c r="B224" s="121"/>
      <c r="C224" s="121"/>
      <c r="D224" s="99"/>
    </row>
    <row r="225" spans="1:4" ht="14.4">
      <c r="A225" s="121"/>
      <c r="B225" s="121"/>
      <c r="C225" s="121"/>
      <c r="D225" s="99"/>
    </row>
    <row r="226" spans="1:4" ht="14.4">
      <c r="A226" s="121"/>
      <c r="B226" s="121"/>
      <c r="C226" s="121"/>
      <c r="D226" s="99"/>
    </row>
    <row r="227" spans="1:4" ht="14.4">
      <c r="A227" s="121"/>
      <c r="B227" s="121"/>
      <c r="C227" s="121"/>
      <c r="D227" s="99"/>
    </row>
    <row r="228" spans="1:4" ht="14.4">
      <c r="A228" s="121"/>
      <c r="B228" s="121"/>
      <c r="C228" s="121"/>
      <c r="D228" s="99"/>
    </row>
    <row r="229" spans="1:4" ht="14.4">
      <c r="A229" s="121"/>
      <c r="B229" s="121"/>
      <c r="C229" s="121"/>
      <c r="D229" s="99"/>
    </row>
    <row r="230" spans="1:4" ht="14.4">
      <c r="A230" s="121"/>
      <c r="B230" s="121"/>
      <c r="C230" s="121"/>
      <c r="D230" s="99"/>
    </row>
    <row r="231" spans="1:4" ht="14.4">
      <c r="A231" s="121"/>
      <c r="B231" s="121"/>
      <c r="C231" s="121"/>
      <c r="D231" s="99"/>
    </row>
    <row r="232" spans="1:4" ht="14.4">
      <c r="A232" s="121"/>
      <c r="B232" s="121"/>
      <c r="C232" s="121"/>
      <c r="D232" s="99"/>
    </row>
    <row r="233" spans="1:4" ht="14.4">
      <c r="A233" s="121"/>
      <c r="B233" s="121"/>
      <c r="C233" s="121"/>
      <c r="D233" s="99"/>
    </row>
    <row r="234" spans="1:4" ht="14.4">
      <c r="A234" s="121"/>
      <c r="B234" s="121"/>
      <c r="C234" s="121"/>
      <c r="D234" s="99"/>
    </row>
    <row r="235" spans="1:4" ht="14.4">
      <c r="A235" s="121"/>
      <c r="B235" s="121"/>
      <c r="C235" s="121"/>
      <c r="D235" s="99"/>
    </row>
    <row r="236" spans="1:4" ht="14.4">
      <c r="A236" s="121"/>
      <c r="B236" s="121"/>
      <c r="C236" s="121"/>
      <c r="D236" s="99"/>
    </row>
    <row r="237" spans="1:4" ht="14.4">
      <c r="A237" s="121"/>
      <c r="B237" s="121"/>
      <c r="C237" s="121"/>
      <c r="D237" s="99"/>
    </row>
    <row r="238" spans="1:4" ht="14.4">
      <c r="A238" s="121"/>
      <c r="B238" s="121"/>
      <c r="C238" s="121"/>
      <c r="D238" s="99"/>
    </row>
    <row r="239" spans="1:4" ht="14.4">
      <c r="A239" s="121"/>
      <c r="B239" s="121"/>
      <c r="C239" s="121"/>
      <c r="D239" s="99"/>
    </row>
    <row r="240" spans="1:4" ht="14.4">
      <c r="A240" s="121"/>
      <c r="B240" s="121"/>
      <c r="C240" s="121"/>
      <c r="D240" s="99"/>
    </row>
    <row r="241" spans="1:4" ht="14.4">
      <c r="A241" s="121"/>
      <c r="B241" s="121"/>
      <c r="C241" s="121"/>
      <c r="D241" s="99"/>
    </row>
    <row r="242" spans="1:4" ht="14.4">
      <c r="A242" s="121"/>
      <c r="B242" s="121"/>
      <c r="C242" s="121"/>
      <c r="D242" s="99"/>
    </row>
    <row r="243" spans="1:4" ht="14.4">
      <c r="A243" s="121"/>
      <c r="B243" s="121"/>
      <c r="C243" s="121"/>
      <c r="D243" s="99"/>
    </row>
    <row r="244" spans="1:4" ht="14.4">
      <c r="A244" s="121"/>
      <c r="B244" s="121"/>
      <c r="C244" s="121"/>
      <c r="D244" s="99"/>
    </row>
    <row r="245" spans="1:4" ht="14.4">
      <c r="A245" s="121"/>
      <c r="B245" s="121"/>
      <c r="C245" s="121"/>
      <c r="D245" s="99"/>
    </row>
    <row r="246" spans="1:4" ht="14.4">
      <c r="A246" s="121"/>
      <c r="B246" s="121"/>
      <c r="C246" s="121"/>
      <c r="D246" s="99"/>
    </row>
    <row r="247" spans="1:4" ht="14.4">
      <c r="A247" s="121"/>
      <c r="B247" s="121"/>
      <c r="C247" s="121"/>
      <c r="D247" s="99"/>
    </row>
    <row r="248" spans="1:4" ht="14.4">
      <c r="A248" s="121"/>
      <c r="B248" s="121"/>
      <c r="C248" s="121"/>
      <c r="D248" s="99"/>
    </row>
    <row r="249" spans="1:4" ht="14.4">
      <c r="A249" s="121"/>
      <c r="B249" s="121"/>
      <c r="C249" s="121"/>
      <c r="D249" s="99"/>
    </row>
    <row r="250" spans="1:4" ht="14.4">
      <c r="A250" s="121"/>
      <c r="B250" s="121"/>
      <c r="C250" s="121"/>
      <c r="D250" s="99"/>
    </row>
    <row r="251" spans="1:4" ht="14.4">
      <c r="A251" s="121"/>
      <c r="B251" s="121"/>
      <c r="C251" s="121"/>
      <c r="D251" s="99"/>
    </row>
    <row r="252" spans="1:4" ht="14.4">
      <c r="A252" s="121"/>
      <c r="B252" s="121"/>
      <c r="C252" s="121"/>
      <c r="D252" s="99"/>
    </row>
    <row r="253" spans="1:4" ht="14.4">
      <c r="A253" s="121"/>
      <c r="B253" s="121"/>
      <c r="C253" s="121"/>
      <c r="D253" s="99"/>
    </row>
    <row r="254" spans="1:4" ht="14.4">
      <c r="A254" s="121"/>
      <c r="B254" s="121"/>
      <c r="C254" s="121"/>
      <c r="D254" s="99"/>
    </row>
    <row r="255" spans="1:4" ht="14.4">
      <c r="A255" s="121"/>
      <c r="B255" s="121"/>
      <c r="C255" s="121"/>
      <c r="D255" s="99"/>
    </row>
    <row r="256" spans="1:4" ht="14.4">
      <c r="A256" s="121"/>
      <c r="B256" s="121"/>
      <c r="C256" s="121"/>
      <c r="D256" s="99"/>
    </row>
    <row r="257" spans="1:4" ht="14.4">
      <c r="A257" s="121"/>
      <c r="B257" s="121"/>
      <c r="C257" s="121"/>
      <c r="D257" s="99"/>
    </row>
    <row r="258" spans="1:4" ht="14.4">
      <c r="A258" s="121"/>
      <c r="B258" s="121"/>
      <c r="C258" s="121"/>
      <c r="D258" s="99"/>
    </row>
    <row r="259" spans="1:4" ht="14.4">
      <c r="A259" s="121"/>
      <c r="B259" s="121"/>
      <c r="C259" s="121"/>
      <c r="D259" s="99"/>
    </row>
    <row r="260" spans="1:4" ht="14.4">
      <c r="A260" s="121"/>
      <c r="B260" s="121"/>
      <c r="C260" s="121"/>
      <c r="D260" s="99"/>
    </row>
    <row r="261" spans="1:4" ht="14.4">
      <c r="A261" s="121"/>
      <c r="B261" s="121"/>
      <c r="C261" s="121"/>
      <c r="D261" s="99"/>
    </row>
    <row r="262" spans="1:4" ht="14.4">
      <c r="A262" s="121"/>
      <c r="B262" s="121"/>
      <c r="C262" s="121"/>
      <c r="D262" s="99"/>
    </row>
    <row r="263" spans="1:4" ht="14.4">
      <c r="A263" s="121"/>
      <c r="B263" s="121"/>
      <c r="C263" s="121"/>
      <c r="D263" s="99"/>
    </row>
    <row r="264" spans="1:4" ht="14.4">
      <c r="A264" s="121"/>
      <c r="B264" s="121"/>
      <c r="C264" s="121"/>
      <c r="D264" s="99"/>
    </row>
    <row r="265" spans="1:4" ht="14.4">
      <c r="A265" s="121"/>
      <c r="B265" s="121"/>
      <c r="C265" s="121"/>
      <c r="D265" s="99"/>
    </row>
    <row r="266" spans="1:4" ht="14.4">
      <c r="A266" s="121"/>
      <c r="B266" s="121"/>
      <c r="C266" s="121"/>
      <c r="D266" s="99"/>
    </row>
    <row r="267" spans="1:4" ht="14.4">
      <c r="A267" s="121"/>
      <c r="B267" s="121"/>
      <c r="C267" s="121"/>
      <c r="D267" s="99"/>
    </row>
    <row r="268" spans="1:4" ht="14.4">
      <c r="A268" s="121"/>
      <c r="B268" s="121"/>
      <c r="C268" s="121"/>
      <c r="D268" s="99"/>
    </row>
    <row r="269" spans="1:4" ht="14.4">
      <c r="A269" s="121"/>
      <c r="B269" s="121"/>
      <c r="C269" s="121"/>
      <c r="D269" s="99"/>
    </row>
    <row r="270" spans="1:4" ht="14.4">
      <c r="A270" s="121"/>
      <c r="B270" s="121"/>
      <c r="C270" s="121"/>
      <c r="D270" s="99"/>
    </row>
    <row r="271" spans="1:4" ht="14.4">
      <c r="A271" s="121"/>
      <c r="B271" s="121"/>
      <c r="C271" s="121"/>
      <c r="D271" s="99"/>
    </row>
    <row r="272" spans="1:4" ht="14.4">
      <c r="A272" s="121"/>
      <c r="B272" s="121"/>
      <c r="C272" s="121"/>
      <c r="D272" s="99"/>
    </row>
    <row r="273" spans="1:4" ht="14.4">
      <c r="A273" s="121"/>
      <c r="B273" s="121"/>
      <c r="C273" s="121"/>
      <c r="D273" s="99"/>
    </row>
    <row r="274" spans="1:4" ht="14.4">
      <c r="A274" s="121"/>
      <c r="B274" s="121"/>
      <c r="C274" s="121"/>
      <c r="D274" s="99"/>
    </row>
    <row r="275" spans="1:4" ht="14.4">
      <c r="A275" s="121"/>
      <c r="B275" s="121"/>
      <c r="C275" s="121"/>
      <c r="D275" s="99"/>
    </row>
    <row r="276" spans="1:4" ht="14.4">
      <c r="A276" s="121"/>
      <c r="B276" s="121"/>
      <c r="C276" s="121"/>
      <c r="D276" s="99"/>
    </row>
    <row r="277" spans="1:4" ht="14.4">
      <c r="A277" s="121"/>
      <c r="B277" s="121"/>
      <c r="C277" s="121"/>
      <c r="D277" s="99"/>
    </row>
    <row r="278" spans="1:4" ht="14.4">
      <c r="A278" s="121"/>
      <c r="B278" s="121"/>
      <c r="C278" s="121"/>
      <c r="D278" s="99"/>
    </row>
    <row r="279" spans="1:4" ht="14.4">
      <c r="A279" s="121"/>
      <c r="B279" s="121"/>
      <c r="C279" s="121"/>
      <c r="D279" s="99"/>
    </row>
    <row r="280" spans="1:4" ht="14.4">
      <c r="A280" s="121"/>
      <c r="B280" s="121"/>
      <c r="C280" s="121"/>
      <c r="D280" s="99"/>
    </row>
    <row r="281" spans="1:4" ht="14.4">
      <c r="A281" s="121"/>
      <c r="B281" s="121"/>
      <c r="C281" s="121"/>
      <c r="D281" s="99"/>
    </row>
    <row r="282" spans="1:4" ht="14.4">
      <c r="A282" s="121"/>
      <c r="B282" s="121"/>
      <c r="C282" s="121"/>
      <c r="D282" s="99"/>
    </row>
    <row r="283" spans="1:4" ht="14.4">
      <c r="A283" s="121"/>
      <c r="B283" s="121"/>
      <c r="C283" s="121"/>
      <c r="D283" s="99"/>
    </row>
    <row r="284" spans="1:4" ht="14.4">
      <c r="A284" s="121"/>
      <c r="B284" s="121"/>
      <c r="C284" s="121"/>
      <c r="D284" s="99"/>
    </row>
    <row r="285" spans="1:4" ht="14.4">
      <c r="A285" s="121"/>
      <c r="B285" s="121"/>
      <c r="C285" s="121"/>
      <c r="D285" s="99"/>
    </row>
    <row r="286" spans="1:4" ht="14.4">
      <c r="A286" s="121"/>
      <c r="B286" s="121"/>
      <c r="C286" s="121"/>
      <c r="D286" s="99"/>
    </row>
    <row r="287" spans="1:4" ht="14.4">
      <c r="A287" s="121"/>
      <c r="B287" s="121"/>
      <c r="C287" s="121"/>
      <c r="D287" s="99"/>
    </row>
    <row r="288" spans="1:4" ht="14.4">
      <c r="A288" s="121"/>
      <c r="B288" s="121"/>
      <c r="C288" s="121"/>
      <c r="D288" s="99"/>
    </row>
    <row r="289" spans="1:4" ht="14.4">
      <c r="A289" s="121"/>
      <c r="B289" s="121"/>
      <c r="C289" s="121"/>
      <c r="D289" s="99"/>
    </row>
    <row r="290" spans="1:4" ht="14.4">
      <c r="A290" s="121"/>
      <c r="B290" s="121"/>
      <c r="C290" s="121"/>
      <c r="D290" s="99"/>
    </row>
    <row r="291" spans="1:4" ht="14.4">
      <c r="A291" s="121"/>
      <c r="B291" s="121"/>
      <c r="C291" s="121"/>
      <c r="D291" s="99"/>
    </row>
    <row r="292" spans="1:4" ht="14.4">
      <c r="A292" s="121"/>
      <c r="B292" s="121"/>
      <c r="C292" s="121"/>
      <c r="D292" s="99"/>
    </row>
    <row r="293" spans="1:4" ht="14.4">
      <c r="A293" s="121"/>
      <c r="B293" s="121"/>
      <c r="C293" s="121"/>
      <c r="D293" s="99"/>
    </row>
    <row r="294" spans="1:4" ht="14.4">
      <c r="A294" s="121"/>
      <c r="B294" s="121"/>
      <c r="C294" s="121"/>
      <c r="D294" s="99"/>
    </row>
    <row r="295" spans="1:4" ht="14.4">
      <c r="A295" s="121"/>
      <c r="B295" s="121"/>
      <c r="C295" s="121"/>
      <c r="D295" s="99"/>
    </row>
    <row r="296" spans="1:4" ht="14.4">
      <c r="A296" s="121"/>
      <c r="B296" s="121"/>
      <c r="C296" s="121"/>
      <c r="D296" s="99"/>
    </row>
    <row r="297" spans="1:4" ht="14.4">
      <c r="A297" s="121"/>
      <c r="B297" s="121"/>
      <c r="C297" s="121"/>
      <c r="D297" s="99"/>
    </row>
    <row r="298" spans="1:4" ht="14.4">
      <c r="A298" s="121"/>
      <c r="B298" s="121"/>
      <c r="C298" s="121"/>
      <c r="D298" s="99"/>
    </row>
    <row r="299" spans="1:4" ht="14.4">
      <c r="A299" s="121"/>
      <c r="B299" s="121"/>
      <c r="C299" s="121"/>
      <c r="D299" s="99"/>
    </row>
    <row r="300" spans="1:4" ht="14.4">
      <c r="A300" s="121"/>
      <c r="B300" s="121"/>
      <c r="C300" s="121"/>
      <c r="D300" s="99"/>
    </row>
    <row r="301" spans="1:4" ht="14.4">
      <c r="A301" s="121"/>
      <c r="B301" s="121"/>
      <c r="C301" s="121"/>
      <c r="D301" s="99"/>
    </row>
    <row r="302" spans="1:4" ht="14.4">
      <c r="A302" s="121"/>
      <c r="B302" s="121"/>
      <c r="C302" s="121"/>
      <c r="D302" s="99"/>
    </row>
    <row r="303" spans="1:4" ht="14.4">
      <c r="A303" s="121"/>
      <c r="B303" s="121"/>
      <c r="C303" s="121"/>
      <c r="D303" s="99"/>
    </row>
    <row r="304" spans="1:4" ht="14.4">
      <c r="A304" s="121"/>
      <c r="B304" s="121"/>
      <c r="C304" s="121"/>
      <c r="D304" s="99"/>
    </row>
    <row r="305" spans="1:4" ht="14.4">
      <c r="A305" s="121"/>
      <c r="B305" s="121"/>
      <c r="C305" s="121"/>
      <c r="D305" s="99"/>
    </row>
    <row r="306" spans="1:4" ht="14.4">
      <c r="A306" s="121"/>
      <c r="B306" s="121"/>
      <c r="C306" s="121"/>
      <c r="D306" s="99"/>
    </row>
    <row r="307" spans="1:4" ht="14.4">
      <c r="A307" s="121"/>
      <c r="B307" s="121"/>
      <c r="C307" s="121"/>
      <c r="D307" s="99"/>
    </row>
    <row r="308" spans="1:4" ht="14.4">
      <c r="A308" s="121"/>
      <c r="B308" s="121"/>
      <c r="C308" s="121"/>
      <c r="D308" s="99"/>
    </row>
    <row r="309" spans="1:4" ht="14.4">
      <c r="A309" s="121"/>
      <c r="B309" s="121"/>
      <c r="C309" s="121"/>
      <c r="D309" s="99"/>
    </row>
    <row r="310" spans="1:4" ht="14.4">
      <c r="A310" s="121"/>
      <c r="B310" s="121"/>
      <c r="C310" s="121"/>
      <c r="D310" s="99"/>
    </row>
    <row r="311" spans="1:4" ht="14.4">
      <c r="A311" s="121"/>
      <c r="B311" s="121"/>
      <c r="C311" s="121"/>
      <c r="D311" s="99"/>
    </row>
    <row r="312" spans="1:4" ht="14.4">
      <c r="A312" s="121"/>
      <c r="B312" s="121"/>
      <c r="C312" s="121"/>
      <c r="D312" s="99"/>
    </row>
    <row r="313" spans="1:4" ht="14.4">
      <c r="A313" s="121"/>
      <c r="B313" s="121"/>
      <c r="C313" s="121"/>
      <c r="D313" s="99"/>
    </row>
    <row r="314" spans="1:4" ht="14.4">
      <c r="A314" s="121"/>
      <c r="B314" s="121"/>
      <c r="C314" s="121"/>
      <c r="D314" s="99"/>
    </row>
    <row r="315" spans="1:4" ht="14.4">
      <c r="A315" s="121"/>
      <c r="B315" s="121"/>
      <c r="C315" s="121"/>
      <c r="D315" s="99"/>
    </row>
    <row r="316" spans="1:4" ht="14.4">
      <c r="A316" s="121"/>
      <c r="B316" s="121"/>
      <c r="C316" s="121"/>
      <c r="D316" s="99"/>
    </row>
    <row r="317" spans="1:4" ht="14.4">
      <c r="A317" s="121"/>
      <c r="B317" s="121"/>
      <c r="C317" s="121"/>
      <c r="D317" s="99"/>
    </row>
    <row r="318" spans="1:4" ht="14.4">
      <c r="A318" s="121"/>
      <c r="B318" s="121"/>
      <c r="C318" s="121"/>
      <c r="D318" s="99"/>
    </row>
    <row r="319" spans="1:4" ht="14.4">
      <c r="A319" s="121"/>
      <c r="B319" s="121"/>
      <c r="C319" s="121"/>
      <c r="D319" s="99"/>
    </row>
    <row r="320" spans="1:4" ht="14.4">
      <c r="A320" s="121"/>
      <c r="B320" s="121"/>
      <c r="C320" s="121"/>
      <c r="D320" s="99"/>
    </row>
    <row r="321" spans="1:4" ht="14.4">
      <c r="A321" s="121"/>
      <c r="B321" s="121"/>
      <c r="C321" s="121"/>
      <c r="D321" s="99"/>
    </row>
    <row r="322" spans="1:4" ht="14.4">
      <c r="A322" s="121"/>
      <c r="B322" s="121"/>
      <c r="C322" s="121"/>
      <c r="D322" s="99"/>
    </row>
    <row r="323" spans="1:4" ht="14.4">
      <c r="A323" s="121"/>
      <c r="B323" s="121"/>
      <c r="C323" s="121"/>
      <c r="D323" s="99"/>
    </row>
    <row r="324" spans="1:4" ht="14.4">
      <c r="A324" s="121"/>
      <c r="B324" s="121"/>
      <c r="C324" s="121"/>
      <c r="D324" s="99"/>
    </row>
    <row r="325" spans="1:4" ht="14.4">
      <c r="A325" s="121"/>
      <c r="B325" s="121"/>
      <c r="C325" s="121"/>
      <c r="D325" s="99"/>
    </row>
    <row r="326" spans="1:4" ht="14.4">
      <c r="A326" s="121"/>
      <c r="B326" s="121"/>
      <c r="C326" s="121"/>
      <c r="D326" s="99"/>
    </row>
    <row r="327" spans="1:4" ht="14.4">
      <c r="A327" s="121"/>
      <c r="B327" s="121"/>
      <c r="C327" s="121"/>
      <c r="D327" s="99"/>
    </row>
    <row r="328" spans="1:4" ht="14.4">
      <c r="A328" s="121"/>
      <c r="B328" s="121"/>
      <c r="C328" s="121"/>
      <c r="D328" s="99"/>
    </row>
    <row r="329" spans="1:4" ht="14.4">
      <c r="A329" s="121"/>
      <c r="B329" s="121"/>
      <c r="C329" s="121"/>
      <c r="D329" s="99"/>
    </row>
    <row r="330" spans="1:4" ht="14.4">
      <c r="A330" s="121"/>
      <c r="B330" s="121"/>
      <c r="C330" s="121"/>
      <c r="D330" s="99"/>
    </row>
    <row r="331" spans="1:4" ht="14.4">
      <c r="A331" s="121"/>
      <c r="B331" s="121"/>
      <c r="C331" s="121"/>
      <c r="D331" s="99"/>
    </row>
    <row r="332" spans="1:4" ht="14.4">
      <c r="A332" s="121"/>
      <c r="B332" s="121"/>
      <c r="C332" s="121"/>
      <c r="D332" s="99"/>
    </row>
    <row r="333" spans="1:4" ht="14.4">
      <c r="A333" s="121"/>
      <c r="B333" s="121"/>
      <c r="C333" s="121"/>
      <c r="D333" s="99"/>
    </row>
    <row r="334" spans="1:4" ht="14.4">
      <c r="A334" s="121"/>
      <c r="B334" s="121"/>
      <c r="C334" s="121"/>
      <c r="D334" s="99"/>
    </row>
    <row r="335" spans="1:4" ht="14.4">
      <c r="A335" s="121"/>
      <c r="B335" s="121"/>
      <c r="C335" s="121"/>
      <c r="D335" s="99"/>
    </row>
    <row r="336" spans="1:4" ht="14.4">
      <c r="A336" s="121"/>
      <c r="B336" s="121"/>
      <c r="C336" s="121"/>
      <c r="D336" s="99"/>
    </row>
    <row r="337" spans="1:4" ht="14.4">
      <c r="A337" s="121"/>
      <c r="B337" s="121"/>
      <c r="C337" s="121"/>
      <c r="D337" s="99"/>
    </row>
    <row r="338" spans="1:4" ht="14.4">
      <c r="A338" s="121"/>
      <c r="B338" s="121"/>
      <c r="C338" s="121"/>
      <c r="D338" s="99"/>
    </row>
    <row r="339" spans="1:4" ht="14.4">
      <c r="A339" s="121"/>
      <c r="B339" s="121"/>
      <c r="C339" s="121"/>
      <c r="D339" s="99"/>
    </row>
    <row r="340" spans="1:4" ht="14.4">
      <c r="A340" s="121"/>
      <c r="B340" s="121"/>
      <c r="C340" s="121"/>
      <c r="D340" s="99"/>
    </row>
    <row r="341" spans="1:4" ht="14.4">
      <c r="A341" s="121"/>
      <c r="B341" s="121"/>
      <c r="C341" s="121"/>
      <c r="D341" s="99"/>
    </row>
    <row r="342" spans="1:4" ht="14.4">
      <c r="A342" s="121"/>
      <c r="B342" s="121"/>
      <c r="C342" s="121"/>
      <c r="D342" s="99"/>
    </row>
    <row r="343" spans="1:4" ht="14.4">
      <c r="A343" s="121"/>
      <c r="B343" s="121"/>
      <c r="C343" s="121"/>
      <c r="D343" s="99"/>
    </row>
    <row r="344" spans="1:4" ht="14.4">
      <c r="A344" s="121"/>
      <c r="B344" s="121"/>
      <c r="C344" s="121"/>
      <c r="D344" s="99"/>
    </row>
    <row r="345" spans="1:4" ht="14.4">
      <c r="A345" s="121"/>
      <c r="B345" s="121"/>
      <c r="C345" s="121"/>
      <c r="D345" s="99"/>
    </row>
    <row r="346" spans="1:4" ht="14.4">
      <c r="A346" s="121"/>
      <c r="B346" s="121"/>
      <c r="C346" s="121"/>
      <c r="D346" s="99"/>
    </row>
    <row r="347" spans="1:4" ht="14.4">
      <c r="A347" s="121"/>
      <c r="B347" s="121"/>
      <c r="C347" s="121"/>
      <c r="D347" s="99"/>
    </row>
    <row r="348" spans="1:4" ht="14.4">
      <c r="A348" s="121"/>
      <c r="B348" s="121"/>
      <c r="C348" s="121"/>
      <c r="D348" s="99"/>
    </row>
    <row r="349" spans="1:4" ht="14.4">
      <c r="A349" s="121"/>
      <c r="B349" s="121"/>
      <c r="C349" s="121"/>
      <c r="D349" s="99"/>
    </row>
    <row r="350" spans="1:4" ht="14.4">
      <c r="A350" s="121"/>
      <c r="B350" s="121"/>
      <c r="C350" s="121"/>
      <c r="D350" s="99"/>
    </row>
    <row r="351" spans="1:4" ht="14.4">
      <c r="A351" s="121"/>
      <c r="B351" s="121"/>
      <c r="C351" s="121"/>
      <c r="D351" s="99"/>
    </row>
    <row r="352" spans="1:4" ht="14.4">
      <c r="A352" s="121"/>
      <c r="B352" s="121"/>
      <c r="C352" s="121"/>
      <c r="D352" s="99"/>
    </row>
    <row r="353" spans="1:4" ht="14.4">
      <c r="A353" s="121"/>
      <c r="B353" s="121"/>
      <c r="C353" s="121"/>
      <c r="D353" s="99"/>
    </row>
    <row r="354" spans="1:4" ht="14.4">
      <c r="A354" s="121"/>
      <c r="B354" s="121"/>
      <c r="C354" s="121"/>
      <c r="D354" s="99"/>
    </row>
    <row r="355" spans="1:4" ht="14.4">
      <c r="A355" s="121"/>
      <c r="B355" s="121"/>
      <c r="C355" s="121"/>
      <c r="D355" s="99"/>
    </row>
    <row r="356" spans="1:4" ht="14.4">
      <c r="A356" s="121"/>
      <c r="B356" s="121"/>
      <c r="C356" s="121"/>
      <c r="D356" s="99"/>
    </row>
    <row r="357" spans="1:4" ht="14.4">
      <c r="A357" s="121"/>
      <c r="B357" s="121"/>
      <c r="C357" s="121"/>
      <c r="D357" s="99"/>
    </row>
    <row r="358" spans="1:4" ht="14.4">
      <c r="A358" s="121"/>
      <c r="B358" s="121"/>
      <c r="C358" s="121"/>
      <c r="D358" s="99"/>
    </row>
    <row r="359" spans="1:4" ht="14.4">
      <c r="A359" s="121"/>
      <c r="B359" s="121"/>
      <c r="C359" s="121"/>
      <c r="D359" s="99"/>
    </row>
    <row r="360" spans="1:4" ht="14.4">
      <c r="A360" s="121"/>
      <c r="B360" s="121"/>
      <c r="C360" s="121"/>
      <c r="D360" s="99"/>
    </row>
    <row r="361" spans="1:4" ht="14.4">
      <c r="A361" s="121"/>
      <c r="B361" s="121"/>
      <c r="C361" s="121"/>
      <c r="D361" s="99"/>
    </row>
    <row r="362" spans="1:4" ht="14.4">
      <c r="A362" s="121"/>
      <c r="B362" s="121"/>
      <c r="C362" s="121"/>
      <c r="D362" s="99"/>
    </row>
    <row r="363" spans="1:4" ht="14.4">
      <c r="A363" s="121"/>
      <c r="B363" s="121"/>
      <c r="C363" s="121"/>
      <c r="D363" s="99"/>
    </row>
    <row r="364" spans="1:4" ht="14.4">
      <c r="A364" s="121"/>
      <c r="B364" s="121"/>
      <c r="C364" s="121"/>
      <c r="D364" s="99"/>
    </row>
    <row r="365" spans="1:4" ht="14.4">
      <c r="A365" s="121"/>
      <c r="B365" s="121"/>
      <c r="C365" s="121"/>
      <c r="D365" s="99"/>
    </row>
    <row r="366" spans="1:4" ht="14.4">
      <c r="A366" s="121"/>
      <c r="B366" s="121"/>
      <c r="C366" s="121"/>
      <c r="D366" s="99"/>
    </row>
    <row r="367" spans="1:4" ht="14.4">
      <c r="A367" s="121"/>
      <c r="B367" s="121"/>
      <c r="C367" s="121"/>
      <c r="D367" s="99"/>
    </row>
    <row r="368" spans="1:4" ht="14.4">
      <c r="A368" s="121"/>
      <c r="B368" s="121"/>
      <c r="C368" s="121"/>
      <c r="D368" s="99"/>
    </row>
    <row r="369" spans="1:4" ht="14.4">
      <c r="A369" s="121"/>
      <c r="B369" s="121"/>
      <c r="C369" s="121"/>
      <c r="D369" s="99"/>
    </row>
    <row r="370" spans="1:4" ht="14.4">
      <c r="A370" s="121"/>
      <c r="B370" s="121"/>
      <c r="C370" s="121"/>
      <c r="D370" s="99"/>
    </row>
    <row r="371" spans="1:4" ht="14.4">
      <c r="A371" s="121"/>
      <c r="B371" s="121"/>
      <c r="C371" s="121"/>
      <c r="D371" s="99"/>
    </row>
    <row r="372" spans="1:4" ht="14.4">
      <c r="A372" s="121"/>
      <c r="B372" s="121"/>
      <c r="C372" s="121"/>
      <c r="D372" s="99"/>
    </row>
    <row r="373" spans="1:4" ht="14.4">
      <c r="A373" s="121"/>
      <c r="B373" s="121"/>
      <c r="C373" s="121"/>
      <c r="D373" s="99"/>
    </row>
    <row r="374" spans="1:4" ht="14.4">
      <c r="A374" s="121"/>
      <c r="B374" s="121"/>
      <c r="C374" s="121"/>
      <c r="D374" s="99"/>
    </row>
    <row r="375" spans="1:4" ht="14.4">
      <c r="A375" s="121"/>
      <c r="B375" s="121"/>
      <c r="C375" s="121"/>
      <c r="D375" s="99"/>
    </row>
    <row r="376" spans="1:4" ht="14.4">
      <c r="A376" s="121"/>
      <c r="B376" s="121"/>
      <c r="C376" s="121"/>
      <c r="D376" s="99"/>
    </row>
    <row r="377" spans="1:4" ht="14.4">
      <c r="A377" s="121"/>
      <c r="B377" s="121"/>
      <c r="C377" s="121"/>
      <c r="D377" s="99"/>
    </row>
    <row r="378" spans="1:4" ht="14.4">
      <c r="A378" s="121"/>
      <c r="B378" s="121"/>
      <c r="C378" s="121"/>
      <c r="D378" s="99"/>
    </row>
    <row r="379" spans="1:4" ht="14.4">
      <c r="A379" s="121"/>
      <c r="B379" s="121"/>
      <c r="C379" s="121"/>
      <c r="D379" s="99"/>
    </row>
    <row r="380" spans="1:4" ht="14.4">
      <c r="A380" s="121"/>
      <c r="B380" s="121"/>
      <c r="C380" s="121"/>
      <c r="D380" s="99"/>
    </row>
    <row r="381" spans="1:4" ht="14.4">
      <c r="A381" s="121"/>
      <c r="B381" s="121"/>
      <c r="C381" s="121"/>
      <c r="D381" s="99"/>
    </row>
    <row r="382" spans="1:4" ht="14.4">
      <c r="A382" s="121"/>
      <c r="B382" s="121"/>
      <c r="C382" s="121"/>
      <c r="D382" s="99"/>
    </row>
    <row r="383" spans="1:4" ht="14.4">
      <c r="A383" s="121"/>
      <c r="B383" s="121"/>
      <c r="C383" s="121"/>
      <c r="D383" s="99"/>
    </row>
    <row r="384" spans="1:4" ht="14.4">
      <c r="A384" s="121"/>
      <c r="B384" s="121"/>
      <c r="C384" s="121"/>
      <c r="D384" s="99"/>
    </row>
    <row r="385" spans="1:4" ht="14.4">
      <c r="A385" s="121"/>
      <c r="B385" s="121"/>
      <c r="C385" s="121"/>
      <c r="D385" s="99"/>
    </row>
    <row r="386" spans="1:4" ht="14.4">
      <c r="A386" s="121"/>
      <c r="B386" s="121"/>
      <c r="C386" s="121"/>
      <c r="D386" s="99"/>
    </row>
    <row r="387" spans="1:4" ht="14.4">
      <c r="A387" s="121"/>
      <c r="B387" s="121"/>
      <c r="C387" s="121"/>
      <c r="D387" s="99"/>
    </row>
    <row r="388" spans="1:4" ht="14.4">
      <c r="A388" s="121"/>
      <c r="B388" s="121"/>
      <c r="C388" s="121"/>
      <c r="D388" s="99"/>
    </row>
    <row r="389" spans="1:4" ht="14.4">
      <c r="A389" s="121"/>
      <c r="B389" s="121"/>
      <c r="C389" s="121"/>
      <c r="D389" s="99"/>
    </row>
    <row r="390" spans="1:4" ht="14.4">
      <c r="A390" s="121"/>
      <c r="B390" s="121"/>
      <c r="C390" s="121"/>
      <c r="D390" s="99"/>
    </row>
    <row r="391" spans="1:4" ht="14.4">
      <c r="A391" s="121"/>
      <c r="B391" s="121"/>
      <c r="C391" s="121"/>
      <c r="D391" s="99"/>
    </row>
    <row r="392" spans="1:4" ht="14.4">
      <c r="A392" s="121"/>
      <c r="B392" s="121"/>
      <c r="C392" s="121"/>
      <c r="D392" s="99"/>
    </row>
    <row r="393" spans="1:4" ht="14.4">
      <c r="A393" s="121"/>
      <c r="B393" s="121"/>
      <c r="C393" s="121"/>
      <c r="D393" s="99"/>
    </row>
    <row r="394" spans="1:4" ht="14.4">
      <c r="A394" s="121"/>
      <c r="B394" s="121"/>
      <c r="C394" s="121"/>
      <c r="D394" s="99"/>
    </row>
    <row r="395" spans="1:4" ht="14.4">
      <c r="A395" s="121"/>
      <c r="B395" s="121"/>
      <c r="C395" s="121"/>
      <c r="D395" s="99"/>
    </row>
    <row r="396" spans="1:4" ht="14.4">
      <c r="A396" s="121"/>
      <c r="B396" s="121"/>
      <c r="C396" s="121"/>
      <c r="D396" s="99"/>
    </row>
    <row r="397" spans="1:4" ht="14.4">
      <c r="A397" s="121"/>
      <c r="B397" s="121"/>
      <c r="C397" s="121"/>
      <c r="D397" s="99"/>
    </row>
    <row r="398" spans="1:4" ht="14.4">
      <c r="A398" s="121"/>
      <c r="B398" s="121"/>
      <c r="C398" s="121"/>
      <c r="D398" s="99"/>
    </row>
    <row r="399" spans="1:4" ht="14.4">
      <c r="A399" s="121"/>
      <c r="B399" s="121"/>
      <c r="C399" s="121"/>
      <c r="D399" s="99"/>
    </row>
    <row r="400" spans="1:4" ht="14.4">
      <c r="A400" s="121"/>
      <c r="B400" s="121"/>
      <c r="C400" s="121"/>
      <c r="D400" s="99"/>
    </row>
    <row r="401" spans="1:4" ht="14.4">
      <c r="A401" s="121"/>
      <c r="B401" s="121"/>
      <c r="C401" s="121"/>
      <c r="D401" s="99"/>
    </row>
    <row r="402" spans="1:4" ht="14.4">
      <c r="A402" s="121"/>
      <c r="B402" s="121"/>
      <c r="C402" s="121"/>
      <c r="D402" s="99"/>
    </row>
    <row r="403" spans="1:4" ht="14.4">
      <c r="A403" s="121"/>
      <c r="B403" s="121"/>
      <c r="C403" s="121"/>
      <c r="D403" s="99"/>
    </row>
    <row r="404" spans="1:4" ht="14.4">
      <c r="A404" s="121"/>
      <c r="B404" s="121"/>
      <c r="C404" s="121"/>
      <c r="D404" s="99"/>
    </row>
    <row r="405" spans="1:4" ht="14.4">
      <c r="A405" s="121"/>
      <c r="B405" s="121"/>
      <c r="C405" s="121"/>
      <c r="D405" s="99"/>
    </row>
    <row r="406" spans="1:4" ht="14.4">
      <c r="A406" s="121"/>
      <c r="B406" s="121"/>
      <c r="C406" s="121"/>
      <c r="D406" s="99"/>
    </row>
    <row r="407" spans="1:4" ht="14.4">
      <c r="A407" s="121"/>
      <c r="B407" s="121"/>
      <c r="C407" s="121"/>
      <c r="D407" s="99"/>
    </row>
    <row r="408" spans="1:4" ht="14.4">
      <c r="A408" s="121"/>
      <c r="B408" s="121"/>
      <c r="C408" s="121"/>
      <c r="D408" s="99"/>
    </row>
    <row r="409" spans="1:4" ht="14.4">
      <c r="A409" s="121"/>
      <c r="B409" s="121"/>
      <c r="C409" s="121"/>
      <c r="D409" s="99"/>
    </row>
    <row r="410" spans="1:4" ht="14.4">
      <c r="A410" s="121"/>
      <c r="B410" s="121"/>
      <c r="C410" s="121"/>
      <c r="D410" s="99"/>
    </row>
    <row r="411" spans="1:4" ht="14.4">
      <c r="A411" s="121"/>
      <c r="B411" s="121"/>
      <c r="C411" s="121"/>
      <c r="D411" s="99"/>
    </row>
    <row r="412" spans="1:4" ht="14.4">
      <c r="A412" s="121"/>
      <c r="B412" s="121"/>
      <c r="C412" s="121"/>
      <c r="D412" s="99"/>
    </row>
    <row r="413" spans="1:4" ht="14.4">
      <c r="A413" s="121"/>
      <c r="B413" s="121"/>
      <c r="C413" s="121"/>
      <c r="D413" s="99"/>
    </row>
    <row r="414" spans="1:4" ht="14.4">
      <c r="A414" s="121"/>
      <c r="B414" s="121"/>
      <c r="C414" s="121"/>
      <c r="D414" s="99"/>
    </row>
    <row r="415" spans="1:4" ht="14.4">
      <c r="A415" s="121"/>
      <c r="B415" s="121"/>
      <c r="C415" s="121"/>
      <c r="D415" s="99"/>
    </row>
    <row r="416" spans="1:4" ht="14.4">
      <c r="A416" s="121"/>
      <c r="B416" s="121"/>
      <c r="C416" s="121"/>
      <c r="D416" s="99"/>
    </row>
    <row r="417" spans="1:4" ht="14.4">
      <c r="A417" s="121"/>
      <c r="B417" s="121"/>
      <c r="C417" s="121"/>
      <c r="D417" s="99"/>
    </row>
    <row r="418" spans="1:4" ht="14.4">
      <c r="A418" s="121"/>
      <c r="B418" s="121"/>
      <c r="C418" s="121"/>
      <c r="D418" s="99"/>
    </row>
    <row r="419" spans="1:4" ht="14.4">
      <c r="A419" s="121"/>
      <c r="B419" s="121"/>
      <c r="C419" s="121"/>
      <c r="D419" s="99"/>
    </row>
    <row r="420" spans="1:4" ht="14.4">
      <c r="A420" s="121"/>
      <c r="B420" s="121"/>
      <c r="C420" s="121"/>
      <c r="D420" s="99"/>
    </row>
    <row r="421" spans="1:4" ht="14.4">
      <c r="A421" s="121"/>
      <c r="B421" s="121"/>
      <c r="C421" s="121"/>
      <c r="D421" s="99"/>
    </row>
    <row r="422" spans="1:4" ht="14.4">
      <c r="A422" s="121"/>
      <c r="B422" s="121"/>
      <c r="C422" s="121"/>
      <c r="D422" s="99"/>
    </row>
    <row r="423" spans="1:4" ht="14.4">
      <c r="A423" s="121"/>
      <c r="B423" s="121"/>
      <c r="C423" s="121"/>
      <c r="D423" s="99"/>
    </row>
    <row r="424" spans="1:4" ht="14.4">
      <c r="A424" s="121"/>
      <c r="B424" s="121"/>
      <c r="C424" s="121"/>
      <c r="D424" s="99"/>
    </row>
    <row r="425" spans="1:4" ht="14.4">
      <c r="A425" s="121"/>
      <c r="B425" s="121"/>
      <c r="C425" s="121"/>
      <c r="D425" s="99"/>
    </row>
    <row r="426" spans="1:4" ht="14.4">
      <c r="A426" s="121"/>
      <c r="B426" s="121"/>
      <c r="C426" s="121"/>
      <c r="D426" s="99"/>
    </row>
    <row r="427" spans="1:4" ht="14.4">
      <c r="A427" s="121"/>
      <c r="B427" s="121"/>
      <c r="C427" s="121"/>
      <c r="D427" s="99"/>
    </row>
    <row r="428" spans="1:4" ht="14.4">
      <c r="A428" s="121"/>
      <c r="B428" s="121"/>
      <c r="C428" s="121"/>
      <c r="D428" s="99"/>
    </row>
    <row r="429" spans="1:4" ht="14.4">
      <c r="A429" s="121"/>
      <c r="B429" s="121"/>
      <c r="C429" s="121"/>
      <c r="D429" s="99"/>
    </row>
    <row r="430" spans="1:4" ht="14.4">
      <c r="A430" s="121"/>
      <c r="B430" s="121"/>
      <c r="C430" s="121"/>
      <c r="D430" s="99"/>
    </row>
    <row r="431" spans="1:4" ht="14.4">
      <c r="A431" s="121"/>
      <c r="B431" s="121"/>
      <c r="C431" s="121"/>
      <c r="D431" s="99"/>
    </row>
    <row r="432" spans="1:4" ht="14.4">
      <c r="A432" s="121"/>
      <c r="B432" s="121"/>
      <c r="C432" s="121"/>
      <c r="D432" s="99"/>
    </row>
    <row r="433" spans="1:4" ht="14.4">
      <c r="A433" s="121"/>
      <c r="B433" s="121"/>
      <c r="C433" s="121"/>
      <c r="D433" s="99"/>
    </row>
    <row r="434" spans="1:4" ht="14.4">
      <c r="A434" s="121"/>
      <c r="B434" s="121"/>
      <c r="C434" s="121"/>
      <c r="D434" s="99"/>
    </row>
    <row r="435" spans="1:4" ht="14.4">
      <c r="A435" s="121"/>
      <c r="B435" s="121"/>
      <c r="C435" s="121"/>
      <c r="D435" s="99"/>
    </row>
    <row r="436" spans="1:4" ht="14.4">
      <c r="A436" s="121"/>
      <c r="B436" s="121"/>
      <c r="C436" s="121"/>
      <c r="D436" s="99"/>
    </row>
    <row r="437" spans="1:4" ht="14.4">
      <c r="A437" s="121"/>
      <c r="B437" s="121"/>
      <c r="C437" s="121"/>
      <c r="D437" s="99"/>
    </row>
    <row r="438" spans="1:4" ht="14.4">
      <c r="A438" s="121"/>
      <c r="B438" s="121"/>
      <c r="C438" s="121"/>
      <c r="D438" s="99"/>
    </row>
    <row r="439" spans="1:4" ht="14.4">
      <c r="A439" s="121"/>
      <c r="B439" s="121"/>
      <c r="C439" s="121"/>
      <c r="D439" s="99"/>
    </row>
    <row r="440" spans="1:4" ht="14.4">
      <c r="A440" s="121"/>
      <c r="B440" s="121"/>
      <c r="C440" s="121"/>
      <c r="D440" s="99"/>
    </row>
    <row r="441" spans="1:4" ht="14.4">
      <c r="A441" s="121"/>
      <c r="B441" s="121"/>
      <c r="C441" s="121"/>
      <c r="D441" s="99"/>
    </row>
    <row r="442" spans="1:4" ht="14.4">
      <c r="A442" s="121"/>
      <c r="B442" s="121"/>
      <c r="C442" s="121"/>
      <c r="D442" s="99"/>
    </row>
    <row r="443" spans="1:4" ht="14.4">
      <c r="A443" s="121"/>
      <c r="B443" s="121"/>
      <c r="C443" s="121"/>
      <c r="D443" s="99"/>
    </row>
    <row r="444" spans="1:4" ht="14.4">
      <c r="A444" s="121"/>
      <c r="B444" s="121"/>
      <c r="C444" s="121"/>
      <c r="D444" s="99"/>
    </row>
    <row r="445" spans="1:4" ht="14.4">
      <c r="A445" s="121"/>
      <c r="B445" s="121"/>
      <c r="C445" s="121"/>
      <c r="D445" s="99"/>
    </row>
    <row r="446" spans="1:4" ht="14.4">
      <c r="A446" s="121"/>
      <c r="B446" s="121"/>
      <c r="C446" s="121"/>
      <c r="D446" s="99"/>
    </row>
    <row r="447" spans="1:4" ht="14.4">
      <c r="A447" s="121"/>
      <c r="B447" s="121"/>
      <c r="C447" s="121"/>
      <c r="D447" s="99"/>
    </row>
    <row r="448" spans="1:4" ht="14.4">
      <c r="A448" s="121"/>
      <c r="B448" s="121"/>
      <c r="C448" s="121"/>
      <c r="D448" s="99"/>
    </row>
    <row r="449" spans="1:4" ht="14.4">
      <c r="A449" s="121"/>
      <c r="B449" s="121"/>
      <c r="C449" s="121"/>
      <c r="D449" s="99"/>
    </row>
    <row r="450" spans="1:4" ht="14.4">
      <c r="A450" s="121"/>
      <c r="B450" s="121"/>
      <c r="C450" s="121"/>
      <c r="D450" s="99"/>
    </row>
    <row r="451" spans="1:4" ht="14.4">
      <c r="A451" s="121"/>
      <c r="B451" s="121"/>
      <c r="C451" s="121"/>
      <c r="D451" s="99"/>
    </row>
    <row r="452" spans="1:4" ht="14.4">
      <c r="A452" s="121"/>
      <c r="B452" s="121"/>
      <c r="C452" s="121"/>
      <c r="D452" s="99"/>
    </row>
    <row r="453" spans="1:4" ht="14.4">
      <c r="A453" s="121"/>
      <c r="B453" s="121"/>
      <c r="C453" s="121"/>
      <c r="D453" s="99"/>
    </row>
    <row r="454" spans="1:4" ht="14.4">
      <c r="A454" s="121"/>
      <c r="B454" s="121"/>
      <c r="C454" s="121"/>
      <c r="D454" s="99"/>
    </row>
    <row r="455" spans="1:4" ht="14.4">
      <c r="A455" s="121"/>
      <c r="B455" s="121"/>
      <c r="C455" s="121"/>
      <c r="D455" s="99"/>
    </row>
    <row r="456" spans="1:4" ht="14.4">
      <c r="A456" s="121"/>
      <c r="B456" s="121"/>
      <c r="C456" s="121"/>
      <c r="D456" s="99"/>
    </row>
    <row r="457" spans="1:4" ht="14.4">
      <c r="A457" s="121"/>
      <c r="B457" s="121"/>
      <c r="C457" s="121"/>
      <c r="D457" s="99"/>
    </row>
    <row r="458" spans="1:4" ht="14.4">
      <c r="A458" s="121"/>
      <c r="B458" s="121"/>
      <c r="C458" s="121"/>
      <c r="D458" s="99"/>
    </row>
    <row r="459" spans="1:4" ht="14.4">
      <c r="A459" s="121"/>
      <c r="B459" s="121"/>
      <c r="C459" s="121"/>
      <c r="D459" s="99"/>
    </row>
    <row r="460" spans="1:4" ht="14.4">
      <c r="A460" s="121"/>
      <c r="B460" s="121"/>
      <c r="C460" s="121"/>
      <c r="D460" s="99"/>
    </row>
    <row r="461" spans="1:4" ht="14.4">
      <c r="A461" s="121"/>
      <c r="B461" s="121"/>
      <c r="C461" s="121"/>
      <c r="D461" s="99"/>
    </row>
    <row r="462" spans="1:4" ht="14.4">
      <c r="A462" s="121"/>
      <c r="B462" s="121"/>
      <c r="C462" s="121"/>
      <c r="D462" s="99"/>
    </row>
    <row r="463" spans="1:4" ht="14.4">
      <c r="A463" s="121"/>
      <c r="B463" s="121"/>
      <c r="C463" s="121"/>
      <c r="D463" s="99"/>
    </row>
    <row r="464" spans="1:4" ht="14.4">
      <c r="A464" s="121"/>
      <c r="B464" s="121"/>
      <c r="C464" s="121"/>
      <c r="D464" s="99"/>
    </row>
    <row r="465" spans="1:4" ht="14.4">
      <c r="A465" s="121"/>
      <c r="B465" s="121"/>
      <c r="C465" s="121"/>
      <c r="D465" s="99"/>
    </row>
    <row r="466" spans="1:4" ht="14.4">
      <c r="A466" s="121"/>
      <c r="B466" s="121"/>
      <c r="C466" s="121"/>
      <c r="D466" s="99"/>
    </row>
    <row r="467" spans="1:4" ht="14.4">
      <c r="A467" s="121"/>
      <c r="B467" s="121"/>
      <c r="C467" s="121"/>
      <c r="D467" s="99"/>
    </row>
    <row r="468" spans="1:4" ht="14.4">
      <c r="A468" s="121"/>
      <c r="B468" s="121"/>
      <c r="C468" s="121"/>
      <c r="D468" s="99"/>
    </row>
    <row r="469" spans="1:4" ht="14.4">
      <c r="A469" s="121"/>
      <c r="B469" s="121"/>
      <c r="C469" s="121"/>
      <c r="D469" s="99"/>
    </row>
    <row r="470" spans="1:4" ht="14.4">
      <c r="A470" s="121"/>
      <c r="B470" s="121"/>
      <c r="C470" s="121"/>
      <c r="D470" s="99"/>
    </row>
    <row r="471" spans="1:4" ht="14.4">
      <c r="A471" s="121"/>
      <c r="B471" s="121"/>
      <c r="C471" s="121"/>
      <c r="D471" s="99"/>
    </row>
    <row r="472" spans="1:4" ht="14.4">
      <c r="A472" s="121"/>
      <c r="B472" s="121"/>
      <c r="C472" s="121"/>
      <c r="D472" s="99"/>
    </row>
    <row r="473" spans="1:4" ht="14.4">
      <c r="A473" s="121"/>
      <c r="B473" s="121"/>
      <c r="C473" s="121"/>
      <c r="D473" s="99"/>
    </row>
    <row r="474" spans="1:4" ht="14.4">
      <c r="A474" s="121"/>
      <c r="B474" s="121"/>
      <c r="C474" s="121"/>
      <c r="D474" s="99"/>
    </row>
    <row r="475" spans="1:4" ht="14.4">
      <c r="A475" s="121"/>
      <c r="B475" s="121"/>
      <c r="C475" s="121"/>
      <c r="D475" s="99"/>
    </row>
    <row r="476" spans="1:4" ht="14.4">
      <c r="A476" s="121"/>
      <c r="B476" s="121"/>
      <c r="C476" s="121"/>
      <c r="D476" s="99"/>
    </row>
    <row r="477" spans="1:4" ht="14.4">
      <c r="A477" s="121"/>
      <c r="B477" s="121"/>
      <c r="C477" s="121"/>
      <c r="D477" s="99"/>
    </row>
    <row r="478" spans="1:4" ht="14.4">
      <c r="A478" s="121"/>
      <c r="B478" s="121"/>
      <c r="C478" s="121"/>
      <c r="D478" s="99"/>
    </row>
    <row r="479" spans="1:4" ht="14.4">
      <c r="A479" s="121"/>
      <c r="B479" s="121"/>
      <c r="C479" s="121"/>
      <c r="D479" s="99"/>
    </row>
    <row r="480" spans="1:4" ht="14.4">
      <c r="A480" s="121"/>
      <c r="B480" s="121"/>
      <c r="C480" s="121"/>
      <c r="D480" s="99"/>
    </row>
    <row r="481" spans="1:4" ht="14.4">
      <c r="A481" s="121"/>
      <c r="B481" s="121"/>
      <c r="C481" s="121"/>
      <c r="D481" s="99"/>
    </row>
    <row r="482" spans="1:4" ht="14.4">
      <c r="A482" s="121"/>
      <c r="B482" s="121"/>
      <c r="C482" s="121"/>
      <c r="D482" s="99"/>
    </row>
    <row r="483" spans="1:4" ht="14.4">
      <c r="A483" s="121"/>
      <c r="B483" s="121"/>
      <c r="C483" s="121"/>
      <c r="D483" s="99"/>
    </row>
    <row r="484" spans="1:4" ht="14.4">
      <c r="A484" s="121"/>
      <c r="B484" s="121"/>
      <c r="C484" s="121"/>
      <c r="D484" s="99"/>
    </row>
    <row r="485" spans="1:4" ht="14.4">
      <c r="A485" s="121"/>
      <c r="B485" s="121"/>
      <c r="C485" s="121"/>
      <c r="D485" s="99"/>
    </row>
    <row r="486" spans="1:4" ht="14.4">
      <c r="A486" s="121"/>
      <c r="B486" s="121"/>
      <c r="C486" s="121"/>
      <c r="D486" s="99"/>
    </row>
    <row r="487" spans="1:4" ht="14.4">
      <c r="A487" s="121"/>
      <c r="B487" s="121"/>
      <c r="C487" s="121"/>
      <c r="D487" s="99"/>
    </row>
    <row r="488" spans="1:4" ht="14.4">
      <c r="A488" s="121"/>
      <c r="B488" s="121"/>
      <c r="C488" s="121"/>
      <c r="D488" s="99"/>
    </row>
    <row r="489" spans="1:4" ht="14.4">
      <c r="A489" s="121"/>
      <c r="B489" s="121"/>
      <c r="C489" s="121"/>
      <c r="D489" s="99"/>
    </row>
    <row r="490" spans="1:4" ht="14.4">
      <c r="A490" s="121"/>
      <c r="B490" s="121"/>
      <c r="C490" s="121"/>
      <c r="D490" s="99"/>
    </row>
    <row r="491" spans="1:4" ht="14.4">
      <c r="A491" s="121"/>
      <c r="B491" s="121"/>
      <c r="C491" s="121"/>
      <c r="D491" s="99"/>
    </row>
    <row r="492" spans="1:4" ht="14.4">
      <c r="A492" s="121"/>
      <c r="B492" s="121"/>
      <c r="C492" s="121"/>
      <c r="D492" s="99"/>
    </row>
    <row r="493" spans="1:4" ht="14.4">
      <c r="A493" s="121"/>
      <c r="B493" s="121"/>
      <c r="C493" s="121"/>
      <c r="D493" s="99"/>
    </row>
    <row r="494" spans="1:4" ht="14.4">
      <c r="A494" s="121"/>
      <c r="B494" s="121"/>
      <c r="C494" s="121"/>
      <c r="D494" s="99"/>
    </row>
    <row r="495" spans="1:4" ht="14.4">
      <c r="A495" s="121"/>
      <c r="B495" s="121"/>
      <c r="C495" s="121"/>
      <c r="D495" s="99"/>
    </row>
    <row r="496" spans="1:4" ht="14.4">
      <c r="A496" s="121"/>
      <c r="B496" s="121"/>
      <c r="C496" s="121"/>
      <c r="D496" s="99"/>
    </row>
    <row r="497" spans="1:4" ht="14.4">
      <c r="A497" s="121"/>
      <c r="B497" s="121"/>
      <c r="C497" s="121"/>
      <c r="D497" s="99"/>
    </row>
    <row r="498" spans="1:4" ht="14.4">
      <c r="A498" s="121"/>
      <c r="B498" s="121"/>
      <c r="C498" s="121"/>
      <c r="D498" s="99"/>
    </row>
    <row r="499" spans="1:4" ht="14.4">
      <c r="A499" s="121"/>
      <c r="B499" s="121"/>
      <c r="C499" s="121"/>
      <c r="D499" s="99"/>
    </row>
    <row r="500" spans="1:4" ht="14.4">
      <c r="A500" s="121"/>
      <c r="B500" s="121"/>
      <c r="C500" s="121"/>
      <c r="D500" s="99"/>
    </row>
    <row r="501" spans="1:4" ht="14.4">
      <c r="A501" s="121"/>
      <c r="B501" s="121"/>
      <c r="C501" s="121"/>
      <c r="D501" s="99"/>
    </row>
    <row r="502" spans="1:4" ht="14.4">
      <c r="A502" s="121"/>
      <c r="B502" s="121"/>
      <c r="C502" s="121"/>
      <c r="D502" s="99"/>
    </row>
    <row r="503" spans="1:4" ht="14.4">
      <c r="A503" s="121"/>
      <c r="B503" s="121"/>
      <c r="C503" s="121"/>
      <c r="D503" s="99"/>
    </row>
    <row r="504" spans="1:4" ht="14.4">
      <c r="A504" s="121"/>
      <c r="B504" s="121"/>
      <c r="C504" s="121"/>
      <c r="D504" s="99"/>
    </row>
    <row r="505" spans="1:4" ht="14.4">
      <c r="A505" s="121"/>
      <c r="B505" s="121"/>
      <c r="C505" s="121"/>
      <c r="D505" s="99"/>
    </row>
    <row r="506" spans="1:4" ht="14.4">
      <c r="A506" s="121"/>
      <c r="B506" s="121"/>
      <c r="C506" s="121"/>
      <c r="D506" s="99"/>
    </row>
    <row r="507" spans="1:4" ht="14.4">
      <c r="A507" s="121"/>
      <c r="B507" s="121"/>
      <c r="C507" s="121"/>
      <c r="D507" s="99"/>
    </row>
    <row r="508" spans="1:4" ht="14.4">
      <c r="A508" s="121"/>
      <c r="B508" s="121"/>
      <c r="C508" s="121"/>
      <c r="D508" s="99"/>
    </row>
    <row r="509" spans="1:4" ht="14.4">
      <c r="A509" s="121"/>
      <c r="B509" s="121"/>
      <c r="C509" s="121"/>
      <c r="D509" s="99"/>
    </row>
    <row r="510" spans="1:4" ht="14.4">
      <c r="A510" s="121"/>
      <c r="B510" s="121"/>
      <c r="C510" s="121"/>
      <c r="D510" s="99"/>
    </row>
    <row r="511" spans="1:4" ht="14.4">
      <c r="A511" s="121"/>
      <c r="B511" s="121"/>
      <c r="C511" s="121"/>
      <c r="D511" s="99"/>
    </row>
    <row r="512" spans="1:4" ht="14.4">
      <c r="A512" s="121"/>
      <c r="B512" s="121"/>
      <c r="C512" s="121"/>
      <c r="D512" s="99"/>
    </row>
    <row r="513" spans="1:4" ht="14.4">
      <c r="A513" s="121"/>
      <c r="B513" s="121"/>
      <c r="C513" s="121"/>
      <c r="D513" s="99"/>
    </row>
    <row r="514" spans="1:4" ht="14.4">
      <c r="A514" s="121"/>
      <c r="B514" s="121"/>
      <c r="C514" s="121"/>
      <c r="D514" s="99"/>
    </row>
    <row r="515" spans="1:4" ht="14.4">
      <c r="A515" s="121"/>
      <c r="B515" s="121"/>
      <c r="C515" s="121"/>
      <c r="D515" s="99"/>
    </row>
    <row r="516" spans="1:4" ht="14.4">
      <c r="A516" s="121"/>
      <c r="B516" s="121"/>
      <c r="C516" s="121"/>
      <c r="D516" s="99"/>
    </row>
    <row r="517" spans="1:4" ht="14.4">
      <c r="A517" s="121"/>
      <c r="B517" s="121"/>
      <c r="C517" s="121"/>
      <c r="D517" s="99"/>
    </row>
    <row r="518" spans="1:4" ht="14.4">
      <c r="A518" s="121"/>
      <c r="B518" s="121"/>
      <c r="C518" s="121"/>
      <c r="D518" s="99"/>
    </row>
    <row r="519" spans="1:4" ht="14.4">
      <c r="A519" s="121"/>
      <c r="B519" s="121"/>
      <c r="C519" s="121"/>
      <c r="D519" s="99"/>
    </row>
    <row r="520" spans="1:4" ht="14.4">
      <c r="A520" s="121"/>
      <c r="B520" s="121"/>
      <c r="C520" s="121"/>
      <c r="D520" s="99"/>
    </row>
    <row r="521" spans="1:4" ht="14.4">
      <c r="A521" s="121"/>
      <c r="B521" s="121"/>
      <c r="C521" s="121"/>
      <c r="D521" s="99"/>
    </row>
    <row r="522" spans="1:4" ht="14.4">
      <c r="A522" s="121"/>
      <c r="B522" s="121"/>
      <c r="C522" s="121"/>
      <c r="D522" s="99"/>
    </row>
    <row r="523" spans="1:4" ht="14.4">
      <c r="A523" s="121"/>
      <c r="B523" s="121"/>
      <c r="C523" s="121"/>
      <c r="D523" s="99"/>
    </row>
    <row r="524" spans="1:4" ht="14.4">
      <c r="A524" s="121"/>
      <c r="B524" s="121"/>
      <c r="C524" s="121"/>
      <c r="D524" s="99"/>
    </row>
    <row r="525" spans="1:4" ht="14.4">
      <c r="A525" s="121"/>
      <c r="B525" s="121"/>
      <c r="C525" s="121"/>
      <c r="D525" s="99"/>
    </row>
    <row r="526" spans="1:4" ht="14.4">
      <c r="A526" s="121"/>
      <c r="B526" s="121"/>
      <c r="C526" s="121"/>
      <c r="D526" s="99"/>
    </row>
    <row r="527" spans="1:4" ht="14.4">
      <c r="A527" s="121"/>
      <c r="B527" s="121"/>
      <c r="C527" s="121"/>
      <c r="D527" s="99"/>
    </row>
    <row r="528" spans="1:4" ht="14.4">
      <c r="A528" s="121"/>
      <c r="B528" s="121"/>
      <c r="C528" s="121"/>
      <c r="D528" s="99"/>
    </row>
    <row r="529" spans="1:4" ht="14.4">
      <c r="A529" s="121"/>
      <c r="B529" s="121"/>
      <c r="C529" s="121"/>
      <c r="D529" s="99"/>
    </row>
    <row r="530" spans="1:4" ht="14.4">
      <c r="A530" s="121"/>
      <c r="B530" s="121"/>
      <c r="C530" s="121"/>
      <c r="D530" s="99"/>
    </row>
    <row r="531" spans="1:4" ht="14.4">
      <c r="A531" s="121"/>
      <c r="B531" s="121"/>
      <c r="C531" s="121"/>
      <c r="D531" s="99"/>
    </row>
    <row r="532" spans="1:4" ht="14.4">
      <c r="A532" s="121"/>
      <c r="B532" s="121"/>
      <c r="C532" s="121"/>
      <c r="D532" s="99"/>
    </row>
    <row r="533" spans="1:4" ht="14.4">
      <c r="A533" s="121"/>
      <c r="B533" s="121"/>
      <c r="C533" s="121"/>
      <c r="D533" s="99"/>
    </row>
    <row r="534" spans="1:4" ht="14.4">
      <c r="A534" s="121"/>
      <c r="B534" s="121"/>
      <c r="C534" s="121"/>
      <c r="D534" s="99"/>
    </row>
    <row r="535" spans="1:4" ht="14.4">
      <c r="A535" s="121"/>
      <c r="B535" s="121"/>
      <c r="C535" s="121"/>
      <c r="D535" s="99"/>
    </row>
    <row r="536" spans="1:4" ht="14.4">
      <c r="A536" s="121"/>
      <c r="B536" s="121"/>
      <c r="C536" s="121"/>
      <c r="D536" s="99"/>
    </row>
    <row r="537" spans="1:4" ht="14.4">
      <c r="A537" s="121"/>
      <c r="B537" s="121"/>
      <c r="C537" s="121"/>
      <c r="D537" s="99"/>
    </row>
    <row r="538" spans="1:4" ht="14.4">
      <c r="A538" s="121"/>
      <c r="B538" s="121"/>
      <c r="C538" s="121"/>
      <c r="D538" s="99"/>
    </row>
    <row r="539" spans="1:4" ht="14.4">
      <c r="A539" s="121"/>
      <c r="B539" s="121"/>
      <c r="C539" s="121"/>
      <c r="D539" s="99"/>
    </row>
    <row r="540" spans="1:4" ht="14.4">
      <c r="A540" s="121"/>
      <c r="B540" s="121"/>
      <c r="C540" s="121"/>
      <c r="D540" s="99"/>
    </row>
    <row r="541" spans="1:4" ht="14.4">
      <c r="A541" s="121"/>
      <c r="B541" s="121"/>
      <c r="C541" s="121"/>
      <c r="D541" s="99"/>
    </row>
    <row r="542" spans="1:4" ht="14.4">
      <c r="A542" s="121"/>
      <c r="B542" s="121"/>
      <c r="C542" s="121"/>
      <c r="D542" s="99"/>
    </row>
    <row r="543" spans="1:4" ht="14.4">
      <c r="A543" s="121"/>
      <c r="B543" s="121"/>
      <c r="C543" s="121"/>
      <c r="D543" s="99"/>
    </row>
    <row r="544" spans="1:4" ht="14.4">
      <c r="A544" s="121"/>
      <c r="B544" s="121"/>
      <c r="C544" s="121"/>
      <c r="D544" s="99"/>
    </row>
    <row r="545" spans="1:4" ht="14.4">
      <c r="A545" s="121"/>
      <c r="B545" s="121"/>
      <c r="C545" s="121"/>
      <c r="D545" s="99"/>
    </row>
    <row r="546" spans="1:4" ht="14.4">
      <c r="A546" s="121"/>
      <c r="B546" s="121"/>
      <c r="C546" s="121"/>
      <c r="D546" s="99"/>
    </row>
    <row r="547" spans="1:4" ht="14.4">
      <c r="A547" s="121"/>
      <c r="B547" s="121"/>
      <c r="C547" s="121"/>
      <c r="D547" s="99"/>
    </row>
    <row r="548" spans="1:4" ht="14.4">
      <c r="A548" s="121"/>
      <c r="B548" s="121"/>
      <c r="C548" s="121"/>
      <c r="D548" s="99"/>
    </row>
    <row r="549" spans="1:4" ht="14.4">
      <c r="A549" s="121"/>
      <c r="B549" s="121"/>
      <c r="C549" s="121"/>
      <c r="D549" s="99"/>
    </row>
    <row r="550" spans="1:4" ht="14.4">
      <c r="A550" s="121"/>
      <c r="B550" s="121"/>
      <c r="C550" s="121"/>
      <c r="D550" s="99"/>
    </row>
    <row r="551" spans="1:4" ht="14.4">
      <c r="A551" s="121"/>
      <c r="B551" s="121"/>
      <c r="C551" s="121"/>
      <c r="D551" s="99"/>
    </row>
    <row r="552" spans="1:4" ht="14.4">
      <c r="A552" s="121"/>
      <c r="B552" s="121"/>
      <c r="C552" s="121"/>
      <c r="D552" s="99"/>
    </row>
    <row r="553" spans="1:4" ht="14.4">
      <c r="A553" s="121"/>
      <c r="B553" s="121"/>
      <c r="C553" s="121"/>
      <c r="D553" s="99"/>
    </row>
    <row r="554" spans="1:4" ht="14.4">
      <c r="A554" s="121"/>
      <c r="B554" s="121"/>
      <c r="C554" s="121"/>
      <c r="D554" s="99"/>
    </row>
    <row r="555" spans="1:4" ht="14.4">
      <c r="A555" s="121"/>
      <c r="B555" s="121"/>
      <c r="C555" s="121"/>
      <c r="D555" s="99"/>
    </row>
    <row r="556" spans="1:4" ht="14.4">
      <c r="A556" s="121"/>
      <c r="B556" s="121"/>
      <c r="C556" s="121"/>
      <c r="D556" s="99"/>
    </row>
    <row r="557" spans="1:4" ht="14.4">
      <c r="A557" s="121"/>
      <c r="B557" s="121"/>
      <c r="C557" s="121"/>
      <c r="D557" s="99"/>
    </row>
    <row r="558" spans="1:4" ht="14.4">
      <c r="A558" s="121"/>
      <c r="B558" s="121"/>
      <c r="C558" s="121"/>
      <c r="D558" s="99"/>
    </row>
    <row r="559" spans="1:4" ht="14.4">
      <c r="A559" s="121"/>
      <c r="B559" s="121"/>
      <c r="C559" s="121"/>
      <c r="D559" s="99"/>
    </row>
    <row r="560" spans="1:4" ht="14.4">
      <c r="A560" s="121"/>
      <c r="B560" s="121"/>
      <c r="C560" s="121"/>
      <c r="D560" s="99"/>
    </row>
    <row r="561" spans="1:4" ht="14.4">
      <c r="A561" s="121"/>
      <c r="B561" s="121"/>
      <c r="C561" s="121"/>
      <c r="D561" s="99"/>
    </row>
    <row r="562" spans="1:4" ht="14.4">
      <c r="A562" s="121"/>
      <c r="B562" s="121"/>
      <c r="C562" s="121"/>
      <c r="D562" s="99"/>
    </row>
    <row r="563" spans="1:4" ht="14.4">
      <c r="A563" s="121"/>
      <c r="B563" s="121"/>
      <c r="C563" s="121"/>
      <c r="D563" s="99"/>
    </row>
    <row r="564" spans="1:4" ht="14.4">
      <c r="A564" s="121"/>
      <c r="B564" s="121"/>
      <c r="C564" s="121"/>
      <c r="D564" s="99"/>
    </row>
    <row r="565" spans="1:4" ht="14.4">
      <c r="A565" s="121"/>
      <c r="B565" s="121"/>
      <c r="C565" s="121"/>
      <c r="D565" s="99"/>
    </row>
    <row r="566" spans="1:4" ht="14.4">
      <c r="A566" s="121"/>
      <c r="B566" s="121"/>
      <c r="C566" s="121"/>
      <c r="D566" s="99"/>
    </row>
    <row r="567" spans="1:4" ht="14.4">
      <c r="A567" s="121"/>
      <c r="B567" s="121"/>
      <c r="C567" s="121"/>
      <c r="D567" s="99"/>
    </row>
    <row r="568" spans="1:4" ht="14.4">
      <c r="A568" s="121"/>
      <c r="B568" s="121"/>
      <c r="C568" s="121"/>
      <c r="D568" s="99"/>
    </row>
    <row r="569" spans="1:4" ht="14.4">
      <c r="A569" s="121"/>
      <c r="B569" s="121"/>
      <c r="C569" s="121"/>
      <c r="D569" s="99"/>
    </row>
    <row r="570" spans="1:4" ht="14.4">
      <c r="A570" s="121"/>
      <c r="B570" s="121"/>
      <c r="C570" s="121"/>
      <c r="D570" s="99"/>
    </row>
    <row r="571" spans="1:4" ht="14.4">
      <c r="A571" s="121"/>
      <c r="B571" s="121"/>
      <c r="C571" s="121"/>
      <c r="D571" s="99"/>
    </row>
    <row r="572" spans="1:4" ht="14.4">
      <c r="A572" s="121"/>
      <c r="B572" s="121"/>
      <c r="C572" s="121"/>
      <c r="D572" s="99"/>
    </row>
    <row r="573" spans="1:4" ht="14.4">
      <c r="A573" s="121"/>
      <c r="B573" s="121"/>
      <c r="C573" s="121"/>
      <c r="D573" s="99"/>
    </row>
    <row r="574" spans="1:4" ht="14.4">
      <c r="A574" s="121"/>
      <c r="B574" s="121"/>
      <c r="C574" s="121"/>
      <c r="D574" s="99"/>
    </row>
    <row r="575" spans="1:4" ht="14.4">
      <c r="A575" s="121"/>
      <c r="B575" s="121"/>
      <c r="C575" s="121"/>
      <c r="D575" s="99"/>
    </row>
    <row r="576" spans="1:4" ht="14.4">
      <c r="A576" s="121"/>
      <c r="B576" s="121"/>
      <c r="C576" s="121"/>
      <c r="D576" s="99"/>
    </row>
    <row r="577" spans="1:4" ht="14.4">
      <c r="A577" s="121"/>
      <c r="B577" s="121"/>
      <c r="C577" s="121"/>
      <c r="D577" s="99"/>
    </row>
    <row r="578" spans="1:4" ht="14.4">
      <c r="A578" s="121"/>
      <c r="B578" s="121"/>
      <c r="C578" s="121"/>
      <c r="D578" s="99"/>
    </row>
    <row r="579" spans="1:4" ht="14.4">
      <c r="A579" s="121"/>
      <c r="B579" s="121"/>
      <c r="C579" s="121"/>
      <c r="D579" s="99"/>
    </row>
    <row r="580" spans="1:4" ht="14.4">
      <c r="A580" s="121"/>
      <c r="B580" s="121"/>
      <c r="C580" s="121"/>
      <c r="D580" s="99"/>
    </row>
    <row r="581" spans="1:4" ht="14.4">
      <c r="A581" s="121"/>
      <c r="B581" s="121"/>
      <c r="C581" s="121"/>
      <c r="D581" s="99"/>
    </row>
    <row r="582" spans="1:4" ht="14.4">
      <c r="A582" s="121"/>
      <c r="B582" s="121"/>
      <c r="C582" s="121"/>
      <c r="D582" s="99"/>
    </row>
    <row r="583" spans="1:4" ht="14.4">
      <c r="A583" s="121"/>
      <c r="B583" s="121"/>
      <c r="C583" s="121"/>
      <c r="D583" s="99"/>
    </row>
    <row r="584" spans="1:4" ht="14.4">
      <c r="A584" s="121"/>
      <c r="B584" s="121"/>
      <c r="C584" s="121"/>
      <c r="D584" s="99"/>
    </row>
    <row r="585" spans="1:4" ht="14.4">
      <c r="A585" s="121"/>
      <c r="B585" s="121"/>
      <c r="C585" s="121"/>
      <c r="D585" s="99"/>
    </row>
    <row r="586" spans="1:4" ht="14.4">
      <c r="A586" s="121"/>
      <c r="B586" s="121"/>
      <c r="C586" s="121"/>
      <c r="D586" s="99"/>
    </row>
    <row r="587" spans="1:4" ht="14.4">
      <c r="A587" s="121"/>
      <c r="B587" s="121"/>
      <c r="C587" s="121"/>
      <c r="D587" s="99"/>
    </row>
    <row r="588" spans="1:4" ht="14.4">
      <c r="A588" s="121"/>
      <c r="B588" s="121"/>
      <c r="C588" s="121"/>
      <c r="D588" s="99"/>
    </row>
    <row r="589" spans="1:4" ht="14.4">
      <c r="A589" s="121"/>
      <c r="B589" s="121"/>
      <c r="C589" s="121"/>
      <c r="D589" s="99"/>
    </row>
    <row r="590" spans="1:4" ht="14.4">
      <c r="A590" s="121"/>
      <c r="B590" s="121"/>
      <c r="C590" s="121"/>
      <c r="D590" s="99"/>
    </row>
    <row r="591" spans="1:4" ht="14.4">
      <c r="A591" s="121"/>
      <c r="B591" s="121"/>
      <c r="C591" s="121"/>
      <c r="D591" s="99"/>
    </row>
    <row r="592" spans="1:4" ht="14.4">
      <c r="A592" s="121"/>
      <c r="B592" s="121"/>
      <c r="C592" s="121"/>
      <c r="D592" s="99"/>
    </row>
    <row r="593" spans="1:4" ht="14.4">
      <c r="A593" s="121"/>
      <c r="B593" s="121"/>
      <c r="C593" s="121"/>
      <c r="D593" s="99"/>
    </row>
    <row r="594" spans="1:4" ht="14.4">
      <c r="A594" s="121"/>
      <c r="B594" s="121"/>
      <c r="C594" s="121"/>
      <c r="D594" s="99"/>
    </row>
    <row r="595" spans="1:4" ht="14.4">
      <c r="A595" s="121"/>
      <c r="B595" s="121"/>
      <c r="C595" s="121"/>
      <c r="D595" s="99"/>
    </row>
    <row r="596" spans="1:4" ht="14.4">
      <c r="A596" s="121"/>
      <c r="B596" s="121"/>
      <c r="C596" s="121"/>
      <c r="D596" s="99"/>
    </row>
    <row r="597" spans="1:4" ht="14.4">
      <c r="A597" s="121"/>
      <c r="B597" s="121"/>
      <c r="C597" s="121"/>
      <c r="D597" s="99"/>
    </row>
    <row r="598" spans="1:4" ht="14.4">
      <c r="A598" s="121"/>
      <c r="B598" s="121"/>
      <c r="C598" s="121"/>
      <c r="D598" s="99"/>
    </row>
    <row r="599" spans="1:4" ht="14.4">
      <c r="A599" s="121"/>
      <c r="B599" s="121"/>
      <c r="C599" s="121"/>
      <c r="D599" s="99"/>
    </row>
    <row r="600" spans="1:4" ht="14.4">
      <c r="A600" s="121"/>
      <c r="B600" s="121"/>
      <c r="C600" s="121"/>
      <c r="D600" s="99"/>
    </row>
    <row r="601" spans="1:4" ht="14.4">
      <c r="A601" s="121"/>
      <c r="B601" s="121"/>
      <c r="C601" s="121"/>
      <c r="D601" s="99"/>
    </row>
    <row r="602" spans="1:4" ht="14.4">
      <c r="A602" s="121"/>
      <c r="B602" s="121"/>
      <c r="C602" s="121"/>
      <c r="D602" s="99"/>
    </row>
    <row r="603" spans="1:4" ht="14.4">
      <c r="A603" s="121"/>
      <c r="B603" s="121"/>
      <c r="C603" s="121"/>
      <c r="D603" s="99"/>
    </row>
    <row r="604" spans="1:4" ht="14.4">
      <c r="A604" s="121"/>
      <c r="B604" s="121"/>
      <c r="C604" s="121"/>
      <c r="D604" s="99"/>
    </row>
    <row r="605" spans="1:4" ht="14.4">
      <c r="A605" s="121"/>
      <c r="B605" s="121"/>
      <c r="C605" s="121"/>
      <c r="D605" s="99"/>
    </row>
    <row r="606" spans="1:4" ht="14.4">
      <c r="A606" s="121"/>
      <c r="B606" s="121"/>
      <c r="C606" s="121"/>
      <c r="D606" s="99"/>
    </row>
    <row r="607" spans="1:4" ht="14.4">
      <c r="A607" s="121"/>
      <c r="B607" s="121"/>
      <c r="C607" s="121"/>
      <c r="D607" s="99"/>
    </row>
    <row r="608" spans="1:4" ht="14.4">
      <c r="A608" s="121"/>
      <c r="B608" s="121"/>
      <c r="C608" s="121"/>
      <c r="D608" s="99"/>
    </row>
    <row r="609" spans="1:4" ht="14.4">
      <c r="A609" s="121"/>
      <c r="B609" s="121"/>
      <c r="C609" s="121"/>
      <c r="D609" s="99"/>
    </row>
    <row r="610" spans="1:4" ht="14.4">
      <c r="A610" s="121"/>
      <c r="B610" s="121"/>
      <c r="C610" s="121"/>
      <c r="D610" s="99"/>
    </row>
    <row r="611" spans="1:4" ht="14.4">
      <c r="A611" s="121"/>
      <c r="B611" s="121"/>
      <c r="C611" s="121"/>
      <c r="D611" s="99"/>
    </row>
    <row r="612" spans="1:4" ht="14.4">
      <c r="A612" s="121"/>
      <c r="B612" s="121"/>
      <c r="C612" s="121"/>
      <c r="D612" s="99"/>
    </row>
    <row r="613" spans="1:4" ht="14.4">
      <c r="A613" s="121"/>
      <c r="B613" s="121"/>
      <c r="C613" s="121"/>
      <c r="D613" s="99"/>
    </row>
    <row r="614" spans="1:4" ht="14.4">
      <c r="A614" s="121"/>
      <c r="B614" s="121"/>
      <c r="C614" s="121"/>
      <c r="D614" s="99"/>
    </row>
    <row r="615" spans="1:4" ht="14.4">
      <c r="A615" s="121"/>
      <c r="B615" s="121"/>
      <c r="C615" s="121"/>
      <c r="D615" s="99"/>
    </row>
    <row r="616" spans="1:4" ht="14.4">
      <c r="A616" s="121"/>
      <c r="B616" s="121"/>
      <c r="C616" s="121"/>
      <c r="D616" s="99"/>
    </row>
    <row r="617" spans="1:4" ht="14.4">
      <c r="A617" s="121"/>
      <c r="B617" s="121"/>
      <c r="C617" s="121"/>
      <c r="D617" s="99"/>
    </row>
    <row r="618" spans="1:4" ht="14.4">
      <c r="A618" s="121"/>
      <c r="B618" s="121"/>
      <c r="C618" s="121"/>
      <c r="D618" s="99"/>
    </row>
    <row r="619" spans="1:4" ht="14.4">
      <c r="A619" s="121"/>
      <c r="B619" s="121"/>
      <c r="C619" s="121"/>
      <c r="D619" s="99"/>
    </row>
    <row r="620" spans="1:4" ht="14.4">
      <c r="A620" s="121"/>
      <c r="B620" s="121"/>
      <c r="C620" s="121"/>
      <c r="D620" s="99"/>
    </row>
    <row r="621" spans="1:4" ht="14.4">
      <c r="A621" s="121"/>
      <c r="B621" s="121"/>
      <c r="C621" s="121"/>
      <c r="D621" s="99"/>
    </row>
    <row r="622" spans="1:4" ht="14.4">
      <c r="A622" s="121"/>
      <c r="B622" s="121"/>
      <c r="C622" s="121"/>
      <c r="D622" s="99"/>
    </row>
    <row r="623" spans="1:4" ht="14.4">
      <c r="A623" s="121"/>
      <c r="B623" s="121"/>
      <c r="C623" s="121"/>
      <c r="D623" s="99"/>
    </row>
    <row r="624" spans="1:4" ht="14.4">
      <c r="A624" s="121"/>
      <c r="B624" s="121"/>
      <c r="C624" s="121"/>
      <c r="D624" s="99"/>
    </row>
    <row r="625" spans="1:4" ht="14.4">
      <c r="A625" s="121"/>
      <c r="B625" s="121"/>
      <c r="C625" s="121"/>
      <c r="D625" s="99"/>
    </row>
    <row r="626" spans="1:4" ht="14.4">
      <c r="A626" s="121"/>
      <c r="B626" s="121"/>
      <c r="C626" s="121"/>
      <c r="D626" s="99"/>
    </row>
    <row r="627" spans="1:4" ht="14.4">
      <c r="A627" s="121"/>
      <c r="B627" s="121"/>
      <c r="C627" s="121"/>
      <c r="D627" s="99"/>
    </row>
    <row r="628" spans="1:4" ht="14.4">
      <c r="A628" s="121"/>
      <c r="B628" s="121"/>
      <c r="C628" s="121"/>
      <c r="D628" s="99"/>
    </row>
    <row r="629" spans="1:4" ht="14.4">
      <c r="A629" s="121"/>
      <c r="B629" s="121"/>
      <c r="C629" s="121"/>
      <c r="D629" s="99"/>
    </row>
    <row r="630" spans="1:4" ht="14.4">
      <c r="A630" s="121"/>
      <c r="B630" s="121"/>
      <c r="C630" s="121"/>
      <c r="D630" s="99"/>
    </row>
    <row r="631" spans="1:4" ht="14.4">
      <c r="A631" s="121"/>
      <c r="B631" s="121"/>
      <c r="C631" s="121"/>
      <c r="D631" s="99"/>
    </row>
    <row r="632" spans="1:4" ht="14.4">
      <c r="A632" s="121"/>
      <c r="B632" s="121"/>
      <c r="C632" s="121"/>
      <c r="D632" s="99"/>
    </row>
    <row r="633" spans="1:4" ht="14.4">
      <c r="A633" s="121"/>
      <c r="B633" s="121"/>
      <c r="C633" s="121"/>
      <c r="D633" s="99"/>
    </row>
    <row r="634" spans="1:4" ht="14.4">
      <c r="A634" s="121"/>
      <c r="B634" s="121"/>
      <c r="C634" s="121"/>
      <c r="D634" s="99"/>
    </row>
    <row r="635" spans="1:4" ht="14.4">
      <c r="A635" s="121"/>
      <c r="B635" s="121"/>
      <c r="C635" s="121"/>
      <c r="D635" s="99"/>
    </row>
    <row r="636" spans="1:4" ht="14.4">
      <c r="A636" s="121"/>
      <c r="B636" s="121"/>
      <c r="C636" s="121"/>
      <c r="D636" s="99"/>
    </row>
    <row r="637" spans="1:4" ht="14.4">
      <c r="A637" s="121"/>
      <c r="B637" s="121"/>
      <c r="C637" s="121"/>
      <c r="D637" s="99"/>
    </row>
    <row r="638" spans="1:4" ht="14.4">
      <c r="A638" s="121"/>
      <c r="B638" s="121"/>
      <c r="C638" s="121"/>
      <c r="D638" s="99"/>
    </row>
    <row r="639" spans="1:4" ht="14.4">
      <c r="A639" s="121"/>
      <c r="B639" s="121"/>
      <c r="C639" s="121"/>
      <c r="D639" s="99"/>
    </row>
    <row r="640" spans="1:4" ht="14.4">
      <c r="A640" s="121"/>
      <c r="B640" s="121"/>
      <c r="C640" s="121"/>
      <c r="D640" s="99"/>
    </row>
    <row r="641" spans="1:4" ht="14.4">
      <c r="A641" s="121"/>
      <c r="B641" s="121"/>
      <c r="C641" s="121"/>
      <c r="D641" s="99"/>
    </row>
    <row r="642" spans="1:4" ht="14.4">
      <c r="A642" s="121"/>
      <c r="B642" s="121"/>
      <c r="C642" s="121"/>
      <c r="D642" s="99"/>
    </row>
    <row r="643" spans="1:4" ht="14.4">
      <c r="A643" s="121"/>
      <c r="B643" s="121"/>
      <c r="C643" s="121"/>
      <c r="D643" s="99"/>
    </row>
    <row r="644" spans="1:4" ht="14.4">
      <c r="A644" s="121"/>
      <c r="B644" s="121"/>
      <c r="C644" s="121"/>
      <c r="D644" s="99"/>
    </row>
    <row r="645" spans="1:4" ht="14.4">
      <c r="A645" s="121"/>
      <c r="B645" s="121"/>
      <c r="C645" s="121"/>
      <c r="D645" s="99"/>
    </row>
    <row r="646" spans="1:4" ht="14.4">
      <c r="A646" s="121"/>
      <c r="B646" s="121"/>
      <c r="C646" s="121"/>
      <c r="D646" s="99"/>
    </row>
    <row r="647" spans="1:4" ht="14.4">
      <c r="A647" s="121"/>
      <c r="B647" s="121"/>
      <c r="C647" s="121"/>
      <c r="D647" s="99"/>
    </row>
    <row r="648" spans="1:4" ht="14.4">
      <c r="A648" s="121"/>
      <c r="B648" s="121"/>
      <c r="C648" s="121"/>
      <c r="D648" s="99"/>
    </row>
    <row r="649" spans="1:4" ht="14.4">
      <c r="A649" s="121"/>
      <c r="B649" s="121"/>
      <c r="C649" s="121"/>
      <c r="D649" s="99"/>
    </row>
    <row r="650" spans="1:4" ht="14.4">
      <c r="A650" s="121"/>
      <c r="B650" s="121"/>
      <c r="C650" s="121"/>
      <c r="D650" s="99"/>
    </row>
    <row r="651" spans="1:4" ht="14.4">
      <c r="A651" s="121"/>
      <c r="B651" s="121"/>
      <c r="C651" s="121"/>
      <c r="D651" s="99"/>
    </row>
    <row r="652" spans="1:4" ht="14.4">
      <c r="A652" s="121"/>
      <c r="B652" s="121"/>
      <c r="C652" s="121"/>
      <c r="D652" s="99"/>
    </row>
    <row r="653" spans="1:4" ht="14.4">
      <c r="A653" s="121"/>
      <c r="B653" s="121"/>
      <c r="C653" s="121"/>
      <c r="D653" s="99"/>
    </row>
    <row r="654" spans="1:4" ht="14.4">
      <c r="A654" s="121"/>
      <c r="B654" s="121"/>
      <c r="C654" s="121"/>
      <c r="D654" s="99"/>
    </row>
    <row r="655" spans="1:4" ht="14.4">
      <c r="A655" s="121"/>
      <c r="B655" s="121"/>
      <c r="C655" s="121"/>
      <c r="D655" s="99"/>
    </row>
    <row r="656" spans="1:4" ht="14.4">
      <c r="A656" s="121"/>
      <c r="B656" s="121"/>
      <c r="C656" s="121"/>
      <c r="D656" s="99"/>
    </row>
    <row r="657" spans="1:4" ht="14.4">
      <c r="A657" s="121"/>
      <c r="B657" s="121"/>
      <c r="C657" s="121"/>
      <c r="D657" s="99"/>
    </row>
    <row r="658" spans="1:4" ht="14.4">
      <c r="A658" s="121"/>
      <c r="B658" s="121"/>
      <c r="C658" s="121"/>
      <c r="D658" s="99"/>
    </row>
    <row r="659" spans="1:4" ht="14.4">
      <c r="A659" s="121"/>
      <c r="B659" s="121"/>
      <c r="C659" s="121"/>
      <c r="D659" s="99"/>
    </row>
    <row r="660" spans="1:4" ht="14.4">
      <c r="A660" s="121"/>
      <c r="B660" s="121"/>
      <c r="C660" s="121"/>
      <c r="D660" s="99"/>
    </row>
    <row r="661" spans="1:4" ht="14.4">
      <c r="A661" s="121"/>
      <c r="B661" s="121"/>
      <c r="C661" s="121"/>
      <c r="D661" s="99"/>
    </row>
    <row r="662" spans="1:4" ht="14.4">
      <c r="A662" s="121"/>
      <c r="B662" s="121"/>
      <c r="C662" s="121"/>
      <c r="D662" s="99"/>
    </row>
    <row r="663" spans="1:4" ht="14.4">
      <c r="A663" s="121"/>
      <c r="B663" s="121"/>
      <c r="C663" s="121"/>
      <c r="D663" s="99"/>
    </row>
    <row r="664" spans="1:4" ht="14.4">
      <c r="A664" s="121"/>
      <c r="B664" s="121"/>
      <c r="C664" s="121"/>
      <c r="D664" s="99"/>
    </row>
    <row r="665" spans="1:4" ht="14.4">
      <c r="A665" s="121"/>
      <c r="B665" s="121"/>
      <c r="C665" s="121"/>
      <c r="D665" s="99"/>
    </row>
    <row r="666" spans="1:4" ht="14.4">
      <c r="A666" s="121"/>
      <c r="B666" s="121"/>
      <c r="C666" s="121"/>
      <c r="D666" s="99"/>
    </row>
    <row r="667" spans="1:4" ht="14.4">
      <c r="A667" s="121"/>
      <c r="B667" s="121"/>
      <c r="C667" s="121"/>
      <c r="D667" s="99"/>
    </row>
    <row r="668" spans="1:4" ht="14.4">
      <c r="A668" s="121"/>
      <c r="B668" s="121"/>
      <c r="C668" s="121"/>
      <c r="D668" s="99"/>
    </row>
    <row r="669" spans="1:4" ht="14.4">
      <c r="A669" s="121"/>
      <c r="B669" s="121"/>
      <c r="C669" s="121"/>
      <c r="D669" s="99"/>
    </row>
    <row r="670" spans="1:4" ht="14.4">
      <c r="A670" s="121"/>
      <c r="B670" s="121"/>
      <c r="C670" s="121"/>
      <c r="D670" s="99"/>
    </row>
    <row r="671" spans="1:4" ht="14.4">
      <c r="A671" s="121"/>
      <c r="B671" s="121"/>
      <c r="C671" s="121"/>
      <c r="D671" s="99"/>
    </row>
    <row r="672" spans="1:4" ht="14.4">
      <c r="A672" s="121"/>
      <c r="B672" s="121"/>
      <c r="C672" s="121"/>
      <c r="D672" s="99"/>
    </row>
    <row r="673" spans="1:4" ht="14.4">
      <c r="A673" s="121"/>
      <c r="B673" s="121"/>
      <c r="C673" s="121"/>
      <c r="D673" s="99"/>
    </row>
    <row r="674" spans="1:4" ht="14.4">
      <c r="A674" s="121"/>
      <c r="B674" s="121"/>
      <c r="C674" s="121"/>
      <c r="D674" s="99"/>
    </row>
    <row r="675" spans="1:4" ht="14.4">
      <c r="A675" s="121"/>
      <c r="B675" s="121"/>
      <c r="C675" s="121"/>
      <c r="D675" s="99"/>
    </row>
    <row r="676" spans="1:4" ht="14.4">
      <c r="A676" s="121"/>
      <c r="B676" s="121"/>
      <c r="C676" s="121"/>
      <c r="D676" s="99"/>
    </row>
    <row r="677" spans="1:4" ht="14.4">
      <c r="A677" s="121"/>
      <c r="B677" s="121"/>
      <c r="C677" s="121"/>
      <c r="D677" s="99"/>
    </row>
    <row r="678" spans="1:4" ht="14.4">
      <c r="A678" s="121"/>
      <c r="B678" s="121"/>
      <c r="C678" s="121"/>
      <c r="D678" s="99"/>
    </row>
    <row r="679" spans="1:4" ht="14.4">
      <c r="A679" s="121"/>
      <c r="B679" s="121"/>
      <c r="C679" s="121"/>
      <c r="D679" s="99"/>
    </row>
    <row r="680" spans="1:4" ht="14.4">
      <c r="A680" s="121"/>
      <c r="B680" s="121"/>
      <c r="C680" s="121"/>
      <c r="D680" s="99"/>
    </row>
    <row r="681" spans="1:4" ht="14.4">
      <c r="A681" s="121"/>
      <c r="B681" s="121"/>
      <c r="C681" s="121"/>
      <c r="D681" s="99"/>
    </row>
    <row r="682" spans="1:4" ht="14.4">
      <c r="A682" s="121"/>
      <c r="B682" s="121"/>
      <c r="C682" s="121"/>
      <c r="D682" s="99"/>
    </row>
    <row r="683" spans="1:4" ht="14.4">
      <c r="A683" s="121"/>
      <c r="B683" s="121"/>
      <c r="C683" s="121"/>
      <c r="D683" s="99"/>
    </row>
    <row r="684" spans="1:4" ht="14.4">
      <c r="A684" s="121"/>
      <c r="B684" s="121"/>
      <c r="C684" s="121"/>
      <c r="D684" s="99"/>
    </row>
    <row r="685" spans="1:4" ht="14.4">
      <c r="A685" s="121"/>
      <c r="B685" s="121"/>
      <c r="C685" s="121"/>
      <c r="D685" s="99"/>
    </row>
    <row r="686" spans="1:4" ht="14.4">
      <c r="A686" s="121"/>
      <c r="B686" s="121"/>
      <c r="C686" s="121"/>
      <c r="D686" s="99"/>
    </row>
    <row r="687" spans="1:4" ht="14.4">
      <c r="A687" s="121"/>
      <c r="B687" s="121"/>
      <c r="C687" s="121"/>
      <c r="D687" s="99"/>
    </row>
    <row r="688" spans="1:4" ht="14.4">
      <c r="A688" s="121"/>
      <c r="B688" s="121"/>
      <c r="C688" s="121"/>
      <c r="D688" s="99"/>
    </row>
    <row r="689" spans="1:4" ht="14.4">
      <c r="A689" s="121"/>
      <c r="B689" s="121"/>
      <c r="C689" s="121"/>
      <c r="D689" s="99"/>
    </row>
    <row r="690" spans="1:4" ht="14.4">
      <c r="A690" s="121"/>
      <c r="B690" s="121"/>
      <c r="C690" s="121"/>
      <c r="D690" s="99"/>
    </row>
    <row r="691" spans="1:4" ht="14.4">
      <c r="A691" s="121"/>
      <c r="B691" s="121"/>
      <c r="C691" s="121"/>
      <c r="D691" s="99"/>
    </row>
    <row r="692" spans="1:4" ht="14.4">
      <c r="A692" s="121"/>
      <c r="B692" s="121"/>
      <c r="C692" s="121"/>
      <c r="D692" s="99"/>
    </row>
    <row r="693" spans="1:4" ht="14.4">
      <c r="A693" s="121"/>
      <c r="B693" s="121"/>
      <c r="C693" s="121"/>
      <c r="D693" s="99"/>
    </row>
    <row r="694" spans="1:4" ht="14.4">
      <c r="A694" s="121"/>
      <c r="B694" s="121"/>
      <c r="C694" s="121"/>
      <c r="D694" s="99"/>
    </row>
    <row r="695" spans="1:4" ht="14.4">
      <c r="A695" s="121"/>
      <c r="B695" s="121"/>
      <c r="C695" s="121"/>
      <c r="D695" s="99"/>
    </row>
    <row r="696" spans="1:4" ht="14.4">
      <c r="A696" s="121"/>
      <c r="B696" s="121"/>
      <c r="C696" s="121"/>
      <c r="D696" s="99"/>
    </row>
    <row r="697" spans="1:4" ht="14.4">
      <c r="A697" s="121"/>
      <c r="B697" s="121"/>
      <c r="C697" s="121"/>
      <c r="D697" s="99"/>
    </row>
    <row r="698" spans="1:4" ht="14.4">
      <c r="A698" s="121"/>
      <c r="B698" s="121"/>
      <c r="C698" s="121"/>
      <c r="D698" s="99"/>
    </row>
    <row r="699" spans="1:4" ht="14.4">
      <c r="A699" s="121"/>
      <c r="B699" s="121"/>
      <c r="C699" s="121"/>
      <c r="D699" s="99"/>
    </row>
    <row r="700" spans="1:4" ht="14.4">
      <c r="A700" s="121"/>
      <c r="B700" s="121"/>
      <c r="C700" s="121"/>
      <c r="D700" s="99"/>
    </row>
    <row r="701" spans="1:4" ht="14.4">
      <c r="A701" s="121"/>
      <c r="B701" s="121"/>
      <c r="C701" s="121"/>
      <c r="D701" s="99"/>
    </row>
    <row r="702" spans="1:4" ht="14.4">
      <c r="A702" s="121"/>
      <c r="B702" s="121"/>
      <c r="C702" s="121"/>
      <c r="D702" s="99"/>
    </row>
    <row r="703" spans="1:4" ht="14.4">
      <c r="A703" s="121"/>
      <c r="B703" s="121"/>
      <c r="C703" s="121"/>
      <c r="D703" s="99"/>
    </row>
    <row r="704" spans="1:4" ht="14.4">
      <c r="A704" s="121"/>
      <c r="B704" s="121"/>
      <c r="C704" s="121"/>
      <c r="D704" s="99"/>
    </row>
    <row r="705" spans="1:4" ht="14.4">
      <c r="A705" s="121"/>
      <c r="B705" s="121"/>
      <c r="C705" s="121"/>
      <c r="D705" s="99"/>
    </row>
    <row r="706" spans="1:4" ht="14.4">
      <c r="A706" s="121"/>
      <c r="B706" s="121"/>
      <c r="C706" s="121"/>
      <c r="D706" s="99"/>
    </row>
    <row r="707" spans="1:4" ht="14.4">
      <c r="A707" s="121"/>
      <c r="B707" s="121"/>
      <c r="C707" s="121"/>
      <c r="D707" s="99"/>
    </row>
    <row r="708" spans="1:4" ht="14.4">
      <c r="A708" s="121"/>
      <c r="B708" s="121"/>
      <c r="C708" s="121"/>
      <c r="D708" s="99"/>
    </row>
    <row r="709" spans="1:4" ht="14.4">
      <c r="A709" s="121"/>
      <c r="B709" s="121"/>
      <c r="C709" s="121"/>
      <c r="D709" s="99"/>
    </row>
    <row r="710" spans="1:4" ht="14.4">
      <c r="A710" s="121"/>
      <c r="B710" s="121"/>
      <c r="C710" s="121"/>
      <c r="D710" s="99"/>
    </row>
    <row r="711" spans="1:4" ht="14.4">
      <c r="A711" s="121"/>
      <c r="B711" s="121"/>
      <c r="C711" s="121"/>
      <c r="D711" s="99"/>
    </row>
    <row r="712" spans="1:4" ht="14.4">
      <c r="A712" s="121"/>
      <c r="B712" s="121"/>
      <c r="C712" s="121"/>
      <c r="D712" s="99"/>
    </row>
    <row r="713" spans="1:4" ht="14.4">
      <c r="A713" s="121"/>
      <c r="B713" s="121"/>
      <c r="C713" s="121"/>
      <c r="D713" s="99"/>
    </row>
    <row r="714" spans="1:4" ht="14.4">
      <c r="A714" s="121"/>
      <c r="B714" s="121"/>
      <c r="C714" s="121"/>
      <c r="D714" s="99"/>
    </row>
    <row r="715" spans="1:4" ht="14.4">
      <c r="A715" s="121"/>
      <c r="B715" s="121"/>
      <c r="C715" s="121"/>
      <c r="D715" s="99"/>
    </row>
    <row r="716" spans="1:4" ht="14.4">
      <c r="A716" s="121"/>
      <c r="B716" s="121"/>
      <c r="C716" s="121"/>
      <c r="D716" s="99"/>
    </row>
    <row r="717" spans="1:4" ht="14.4">
      <c r="A717" s="121"/>
      <c r="B717" s="121"/>
      <c r="C717" s="121"/>
      <c r="D717" s="99"/>
    </row>
    <row r="718" spans="1:4" ht="14.4">
      <c r="A718" s="121"/>
      <c r="B718" s="121"/>
      <c r="C718" s="121"/>
      <c r="D718" s="99"/>
    </row>
    <row r="719" spans="1:4" ht="14.4">
      <c r="A719" s="121"/>
      <c r="B719" s="121"/>
      <c r="C719" s="121"/>
      <c r="D719" s="99"/>
    </row>
    <row r="720" spans="1:4" ht="14.4">
      <c r="A720" s="121"/>
      <c r="B720" s="121"/>
      <c r="C720" s="121"/>
      <c r="D720" s="99"/>
    </row>
    <row r="721" spans="1:4" ht="14.4">
      <c r="A721" s="121"/>
      <c r="B721" s="121"/>
      <c r="C721" s="121"/>
      <c r="D721" s="99"/>
    </row>
    <row r="722" spans="1:4" ht="14.4">
      <c r="A722" s="121"/>
      <c r="B722" s="121"/>
      <c r="C722" s="121"/>
      <c r="D722" s="99"/>
    </row>
    <row r="723" spans="1:4" ht="14.4">
      <c r="A723" s="121"/>
      <c r="B723" s="121"/>
      <c r="C723" s="121"/>
      <c r="D723" s="99"/>
    </row>
    <row r="724" spans="1:4" ht="14.4">
      <c r="A724" s="121"/>
      <c r="B724" s="121"/>
      <c r="C724" s="121"/>
      <c r="D724" s="99"/>
    </row>
    <row r="725" spans="1:4" ht="14.4">
      <c r="A725" s="121"/>
      <c r="B725" s="121"/>
      <c r="C725" s="121"/>
      <c r="D725" s="99"/>
    </row>
    <row r="726" spans="1:4" ht="14.4">
      <c r="A726" s="121"/>
      <c r="B726" s="121"/>
      <c r="C726" s="121"/>
      <c r="D726" s="99"/>
    </row>
    <row r="727" spans="1:4" ht="14.4">
      <c r="A727" s="121"/>
      <c r="B727" s="121"/>
      <c r="C727" s="121"/>
      <c r="D727" s="99"/>
    </row>
    <row r="728" spans="1:4" ht="14.4">
      <c r="A728" s="121"/>
      <c r="B728" s="121"/>
      <c r="C728" s="121"/>
      <c r="D728" s="99"/>
    </row>
    <row r="729" spans="1:4" ht="14.4">
      <c r="A729" s="121"/>
      <c r="B729" s="121"/>
      <c r="C729" s="121"/>
      <c r="D729" s="99"/>
    </row>
    <row r="730" spans="1:4" ht="14.4">
      <c r="A730" s="121"/>
      <c r="B730" s="121"/>
      <c r="C730" s="121"/>
      <c r="D730" s="99"/>
    </row>
    <row r="731" spans="1:4" ht="14.4">
      <c r="A731" s="121"/>
      <c r="B731" s="121"/>
      <c r="C731" s="121"/>
      <c r="D731" s="99"/>
    </row>
    <row r="732" spans="1:4" ht="14.4">
      <c r="A732" s="121"/>
      <c r="B732" s="121"/>
      <c r="C732" s="121"/>
      <c r="D732" s="99"/>
    </row>
    <row r="733" spans="1:4" ht="14.4">
      <c r="A733" s="121"/>
      <c r="B733" s="121"/>
      <c r="C733" s="121"/>
      <c r="D733" s="99"/>
    </row>
    <row r="734" spans="1:4" ht="14.4">
      <c r="A734" s="121"/>
      <c r="B734" s="121"/>
      <c r="C734" s="121"/>
      <c r="D734" s="99"/>
    </row>
    <row r="735" spans="1:4" ht="14.4">
      <c r="A735" s="121"/>
      <c r="B735" s="121"/>
      <c r="C735" s="121"/>
      <c r="D735" s="99"/>
    </row>
    <row r="736" spans="1:4" ht="14.4">
      <c r="A736" s="121"/>
      <c r="B736" s="121"/>
      <c r="C736" s="121"/>
      <c r="D736" s="99"/>
    </row>
    <row r="737" spans="1:4" ht="14.4">
      <c r="A737" s="121"/>
      <c r="B737" s="121"/>
      <c r="C737" s="121"/>
      <c r="D737" s="99"/>
    </row>
    <row r="738" spans="1:4" ht="14.4">
      <c r="A738" s="121"/>
      <c r="B738" s="121"/>
      <c r="C738" s="121"/>
      <c r="D738" s="99"/>
    </row>
    <row r="739" spans="1:4" ht="14.4">
      <c r="A739" s="121"/>
      <c r="B739" s="121"/>
      <c r="C739" s="121"/>
      <c r="D739" s="99"/>
    </row>
    <row r="740" spans="1:4" ht="14.4">
      <c r="A740" s="121"/>
      <c r="B740" s="121"/>
      <c r="C740" s="121"/>
      <c r="D740" s="99"/>
    </row>
    <row r="741" spans="1:4" ht="14.4">
      <c r="A741" s="121"/>
      <c r="B741" s="121"/>
      <c r="C741" s="121"/>
      <c r="D741" s="99"/>
    </row>
    <row r="742" spans="1:4" ht="14.4">
      <c r="A742" s="121"/>
      <c r="B742" s="121"/>
      <c r="C742" s="121"/>
      <c r="D742" s="99"/>
    </row>
    <row r="743" spans="1:4" ht="14.4">
      <c r="A743" s="121"/>
      <c r="B743" s="121"/>
      <c r="C743" s="121"/>
      <c r="D743" s="99"/>
    </row>
    <row r="744" spans="1:4" ht="14.4">
      <c r="A744" s="121"/>
      <c r="B744" s="121"/>
      <c r="C744" s="121"/>
      <c r="D744" s="99"/>
    </row>
    <row r="745" spans="1:4" ht="14.4">
      <c r="A745" s="121"/>
      <c r="B745" s="121"/>
      <c r="C745" s="121"/>
      <c r="D745" s="99"/>
    </row>
    <row r="746" spans="1:4" ht="14.4">
      <c r="A746" s="121"/>
      <c r="B746" s="121"/>
      <c r="C746" s="121"/>
      <c r="D746" s="99"/>
    </row>
    <row r="747" spans="1:4" ht="14.4">
      <c r="A747" s="121"/>
      <c r="B747" s="121"/>
      <c r="C747" s="121"/>
      <c r="D747" s="99"/>
    </row>
    <row r="748" spans="1:4" ht="14.4">
      <c r="A748" s="121"/>
      <c r="B748" s="121"/>
      <c r="C748" s="121"/>
      <c r="D748" s="99"/>
    </row>
    <row r="749" spans="1:4" ht="14.4">
      <c r="A749" s="121"/>
      <c r="B749" s="121"/>
      <c r="C749" s="121"/>
      <c r="D749" s="99"/>
    </row>
    <row r="750" spans="1:4" ht="14.4">
      <c r="A750" s="121"/>
      <c r="B750" s="121"/>
      <c r="C750" s="121"/>
      <c r="D750" s="99"/>
    </row>
    <row r="751" spans="1:4" ht="14.4">
      <c r="A751" s="121"/>
      <c r="B751" s="121"/>
      <c r="C751" s="121"/>
      <c r="D751" s="99"/>
    </row>
    <row r="752" spans="1:4" ht="14.4">
      <c r="A752" s="121"/>
      <c r="B752" s="121"/>
      <c r="C752" s="121"/>
      <c r="D752" s="99"/>
    </row>
    <row r="753" spans="1:4" ht="14.4">
      <c r="A753" s="121"/>
      <c r="B753" s="121"/>
      <c r="C753" s="121"/>
      <c r="D753" s="99"/>
    </row>
    <row r="754" spans="1:4" ht="14.4">
      <c r="A754" s="121"/>
      <c r="B754" s="121"/>
      <c r="C754" s="121"/>
      <c r="D754" s="99"/>
    </row>
    <row r="755" spans="1:4" ht="14.4">
      <c r="A755" s="121"/>
      <c r="B755" s="121"/>
      <c r="C755" s="121"/>
      <c r="D755" s="99"/>
    </row>
    <row r="756" spans="1:4" ht="14.4">
      <c r="A756" s="121"/>
      <c r="B756" s="121"/>
      <c r="C756" s="121"/>
      <c r="D756" s="99"/>
    </row>
    <row r="757" spans="1:4" ht="14.4">
      <c r="A757" s="121"/>
      <c r="B757" s="121"/>
      <c r="C757" s="121"/>
      <c r="D757" s="99"/>
    </row>
    <row r="758" spans="1:4" ht="14.4">
      <c r="A758" s="121"/>
      <c r="B758" s="121"/>
      <c r="C758" s="121"/>
      <c r="D758" s="99"/>
    </row>
    <row r="759" spans="1:4" ht="14.4">
      <c r="A759" s="121"/>
      <c r="B759" s="121"/>
      <c r="C759" s="121"/>
      <c r="D759" s="99"/>
    </row>
    <row r="760" spans="1:4" ht="14.4">
      <c r="A760" s="121"/>
      <c r="B760" s="121"/>
      <c r="C760" s="121"/>
      <c r="D760" s="99"/>
    </row>
    <row r="761" spans="1:4" ht="14.4">
      <c r="A761" s="121"/>
      <c r="B761" s="121"/>
      <c r="C761" s="121"/>
      <c r="D761" s="99"/>
    </row>
    <row r="762" spans="1:4" ht="14.4">
      <c r="A762" s="121"/>
      <c r="B762" s="121"/>
      <c r="C762" s="121"/>
      <c r="D762" s="99"/>
    </row>
    <row r="763" spans="1:4" ht="14.4">
      <c r="A763" s="121"/>
      <c r="B763" s="121"/>
      <c r="C763" s="121"/>
      <c r="D763" s="99"/>
    </row>
    <row r="764" spans="1:4" ht="14.4">
      <c r="A764" s="121"/>
      <c r="B764" s="121"/>
      <c r="C764" s="121"/>
      <c r="D764" s="99"/>
    </row>
    <row r="765" spans="1:4" ht="14.4">
      <c r="A765" s="121"/>
      <c r="B765" s="121"/>
      <c r="C765" s="121"/>
      <c r="D765" s="99"/>
    </row>
    <row r="766" spans="1:4" ht="14.4">
      <c r="A766" s="121"/>
      <c r="B766" s="121"/>
      <c r="C766" s="121"/>
      <c r="D766" s="99"/>
    </row>
    <row r="767" spans="1:4" ht="14.4">
      <c r="A767" s="121"/>
      <c r="B767" s="121"/>
      <c r="C767" s="121"/>
      <c r="D767" s="99"/>
    </row>
    <row r="768" spans="1:4" ht="14.4">
      <c r="A768" s="121"/>
      <c r="B768" s="121"/>
      <c r="C768" s="121"/>
      <c r="D768" s="99"/>
    </row>
    <row r="769" spans="1:4" ht="14.4">
      <c r="A769" s="121"/>
      <c r="B769" s="121"/>
      <c r="C769" s="121"/>
      <c r="D769" s="99"/>
    </row>
    <row r="770" spans="1:4" ht="14.4">
      <c r="A770" s="121"/>
      <c r="B770" s="121"/>
      <c r="C770" s="121"/>
      <c r="D770" s="99"/>
    </row>
    <row r="771" spans="1:4" ht="14.4">
      <c r="A771" s="121"/>
      <c r="B771" s="121"/>
      <c r="C771" s="121"/>
      <c r="D771" s="99"/>
    </row>
    <row r="772" spans="1:4" ht="14.4">
      <c r="A772" s="121"/>
      <c r="B772" s="121"/>
      <c r="C772" s="121"/>
      <c r="D772" s="99"/>
    </row>
    <row r="773" spans="1:4" ht="14.4">
      <c r="A773" s="121"/>
      <c r="B773" s="121"/>
      <c r="C773" s="121"/>
      <c r="D773" s="99"/>
    </row>
    <row r="774" spans="1:4" ht="14.4">
      <c r="A774" s="121"/>
      <c r="B774" s="121"/>
      <c r="C774" s="121"/>
      <c r="D774" s="99"/>
    </row>
    <row r="775" spans="1:4" ht="14.4">
      <c r="A775" s="121"/>
      <c r="B775" s="121"/>
      <c r="C775" s="121"/>
      <c r="D775" s="99"/>
    </row>
    <row r="776" spans="1:4" ht="14.4">
      <c r="A776" s="121"/>
      <c r="B776" s="121"/>
      <c r="C776" s="121"/>
      <c r="D776" s="99"/>
    </row>
    <row r="777" spans="1:4" ht="14.4">
      <c r="A777" s="121"/>
      <c r="B777" s="121"/>
      <c r="C777" s="121"/>
      <c r="D777" s="99"/>
    </row>
    <row r="778" spans="1:4" ht="14.4">
      <c r="A778" s="121"/>
      <c r="B778" s="121"/>
      <c r="C778" s="121"/>
      <c r="D778" s="99"/>
    </row>
    <row r="779" spans="1:4" ht="14.4">
      <c r="A779" s="121"/>
      <c r="B779" s="121"/>
      <c r="C779" s="121"/>
      <c r="D779" s="99"/>
    </row>
    <row r="780" spans="1:4" ht="14.4">
      <c r="A780" s="121"/>
      <c r="B780" s="121"/>
      <c r="C780" s="121"/>
      <c r="D780" s="99"/>
    </row>
    <row r="781" spans="1:4" ht="14.4">
      <c r="A781" s="121"/>
      <c r="B781" s="121"/>
      <c r="C781" s="121"/>
      <c r="D781" s="99"/>
    </row>
    <row r="782" spans="1:4" ht="14.4">
      <c r="A782" s="121"/>
      <c r="B782" s="121"/>
      <c r="C782" s="121"/>
      <c r="D782" s="99"/>
    </row>
    <row r="783" spans="1:4" ht="14.4">
      <c r="A783" s="121"/>
      <c r="B783" s="121"/>
      <c r="C783" s="121"/>
      <c r="D783" s="99"/>
    </row>
    <row r="784" spans="1:4" ht="14.4">
      <c r="A784" s="121"/>
      <c r="B784" s="121"/>
      <c r="C784" s="121"/>
      <c r="D784" s="99"/>
    </row>
    <row r="785" spans="1:4" ht="14.4">
      <c r="A785" s="121"/>
      <c r="B785" s="121"/>
      <c r="C785" s="121"/>
      <c r="D785" s="99"/>
    </row>
    <row r="786" spans="1:4" ht="14.4">
      <c r="A786" s="121"/>
      <c r="B786" s="121"/>
      <c r="C786" s="121"/>
      <c r="D786" s="99"/>
    </row>
    <row r="787" spans="1:4" ht="14.4">
      <c r="A787" s="121"/>
      <c r="B787" s="121"/>
      <c r="C787" s="121"/>
      <c r="D787" s="99"/>
    </row>
    <row r="788" spans="1:4" ht="14.4">
      <c r="A788" s="121"/>
      <c r="B788" s="121"/>
      <c r="C788" s="121"/>
      <c r="D788" s="99"/>
    </row>
    <row r="789" spans="1:4" ht="14.4">
      <c r="A789" s="121"/>
      <c r="B789" s="121"/>
      <c r="C789" s="121"/>
      <c r="D789" s="99"/>
    </row>
    <row r="790" spans="1:4" ht="14.4">
      <c r="A790" s="121"/>
      <c r="B790" s="121"/>
      <c r="C790" s="121"/>
      <c r="D790" s="99"/>
    </row>
    <row r="791" spans="1:4" ht="14.4">
      <c r="A791" s="121"/>
      <c r="B791" s="121"/>
      <c r="C791" s="121"/>
      <c r="D791" s="99"/>
    </row>
    <row r="792" spans="1:4" ht="14.4">
      <c r="A792" s="121"/>
      <c r="B792" s="121"/>
      <c r="C792" s="121"/>
      <c r="D792" s="99"/>
    </row>
    <row r="793" spans="1:4" ht="14.4">
      <c r="A793" s="121"/>
      <c r="B793" s="121"/>
      <c r="C793" s="121"/>
      <c r="D793" s="99"/>
    </row>
    <row r="794" spans="1:4" ht="14.4">
      <c r="A794" s="121"/>
      <c r="B794" s="121"/>
      <c r="C794" s="121"/>
      <c r="D794" s="99"/>
    </row>
    <row r="795" spans="1:4" ht="14.4">
      <c r="A795" s="121"/>
      <c r="B795" s="121"/>
      <c r="C795" s="121"/>
      <c r="D795" s="99"/>
    </row>
    <row r="796" spans="1:4" ht="14.4">
      <c r="A796" s="121"/>
      <c r="B796" s="121"/>
      <c r="C796" s="121"/>
      <c r="D796" s="99"/>
    </row>
    <row r="797" spans="1:4" ht="14.4">
      <c r="A797" s="121"/>
      <c r="B797" s="121"/>
      <c r="C797" s="121"/>
      <c r="D797" s="99"/>
    </row>
    <row r="798" spans="1:4" ht="14.4">
      <c r="A798" s="121"/>
      <c r="B798" s="121"/>
      <c r="C798" s="121"/>
      <c r="D798" s="99"/>
    </row>
    <row r="799" spans="1:4" ht="14.4">
      <c r="A799" s="121"/>
      <c r="B799" s="121"/>
      <c r="C799" s="121"/>
      <c r="D799" s="99"/>
    </row>
    <row r="800" spans="1:4" ht="14.4">
      <c r="A800" s="121"/>
      <c r="B800" s="121"/>
      <c r="C800" s="121"/>
      <c r="D800" s="99"/>
    </row>
    <row r="801" spans="1:4" ht="14.4">
      <c r="A801" s="121"/>
      <c r="B801" s="121"/>
      <c r="C801" s="121"/>
      <c r="D801" s="99"/>
    </row>
    <row r="802" spans="1:4" ht="14.4">
      <c r="A802" s="121"/>
      <c r="B802" s="121"/>
      <c r="C802" s="121"/>
      <c r="D802" s="99"/>
    </row>
    <row r="803" spans="1:4" ht="14.4">
      <c r="A803" s="121"/>
      <c r="B803" s="121"/>
      <c r="C803" s="121"/>
      <c r="D803" s="99"/>
    </row>
    <row r="804" spans="1:4" ht="14.4">
      <c r="A804" s="121"/>
      <c r="B804" s="121"/>
      <c r="C804" s="121"/>
      <c r="D804" s="99"/>
    </row>
    <row r="805" spans="1:4" ht="14.4">
      <c r="A805" s="121"/>
      <c r="B805" s="121"/>
      <c r="C805" s="121"/>
      <c r="D805" s="99"/>
    </row>
    <row r="806" spans="1:4" ht="14.4">
      <c r="A806" s="121"/>
      <c r="B806" s="121"/>
      <c r="C806" s="121"/>
      <c r="D806" s="99"/>
    </row>
    <row r="807" spans="1:4" ht="14.4">
      <c r="A807" s="121"/>
      <c r="B807" s="121"/>
      <c r="C807" s="121"/>
      <c r="D807" s="99"/>
    </row>
    <row r="808" spans="1:4" ht="14.4">
      <c r="A808" s="121"/>
      <c r="B808" s="121"/>
      <c r="C808" s="121"/>
      <c r="D808" s="99"/>
    </row>
    <row r="809" spans="1:4" ht="14.4">
      <c r="A809" s="121"/>
      <c r="B809" s="121"/>
      <c r="C809" s="121"/>
      <c r="D809" s="99"/>
    </row>
    <row r="810" spans="1:4" ht="14.4">
      <c r="A810" s="121"/>
      <c r="B810" s="121"/>
      <c r="C810" s="121"/>
      <c r="D810" s="99"/>
    </row>
    <row r="811" spans="1:4" ht="14.4">
      <c r="A811" s="121"/>
      <c r="B811" s="121"/>
      <c r="C811" s="121"/>
      <c r="D811" s="99"/>
    </row>
    <row r="812" spans="1:4" ht="14.4">
      <c r="A812" s="121"/>
      <c r="B812" s="121"/>
      <c r="C812" s="121"/>
      <c r="D812" s="99"/>
    </row>
    <row r="813" spans="1:4" ht="14.4">
      <c r="A813" s="121"/>
      <c r="B813" s="121"/>
      <c r="C813" s="121"/>
      <c r="D813" s="99"/>
    </row>
    <row r="814" spans="1:4" ht="14.4">
      <c r="A814" s="121"/>
      <c r="B814" s="121"/>
      <c r="C814" s="121"/>
      <c r="D814" s="99"/>
    </row>
    <row r="815" spans="1:4" ht="14.4">
      <c r="A815" s="121"/>
      <c r="B815" s="121"/>
      <c r="C815" s="121"/>
      <c r="D815" s="99"/>
    </row>
    <row r="816" spans="1:4" ht="14.4">
      <c r="A816" s="121"/>
      <c r="B816" s="121"/>
      <c r="C816" s="121"/>
      <c r="D816" s="99"/>
    </row>
    <row r="817" spans="1:4" ht="14.4">
      <c r="A817" s="121"/>
      <c r="B817" s="121"/>
      <c r="C817" s="121"/>
      <c r="D817" s="99"/>
    </row>
    <row r="818" spans="1:4" ht="14.4">
      <c r="A818" s="121"/>
      <c r="B818" s="121"/>
      <c r="C818" s="121"/>
      <c r="D818" s="99"/>
    </row>
    <row r="819" spans="1:4" ht="14.4">
      <c r="A819" s="121"/>
      <c r="B819" s="121"/>
      <c r="C819" s="121"/>
      <c r="D819" s="99"/>
    </row>
    <row r="820" spans="1:4" ht="14.4">
      <c r="A820" s="121"/>
      <c r="B820" s="121"/>
      <c r="C820" s="121"/>
      <c r="D820" s="99"/>
    </row>
    <row r="821" spans="1:4" ht="14.4">
      <c r="A821" s="121"/>
      <c r="B821" s="121"/>
      <c r="C821" s="121"/>
      <c r="D821" s="99"/>
    </row>
    <row r="822" spans="1:4" ht="14.4">
      <c r="A822" s="121"/>
      <c r="B822" s="121"/>
      <c r="C822" s="121"/>
      <c r="D822" s="99"/>
    </row>
    <row r="823" spans="1:4" ht="14.4">
      <c r="A823" s="121"/>
      <c r="B823" s="121"/>
      <c r="C823" s="121"/>
      <c r="D823" s="99"/>
    </row>
    <row r="824" spans="1:4" ht="14.4">
      <c r="A824" s="121"/>
      <c r="B824" s="121"/>
      <c r="C824" s="121"/>
      <c r="D824" s="99"/>
    </row>
    <row r="825" spans="1:4" ht="14.4">
      <c r="A825" s="121"/>
      <c r="B825" s="121"/>
      <c r="C825" s="121"/>
      <c r="D825" s="99"/>
    </row>
    <row r="826" spans="1:4" ht="14.4">
      <c r="A826" s="121"/>
      <c r="B826" s="121"/>
      <c r="C826" s="121"/>
      <c r="D826" s="99"/>
    </row>
    <row r="827" spans="1:4" ht="14.4">
      <c r="A827" s="121"/>
      <c r="B827" s="121"/>
      <c r="C827" s="121"/>
      <c r="D827" s="99"/>
    </row>
    <row r="828" spans="1:4" ht="14.4">
      <c r="A828" s="121"/>
      <c r="B828" s="121"/>
      <c r="C828" s="121"/>
      <c r="D828" s="99"/>
    </row>
    <row r="829" spans="1:4" ht="14.4">
      <c r="A829" s="121"/>
      <c r="B829" s="121"/>
      <c r="C829" s="121"/>
      <c r="D829" s="99"/>
    </row>
    <row r="830" spans="1:4" ht="14.4">
      <c r="A830" s="121"/>
      <c r="B830" s="121"/>
      <c r="C830" s="121"/>
      <c r="D830" s="99"/>
    </row>
    <row r="831" spans="1:4" ht="14.4">
      <c r="A831" s="121"/>
      <c r="B831" s="121"/>
      <c r="C831" s="121"/>
      <c r="D831" s="99"/>
    </row>
    <row r="832" spans="1:4" ht="14.4">
      <c r="A832" s="121"/>
      <c r="B832" s="121"/>
      <c r="C832" s="121"/>
      <c r="D832" s="99"/>
    </row>
    <row r="833" spans="1:4" ht="14.4">
      <c r="A833" s="121"/>
      <c r="B833" s="121"/>
      <c r="C833" s="121"/>
      <c r="D833" s="99"/>
    </row>
    <row r="834" spans="1:4" ht="14.4">
      <c r="A834" s="121"/>
      <c r="B834" s="121"/>
      <c r="C834" s="121"/>
      <c r="D834" s="99"/>
    </row>
    <row r="835" spans="1:4" ht="14.4">
      <c r="A835" s="121"/>
      <c r="B835" s="121"/>
      <c r="C835" s="121"/>
      <c r="D835" s="99"/>
    </row>
    <row r="836" spans="1:4" ht="14.4">
      <c r="A836" s="121"/>
      <c r="B836" s="121"/>
      <c r="C836" s="121"/>
      <c r="D836" s="99"/>
    </row>
    <row r="837" spans="1:4" ht="14.4">
      <c r="A837" s="121"/>
      <c r="B837" s="121"/>
      <c r="C837" s="121"/>
      <c r="D837" s="99"/>
    </row>
    <row r="838" spans="1:4" ht="14.4">
      <c r="A838" s="121"/>
      <c r="B838" s="121"/>
      <c r="C838" s="121"/>
      <c r="D838" s="99"/>
    </row>
    <row r="839" spans="1:4" ht="14.4">
      <c r="A839" s="121"/>
      <c r="B839" s="121"/>
      <c r="C839" s="121"/>
      <c r="D839" s="99"/>
    </row>
    <row r="840" spans="1:4" ht="14.4">
      <c r="A840" s="121"/>
      <c r="B840" s="121"/>
      <c r="C840" s="121"/>
      <c r="D840" s="99"/>
    </row>
    <row r="841" spans="1:4" ht="14.4">
      <c r="A841" s="121"/>
      <c r="B841" s="121"/>
      <c r="C841" s="121"/>
      <c r="D841" s="99"/>
    </row>
    <row r="842" spans="1:4" ht="14.4">
      <c r="A842" s="121"/>
      <c r="B842" s="121"/>
      <c r="C842" s="121"/>
      <c r="D842" s="99"/>
    </row>
    <row r="843" spans="1:4" ht="14.4">
      <c r="A843" s="121"/>
      <c r="B843" s="121"/>
      <c r="C843" s="121"/>
      <c r="D843" s="99"/>
    </row>
    <row r="844" spans="1:4" ht="14.4">
      <c r="A844" s="121"/>
      <c r="B844" s="121"/>
      <c r="C844" s="121"/>
      <c r="D844" s="99"/>
    </row>
    <row r="845" spans="1:4" ht="14.4">
      <c r="A845" s="121"/>
      <c r="B845" s="121"/>
      <c r="C845" s="121"/>
      <c r="D845" s="99"/>
    </row>
    <row r="846" spans="1:4" ht="14.4">
      <c r="A846" s="121"/>
      <c r="B846" s="121"/>
      <c r="C846" s="121"/>
      <c r="D846" s="99"/>
    </row>
    <row r="847" spans="1:4" ht="14.4">
      <c r="A847" s="121"/>
      <c r="B847" s="121"/>
      <c r="C847" s="121"/>
      <c r="D847" s="99"/>
    </row>
    <row r="848" spans="1:4" ht="14.4">
      <c r="A848" s="121"/>
      <c r="B848" s="121"/>
      <c r="C848" s="121"/>
      <c r="D848" s="99"/>
    </row>
    <row r="849" spans="1:4" ht="14.4">
      <c r="A849" s="121"/>
      <c r="B849" s="121"/>
      <c r="C849" s="121"/>
      <c r="D849" s="99"/>
    </row>
    <row r="850" spans="1:4" ht="14.4">
      <c r="A850" s="121"/>
      <c r="B850" s="121"/>
      <c r="C850" s="121"/>
      <c r="D850" s="99"/>
    </row>
    <row r="851" spans="1:4" ht="14.4">
      <c r="A851" s="121"/>
      <c r="B851" s="121"/>
      <c r="C851" s="121"/>
      <c r="D851" s="99"/>
    </row>
    <row r="852" spans="1:4" ht="14.4">
      <c r="A852" s="121"/>
      <c r="B852" s="121"/>
      <c r="C852" s="121"/>
      <c r="D852" s="99"/>
    </row>
    <row r="853" spans="1:4" ht="14.4">
      <c r="A853" s="121"/>
      <c r="B853" s="121"/>
      <c r="C853" s="121"/>
      <c r="D853" s="99"/>
    </row>
    <row r="854" spans="1:4" ht="14.4">
      <c r="A854" s="121"/>
      <c r="B854" s="121"/>
      <c r="C854" s="121"/>
      <c r="D854" s="99"/>
    </row>
    <row r="855" spans="1:4" ht="14.4">
      <c r="A855" s="121"/>
      <c r="B855" s="121"/>
      <c r="C855" s="121"/>
      <c r="D855" s="99"/>
    </row>
    <row r="856" spans="1:4" ht="14.4">
      <c r="A856" s="121"/>
      <c r="B856" s="121"/>
      <c r="C856" s="121"/>
      <c r="D856" s="99"/>
    </row>
    <row r="857" spans="1:4" ht="14.4">
      <c r="A857" s="121"/>
      <c r="B857" s="121"/>
      <c r="C857" s="121"/>
      <c r="D857" s="99"/>
    </row>
    <row r="858" spans="1:4" ht="14.4">
      <c r="A858" s="121"/>
      <c r="B858" s="121"/>
      <c r="C858" s="121"/>
      <c r="D858" s="99"/>
    </row>
    <row r="859" spans="1:4" ht="14.4">
      <c r="A859" s="121"/>
      <c r="B859" s="121"/>
      <c r="C859" s="121"/>
      <c r="D859" s="99"/>
    </row>
    <row r="860" spans="1:4" ht="14.4">
      <c r="A860" s="121"/>
      <c r="B860" s="121"/>
      <c r="C860" s="121"/>
      <c r="D860" s="99"/>
    </row>
    <row r="861" spans="1:4" ht="14.4">
      <c r="A861" s="121"/>
      <c r="B861" s="121"/>
      <c r="C861" s="121"/>
      <c r="D861" s="99"/>
    </row>
    <row r="862" spans="1:4" ht="14.4">
      <c r="A862" s="121"/>
      <c r="B862" s="121"/>
      <c r="C862" s="121"/>
      <c r="D862" s="99"/>
    </row>
    <row r="863" spans="1:4" ht="14.4">
      <c r="A863" s="121"/>
      <c r="B863" s="121"/>
      <c r="C863" s="121"/>
      <c r="D863" s="99"/>
    </row>
    <row r="864" spans="1:4" ht="14.4">
      <c r="A864" s="121"/>
      <c r="B864" s="121"/>
      <c r="C864" s="121"/>
      <c r="D864" s="99"/>
    </row>
    <row r="865" spans="1:4" ht="14.4">
      <c r="A865" s="121"/>
      <c r="B865" s="121"/>
      <c r="C865" s="121"/>
      <c r="D865" s="99"/>
    </row>
    <row r="866" spans="1:4" ht="14.4">
      <c r="A866" s="121"/>
      <c r="B866" s="121"/>
      <c r="C866" s="121"/>
      <c r="D866" s="99"/>
    </row>
    <row r="867" spans="1:4" ht="14.4">
      <c r="A867" s="121"/>
      <c r="B867" s="121"/>
      <c r="C867" s="121"/>
      <c r="D867" s="99"/>
    </row>
    <row r="868" spans="1:4" ht="14.4">
      <c r="A868" s="121"/>
      <c r="B868" s="121"/>
      <c r="C868" s="121"/>
      <c r="D868" s="99"/>
    </row>
    <row r="869" spans="1:4" ht="14.4">
      <c r="A869" s="121"/>
      <c r="B869" s="121"/>
      <c r="C869" s="121"/>
      <c r="D869" s="99"/>
    </row>
    <row r="870" spans="1:4" ht="14.4">
      <c r="A870" s="121"/>
      <c r="B870" s="121"/>
      <c r="C870" s="121"/>
      <c r="D870" s="99"/>
    </row>
    <row r="871" spans="1:4" ht="14.4">
      <c r="A871" s="121"/>
      <c r="B871" s="121"/>
      <c r="C871" s="121"/>
      <c r="D871" s="99"/>
    </row>
    <row r="872" spans="1:4" ht="14.4">
      <c r="A872" s="121"/>
      <c r="B872" s="121"/>
      <c r="C872" s="121"/>
      <c r="D872" s="99"/>
    </row>
    <row r="873" spans="1:4" ht="14.4">
      <c r="A873" s="121"/>
      <c r="B873" s="121"/>
      <c r="C873" s="121"/>
      <c r="D873" s="99"/>
    </row>
    <row r="874" spans="1:4" ht="14.4">
      <c r="A874" s="121"/>
      <c r="B874" s="121"/>
      <c r="C874" s="121"/>
      <c r="D874" s="99"/>
    </row>
    <row r="875" spans="1:4" ht="14.4">
      <c r="A875" s="121"/>
      <c r="B875" s="121"/>
      <c r="C875" s="121"/>
      <c r="D875" s="99"/>
    </row>
    <row r="876" spans="1:4" ht="14.4">
      <c r="A876" s="121"/>
      <c r="B876" s="121"/>
      <c r="C876" s="121"/>
      <c r="D876" s="99"/>
    </row>
    <row r="877" spans="1:4" ht="14.4">
      <c r="A877" s="121"/>
      <c r="B877" s="121"/>
      <c r="C877" s="121"/>
      <c r="D877" s="99"/>
    </row>
    <row r="878" spans="1:4" ht="14.4">
      <c r="A878" s="121"/>
      <c r="B878" s="121"/>
      <c r="C878" s="121"/>
      <c r="D878" s="99"/>
    </row>
    <row r="879" spans="1:4" ht="14.4">
      <c r="A879" s="121"/>
      <c r="B879" s="121"/>
      <c r="C879" s="121"/>
      <c r="D879" s="99"/>
    </row>
    <row r="880" spans="1:4" ht="14.4">
      <c r="A880" s="121"/>
      <c r="B880" s="121"/>
      <c r="C880" s="121"/>
      <c r="D880" s="99"/>
    </row>
    <row r="881" spans="1:4" ht="14.4">
      <c r="A881" s="121"/>
      <c r="B881" s="121"/>
      <c r="C881" s="121"/>
      <c r="D881" s="99"/>
    </row>
    <row r="882" spans="1:4" ht="14.4">
      <c r="A882" s="121"/>
      <c r="B882" s="121"/>
      <c r="C882" s="121"/>
      <c r="D882" s="99"/>
    </row>
    <row r="883" spans="1:4" ht="14.4">
      <c r="A883" s="121"/>
      <c r="B883" s="121"/>
      <c r="C883" s="121"/>
      <c r="D883" s="99"/>
    </row>
    <row r="884" spans="1:4" ht="14.4">
      <c r="A884" s="121"/>
      <c r="B884" s="121"/>
      <c r="C884" s="121"/>
      <c r="D884" s="99"/>
    </row>
    <row r="885" spans="1:4" ht="14.4">
      <c r="A885" s="121"/>
      <c r="B885" s="121"/>
      <c r="C885" s="121"/>
      <c r="D885" s="99"/>
    </row>
    <row r="886" spans="1:4" ht="14.4">
      <c r="A886" s="121"/>
      <c r="B886" s="121"/>
      <c r="C886" s="121"/>
      <c r="D886" s="99"/>
    </row>
    <row r="887" spans="1:4" ht="14.4">
      <c r="A887" s="121"/>
      <c r="B887" s="121"/>
      <c r="C887" s="121"/>
      <c r="D887" s="99"/>
    </row>
    <row r="888" spans="1:4" ht="14.4">
      <c r="A888" s="121"/>
      <c r="B888" s="121"/>
      <c r="C888" s="121"/>
      <c r="D888" s="99"/>
    </row>
    <row r="889" spans="1:4" ht="14.4">
      <c r="A889" s="121"/>
      <c r="B889" s="121"/>
      <c r="C889" s="121"/>
      <c r="D889" s="99"/>
    </row>
    <row r="890" spans="1:4" ht="14.4">
      <c r="A890" s="121"/>
      <c r="B890" s="121"/>
      <c r="C890" s="121"/>
      <c r="D890" s="99"/>
    </row>
    <row r="891" spans="1:4" ht="14.4">
      <c r="A891" s="121"/>
      <c r="B891" s="121"/>
      <c r="C891" s="121"/>
      <c r="D891" s="99"/>
    </row>
    <row r="892" spans="1:4" ht="14.4">
      <c r="A892" s="121"/>
      <c r="B892" s="121"/>
      <c r="C892" s="121"/>
      <c r="D892" s="99"/>
    </row>
    <row r="893" spans="1:4" ht="14.4">
      <c r="A893" s="121"/>
      <c r="B893" s="121"/>
      <c r="C893" s="121"/>
      <c r="D893" s="99"/>
    </row>
    <row r="894" spans="1:4" ht="14.4">
      <c r="A894" s="121"/>
      <c r="B894" s="121"/>
      <c r="C894" s="121"/>
      <c r="D894" s="99"/>
    </row>
    <row r="895" spans="1:4" ht="14.4">
      <c r="A895" s="121"/>
      <c r="B895" s="121"/>
      <c r="C895" s="121"/>
      <c r="D895" s="99"/>
    </row>
    <row r="896" spans="1:4" ht="14.4">
      <c r="A896" s="121"/>
      <c r="B896" s="121"/>
      <c r="C896" s="121"/>
      <c r="D896" s="99"/>
    </row>
    <row r="897" spans="1:4" ht="14.4">
      <c r="A897" s="121"/>
      <c r="B897" s="121"/>
      <c r="C897" s="121"/>
      <c r="D897" s="99"/>
    </row>
    <row r="898" spans="1:4" ht="14.4">
      <c r="A898" s="121"/>
      <c r="B898" s="121"/>
      <c r="C898" s="121"/>
      <c r="D898" s="99"/>
    </row>
    <row r="899" spans="1:4" ht="14.4">
      <c r="A899" s="121"/>
      <c r="B899" s="121"/>
      <c r="C899" s="121"/>
      <c r="D899" s="99"/>
    </row>
    <row r="900" spans="1:4" ht="14.4">
      <c r="A900" s="121"/>
      <c r="B900" s="121"/>
      <c r="C900" s="121"/>
      <c r="D900" s="99"/>
    </row>
    <row r="901" spans="1:4" ht="14.4">
      <c r="A901" s="121"/>
      <c r="B901" s="121"/>
      <c r="C901" s="121"/>
      <c r="D901" s="99"/>
    </row>
    <row r="902" spans="1:4" ht="14.4">
      <c r="A902" s="121"/>
      <c r="B902" s="121"/>
      <c r="C902" s="121"/>
      <c r="D902" s="99"/>
    </row>
    <row r="903" spans="1:4" ht="14.4">
      <c r="A903" s="121"/>
      <c r="B903" s="121"/>
      <c r="C903" s="121"/>
      <c r="D903" s="99"/>
    </row>
    <row r="904" spans="1:4" ht="14.4">
      <c r="A904" s="121"/>
      <c r="B904" s="121"/>
      <c r="C904" s="121"/>
      <c r="D904" s="99"/>
    </row>
    <row r="905" spans="1:4" ht="14.4">
      <c r="A905" s="121"/>
      <c r="B905" s="121"/>
      <c r="C905" s="121"/>
      <c r="D905" s="99"/>
    </row>
    <row r="906" spans="1:4" ht="14.4">
      <c r="A906" s="121"/>
      <c r="B906" s="121"/>
      <c r="C906" s="121"/>
      <c r="D906" s="99"/>
    </row>
    <row r="907" spans="1:4" ht="14.4">
      <c r="A907" s="121"/>
      <c r="B907" s="121"/>
      <c r="C907" s="121"/>
      <c r="D907" s="99"/>
    </row>
    <row r="908" spans="1:4" ht="14.4">
      <c r="A908" s="121"/>
      <c r="B908" s="121"/>
      <c r="C908" s="121"/>
      <c r="D908" s="99"/>
    </row>
    <row r="909" spans="1:4" ht="14.4">
      <c r="A909" s="121"/>
      <c r="B909" s="121"/>
      <c r="C909" s="121"/>
      <c r="D909" s="99"/>
    </row>
    <row r="910" spans="1:4" ht="14.4">
      <c r="A910" s="121"/>
      <c r="B910" s="121"/>
      <c r="C910" s="121"/>
      <c r="D910" s="99"/>
    </row>
    <row r="911" spans="1:4" ht="14.4">
      <c r="A911" s="121"/>
      <c r="B911" s="121"/>
      <c r="C911" s="121"/>
      <c r="D911" s="99"/>
    </row>
    <row r="912" spans="1:4" ht="14.4">
      <c r="A912" s="121"/>
      <c r="B912" s="121"/>
      <c r="C912" s="121"/>
      <c r="D912" s="99"/>
    </row>
    <row r="913" spans="1:4" ht="14.4">
      <c r="A913" s="121"/>
      <c r="B913" s="121"/>
      <c r="C913" s="121"/>
      <c r="D913" s="99"/>
    </row>
    <row r="914" spans="1:4" ht="14.4">
      <c r="A914" s="121"/>
      <c r="B914" s="121"/>
      <c r="C914" s="121"/>
      <c r="D914" s="99"/>
    </row>
    <row r="915" spans="1:4" ht="14.4">
      <c r="A915" s="121"/>
      <c r="B915" s="121"/>
      <c r="C915" s="121"/>
      <c r="D915" s="99"/>
    </row>
    <row r="916" spans="1:4" ht="14.4">
      <c r="A916" s="121"/>
      <c r="B916" s="121"/>
      <c r="C916" s="121"/>
      <c r="D916" s="99"/>
    </row>
    <row r="917" spans="1:4" ht="14.4">
      <c r="A917" s="121"/>
      <c r="B917" s="121"/>
      <c r="C917" s="121"/>
      <c r="D917" s="99"/>
    </row>
    <row r="918" spans="1:4" ht="14.4">
      <c r="A918" s="121"/>
      <c r="B918" s="121"/>
      <c r="C918" s="121"/>
      <c r="D918" s="99"/>
    </row>
    <row r="919" spans="1:4" ht="14.4">
      <c r="A919" s="121"/>
      <c r="B919" s="121"/>
      <c r="C919" s="121"/>
      <c r="D919" s="99"/>
    </row>
    <row r="920" spans="1:4" ht="14.4">
      <c r="A920" s="121"/>
      <c r="B920" s="121"/>
      <c r="C920" s="121"/>
      <c r="D920" s="99"/>
    </row>
    <row r="921" spans="1:4" ht="14.4">
      <c r="A921" s="121"/>
      <c r="B921" s="121"/>
      <c r="C921" s="121"/>
      <c r="D921" s="99"/>
    </row>
    <row r="922" spans="1:4" ht="14.4">
      <c r="A922" s="121"/>
      <c r="B922" s="121"/>
      <c r="C922" s="121"/>
      <c r="D922" s="99"/>
    </row>
    <row r="923" spans="1:4" ht="14.4">
      <c r="A923" s="121"/>
      <c r="B923" s="121"/>
      <c r="C923" s="121"/>
      <c r="D923" s="99"/>
    </row>
    <row r="924" spans="1:4" ht="14.4">
      <c r="A924" s="121"/>
      <c r="B924" s="121"/>
      <c r="C924" s="121"/>
      <c r="D924" s="99"/>
    </row>
    <row r="925" spans="1:4" ht="14.4">
      <c r="A925" s="121"/>
      <c r="B925" s="121"/>
      <c r="C925" s="121"/>
      <c r="D925" s="99"/>
    </row>
    <row r="926" spans="1:4" ht="14.4">
      <c r="A926" s="121"/>
      <c r="B926" s="121"/>
      <c r="C926" s="121"/>
      <c r="D926" s="99"/>
    </row>
    <row r="927" spans="1:4" ht="14.4">
      <c r="A927" s="121"/>
      <c r="B927" s="121"/>
      <c r="C927" s="121"/>
      <c r="D927" s="99"/>
    </row>
    <row r="928" spans="1:4" ht="14.4">
      <c r="A928" s="121"/>
      <c r="B928" s="121"/>
      <c r="C928" s="121"/>
      <c r="D928" s="99"/>
    </row>
    <row r="929" spans="1:4" ht="14.4">
      <c r="A929" s="121"/>
      <c r="B929" s="121"/>
      <c r="C929" s="121"/>
      <c r="D929" s="99"/>
    </row>
    <row r="930" spans="1:4" ht="14.4">
      <c r="A930" s="121"/>
      <c r="B930" s="121"/>
      <c r="C930" s="121"/>
      <c r="D930" s="99"/>
    </row>
    <row r="931" spans="1:4" ht="14.4">
      <c r="A931" s="121"/>
      <c r="B931" s="121"/>
      <c r="C931" s="121"/>
      <c r="D931" s="99"/>
    </row>
    <row r="932" spans="1:4" ht="14.4">
      <c r="A932" s="121"/>
      <c r="B932" s="121"/>
      <c r="C932" s="121"/>
      <c r="D932" s="99"/>
    </row>
    <row r="933" spans="1:4" ht="14.4">
      <c r="A933" s="121"/>
      <c r="B933" s="121"/>
      <c r="C933" s="121"/>
      <c r="D933" s="99"/>
    </row>
    <row r="934" spans="1:4" ht="14.4">
      <c r="A934" s="121"/>
      <c r="B934" s="121"/>
      <c r="C934" s="121"/>
      <c r="D934" s="99"/>
    </row>
    <row r="935" spans="1:4" ht="14.4">
      <c r="A935" s="121"/>
      <c r="B935" s="121"/>
      <c r="C935" s="121"/>
      <c r="D935" s="99"/>
    </row>
    <row r="936" spans="1:4" ht="14.4">
      <c r="A936" s="121"/>
      <c r="B936" s="121"/>
      <c r="C936" s="121"/>
      <c r="D936" s="99"/>
    </row>
    <row r="937" spans="1:4" ht="14.4">
      <c r="A937" s="121"/>
      <c r="B937" s="121"/>
      <c r="C937" s="121"/>
      <c r="D937" s="99"/>
    </row>
    <row r="938" spans="1:4" ht="14.4">
      <c r="A938" s="121"/>
      <c r="B938" s="121"/>
      <c r="C938" s="121"/>
      <c r="D938" s="99"/>
    </row>
    <row r="939" spans="1:4" ht="14.4">
      <c r="A939" s="121"/>
      <c r="B939" s="121"/>
      <c r="C939" s="121"/>
      <c r="D939" s="99"/>
    </row>
    <row r="940" spans="1:4" ht="14.4">
      <c r="A940" s="121"/>
      <c r="B940" s="121"/>
      <c r="C940" s="121"/>
      <c r="D940" s="99"/>
    </row>
    <row r="941" spans="1:4" ht="14.4">
      <c r="A941" s="121"/>
      <c r="B941" s="121"/>
      <c r="C941" s="121"/>
      <c r="D941" s="99"/>
    </row>
    <row r="942" spans="1:4" ht="14.4">
      <c r="A942" s="121"/>
      <c r="B942" s="121"/>
      <c r="C942" s="121"/>
      <c r="D942" s="99"/>
    </row>
    <row r="943" spans="1:4" ht="14.4">
      <c r="A943" s="121"/>
      <c r="B943" s="121"/>
      <c r="C943" s="121"/>
      <c r="D943" s="99"/>
    </row>
    <row r="944" spans="1:4" ht="14.4">
      <c r="A944" s="121"/>
      <c r="B944" s="121"/>
      <c r="C944" s="121"/>
      <c r="D944" s="99"/>
    </row>
    <row r="945" spans="1:4" ht="14.4">
      <c r="A945" s="121"/>
      <c r="B945" s="121"/>
      <c r="C945" s="121"/>
      <c r="D945" s="99"/>
    </row>
    <row r="946" spans="1:4" ht="14.4">
      <c r="A946" s="121"/>
      <c r="B946" s="121"/>
      <c r="C946" s="121"/>
      <c r="D946" s="99"/>
    </row>
    <row r="947" spans="1:4" ht="14.4">
      <c r="A947" s="121"/>
      <c r="B947" s="121"/>
      <c r="C947" s="121"/>
      <c r="D947" s="99"/>
    </row>
    <row r="948" spans="1:4" ht="14.4">
      <c r="A948" s="121"/>
      <c r="B948" s="121"/>
      <c r="C948" s="121"/>
      <c r="D948" s="99"/>
    </row>
    <row r="949" spans="1:4" ht="14.4">
      <c r="A949" s="121"/>
      <c r="B949" s="121"/>
      <c r="C949" s="121"/>
      <c r="D949" s="99"/>
    </row>
    <row r="950" spans="1:4" ht="14.4">
      <c r="A950" s="121"/>
      <c r="B950" s="121"/>
      <c r="C950" s="121"/>
      <c r="D950" s="99"/>
    </row>
    <row r="951" spans="1:4" ht="14.4">
      <c r="A951" s="121"/>
      <c r="B951" s="121"/>
      <c r="C951" s="121"/>
      <c r="D951" s="99"/>
    </row>
    <row r="952" spans="1:4" ht="14.4">
      <c r="A952" s="121"/>
      <c r="B952" s="121"/>
      <c r="C952" s="121"/>
      <c r="D952" s="99"/>
    </row>
    <row r="953" spans="1:4" ht="14.4">
      <c r="A953" s="121"/>
      <c r="B953" s="121"/>
      <c r="C953" s="121"/>
      <c r="D953" s="99"/>
    </row>
    <row r="954" spans="1:4" ht="14.4">
      <c r="A954" s="121"/>
      <c r="B954" s="121"/>
      <c r="C954" s="121"/>
      <c r="D954" s="99"/>
    </row>
    <row r="955" spans="1:4" ht="14.4">
      <c r="A955" s="121"/>
      <c r="B955" s="121"/>
      <c r="C955" s="121"/>
      <c r="D955" s="99"/>
    </row>
    <row r="956" spans="1:4" ht="14.4">
      <c r="A956" s="121"/>
      <c r="B956" s="121"/>
      <c r="C956" s="121"/>
      <c r="D956" s="99"/>
    </row>
    <row r="957" spans="1:4" ht="14.4">
      <c r="A957" s="121"/>
      <c r="B957" s="121"/>
      <c r="C957" s="121"/>
      <c r="D957" s="99"/>
    </row>
    <row r="958" spans="1:4" ht="14.4">
      <c r="A958" s="121"/>
      <c r="B958" s="121"/>
      <c r="C958" s="121"/>
      <c r="D958" s="99"/>
    </row>
    <row r="959" spans="1:4" ht="14.4">
      <c r="A959" s="121"/>
      <c r="B959" s="121"/>
      <c r="C959" s="121"/>
      <c r="D959" s="99"/>
    </row>
    <row r="960" spans="1:4" ht="14.4">
      <c r="A960" s="121"/>
      <c r="B960" s="121"/>
      <c r="C960" s="121"/>
      <c r="D960" s="99"/>
    </row>
    <row r="961" spans="1:4" ht="14.4">
      <c r="A961" s="121"/>
      <c r="B961" s="121"/>
      <c r="C961" s="121"/>
      <c r="D961" s="99"/>
    </row>
    <row r="962" spans="1:4" ht="14.4">
      <c r="A962" s="121"/>
      <c r="B962" s="121"/>
      <c r="C962" s="121"/>
      <c r="D962" s="99"/>
    </row>
    <row r="963" spans="1:4" ht="14.4">
      <c r="A963" s="121"/>
      <c r="B963" s="121"/>
      <c r="C963" s="121"/>
      <c r="D963" s="99"/>
    </row>
    <row r="964" spans="1:4" ht="14.4">
      <c r="A964" s="121"/>
      <c r="B964" s="121"/>
      <c r="C964" s="121"/>
      <c r="D964" s="99"/>
    </row>
    <row r="965" spans="1:4" ht="14.4">
      <c r="A965" s="121"/>
      <c r="B965" s="121"/>
      <c r="C965" s="121"/>
      <c r="D965" s="99"/>
    </row>
    <row r="966" spans="1:4" ht="14.4">
      <c r="A966" s="121"/>
      <c r="B966" s="121"/>
      <c r="C966" s="121"/>
      <c r="D966" s="99"/>
    </row>
    <row r="967" spans="1:4" ht="14.4">
      <c r="A967" s="121"/>
      <c r="B967" s="121"/>
      <c r="C967" s="121"/>
      <c r="D967" s="99"/>
    </row>
    <row r="968" spans="1:4" ht="14.4">
      <c r="A968" s="121"/>
      <c r="B968" s="121"/>
      <c r="C968" s="121"/>
      <c r="D968" s="99"/>
    </row>
    <row r="969" spans="1:4" ht="14.4">
      <c r="A969" s="121"/>
      <c r="B969" s="121"/>
      <c r="C969" s="121"/>
      <c r="D969" s="99"/>
    </row>
    <row r="970" spans="1:4" ht="14.4">
      <c r="A970" s="121"/>
      <c r="B970" s="121"/>
      <c r="C970" s="121"/>
      <c r="D970" s="99"/>
    </row>
    <row r="971" spans="1:4" ht="14.4">
      <c r="A971" s="121"/>
      <c r="B971" s="121"/>
      <c r="C971" s="121"/>
      <c r="D971" s="99"/>
    </row>
    <row r="972" spans="1:4" ht="14.4">
      <c r="A972" s="121"/>
      <c r="B972" s="121"/>
      <c r="C972" s="121"/>
      <c r="D972" s="99"/>
    </row>
    <row r="973" spans="1:4" ht="14.4">
      <c r="A973" s="121"/>
      <c r="B973" s="121"/>
      <c r="C973" s="121"/>
      <c r="D973" s="99"/>
    </row>
    <row r="974" spans="1:4" ht="14.4">
      <c r="A974" s="121"/>
      <c r="B974" s="121"/>
      <c r="C974" s="121"/>
      <c r="D974" s="99"/>
    </row>
    <row r="975" spans="1:4" ht="14.4">
      <c r="A975" s="121"/>
      <c r="B975" s="121"/>
      <c r="C975" s="121"/>
      <c r="D975" s="99"/>
    </row>
    <row r="976" spans="1:4" ht="14.4">
      <c r="A976" s="121"/>
      <c r="B976" s="121"/>
      <c r="C976" s="121"/>
      <c r="D976" s="99"/>
    </row>
    <row r="977" spans="1:4" ht="14.4">
      <c r="A977" s="121"/>
      <c r="B977" s="121"/>
      <c r="C977" s="121"/>
      <c r="D977" s="99"/>
    </row>
    <row r="978" spans="1:4" ht="14.4">
      <c r="A978" s="121"/>
      <c r="B978" s="121"/>
      <c r="C978" s="121"/>
      <c r="D978" s="99"/>
    </row>
    <row r="979" spans="1:4" ht="14.4">
      <c r="A979" s="121"/>
      <c r="B979" s="121"/>
      <c r="C979" s="121"/>
      <c r="D979" s="99"/>
    </row>
    <row r="980" spans="1:4" ht="14.4">
      <c r="A980" s="121"/>
      <c r="B980" s="121"/>
      <c r="C980" s="121"/>
      <c r="D980" s="99"/>
    </row>
    <row r="981" spans="1:4" ht="14.4">
      <c r="A981" s="121"/>
      <c r="B981" s="121"/>
      <c r="C981" s="121"/>
      <c r="D981" s="99"/>
    </row>
    <row r="982" spans="1:4" ht="14.4">
      <c r="A982" s="121"/>
      <c r="B982" s="121"/>
      <c r="C982" s="121"/>
      <c r="D982" s="99"/>
    </row>
    <row r="983" spans="1:4" ht="14.4">
      <c r="A983" s="121"/>
      <c r="B983" s="121"/>
      <c r="C983" s="121"/>
      <c r="D983" s="99"/>
    </row>
    <row r="984" spans="1:4" ht="14.4">
      <c r="A984" s="121"/>
      <c r="B984" s="121"/>
      <c r="C984" s="121"/>
      <c r="D984" s="99"/>
    </row>
    <row r="985" spans="1:4" ht="14.4">
      <c r="A985" s="121"/>
      <c r="B985" s="121"/>
      <c r="C985" s="121"/>
      <c r="D985" s="99"/>
    </row>
    <row r="986" spans="1:4" ht="14.4">
      <c r="A986" s="121"/>
      <c r="B986" s="121"/>
      <c r="C986" s="121"/>
      <c r="D986" s="99"/>
    </row>
    <row r="987" spans="1:4" ht="14.4">
      <c r="A987" s="121"/>
      <c r="B987" s="121"/>
      <c r="C987" s="121"/>
      <c r="D987" s="99"/>
    </row>
    <row r="988" spans="1:4" ht="14.4">
      <c r="A988" s="121"/>
      <c r="B988" s="121"/>
      <c r="C988" s="121"/>
      <c r="D988" s="99"/>
    </row>
    <row r="989" spans="1:4" ht="14.4">
      <c r="A989" s="121"/>
      <c r="B989" s="121"/>
      <c r="C989" s="121"/>
      <c r="D989" s="99"/>
    </row>
    <row r="990" spans="1:4" ht="14.4">
      <c r="A990" s="121"/>
      <c r="B990" s="121"/>
      <c r="C990" s="121"/>
      <c r="D990" s="99"/>
    </row>
    <row r="991" spans="1:4" ht="14.4">
      <c r="A991" s="121"/>
      <c r="B991" s="121"/>
      <c r="C991" s="121"/>
      <c r="D991" s="99"/>
    </row>
    <row r="992" spans="1:4" ht="14.4">
      <c r="A992" s="121"/>
      <c r="B992" s="121"/>
      <c r="C992" s="121"/>
      <c r="D992" s="99"/>
    </row>
    <row r="993" spans="1:4" ht="14.4">
      <c r="A993" s="121"/>
      <c r="B993" s="121"/>
      <c r="C993" s="121"/>
      <c r="D993" s="99"/>
    </row>
    <row r="994" spans="1:4" ht="14.4">
      <c r="A994" s="121"/>
      <c r="B994" s="121"/>
      <c r="C994" s="121"/>
      <c r="D994" s="99"/>
    </row>
    <row r="995" spans="1:4" ht="14.4">
      <c r="A995" s="121"/>
      <c r="B995" s="121"/>
      <c r="C995" s="121"/>
      <c r="D995" s="99"/>
    </row>
    <row r="996" spans="1:4" ht="14.4">
      <c r="A996" s="121"/>
      <c r="B996" s="121"/>
      <c r="C996" s="121"/>
      <c r="D996" s="99"/>
    </row>
    <row r="997" spans="1:4" ht="14.4">
      <c r="A997" s="121"/>
      <c r="B997" s="121"/>
      <c r="C997" s="121"/>
      <c r="D997" s="99"/>
    </row>
    <row r="998" spans="1:4" ht="14.4">
      <c r="A998" s="121"/>
      <c r="B998" s="121"/>
      <c r="C998" s="121"/>
      <c r="D998" s="99"/>
    </row>
    <row r="999" spans="1:4" ht="14.4">
      <c r="A999" s="121"/>
      <c r="B999" s="121"/>
      <c r="C999" s="121"/>
      <c r="D999" s="99"/>
    </row>
    <row r="1000" spans="1:4" ht="14.4">
      <c r="A1000" s="121"/>
      <c r="B1000" s="121"/>
      <c r="C1000" s="121"/>
      <c r="D1000" s="99"/>
    </row>
    <row r="1001" spans="1:4" ht="14.4">
      <c r="A1001" s="121"/>
      <c r="B1001" s="121"/>
      <c r="C1001" s="121"/>
      <c r="D1001" s="99"/>
    </row>
    <row r="1002" spans="1:4" ht="14.4">
      <c r="A1002" s="121"/>
      <c r="B1002" s="121"/>
      <c r="C1002" s="121"/>
      <c r="D1002" s="99"/>
    </row>
  </sheetData>
  <mergeCells count="5">
    <mergeCell ref="A1:E1"/>
    <mergeCell ref="A2:E2"/>
    <mergeCell ref="A9:E9"/>
    <mergeCell ref="A18:E18"/>
    <mergeCell ref="G11:I14"/>
  </mergeCells>
  <hyperlinks>
    <hyperlink ref="G11:I14" location="'Ana Sayfa'!A1" display="ANA SAYFA" xr:uid="{3592CAA1-6D24-4CE1-B755-5E1E824FD04F}"/>
  </hyperlinks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D18C5-B762-424F-88DF-C5037DD18DBB}">
  <sheetPr codeName="Sayfa13">
    <outlinePr summaryBelow="0" summaryRight="0"/>
  </sheetPr>
  <dimension ref="A1:U1005"/>
  <sheetViews>
    <sheetView zoomScale="70" zoomScaleNormal="70" workbookViewId="0">
      <selection activeCell="M20" sqref="M20:O23"/>
    </sheetView>
  </sheetViews>
  <sheetFormatPr defaultColWidth="14.44140625" defaultRowHeight="15" customHeight="1"/>
  <cols>
    <col min="1" max="1" width="28.6640625" style="84" customWidth="1"/>
    <col min="2" max="2" width="35.88671875" style="84" customWidth="1"/>
    <col min="3" max="3" width="14.44140625" style="84"/>
    <col min="4" max="4" width="8.6640625" style="84" customWidth="1"/>
    <col min="5" max="5" width="43" style="84" customWidth="1"/>
    <col min="6" max="6" width="14.44140625" style="84"/>
    <col min="7" max="7" width="11.44140625" style="84" customWidth="1"/>
    <col min="8" max="8" width="20.88671875" style="84" customWidth="1"/>
    <col min="9" max="16384" width="14.44140625" style="84"/>
  </cols>
  <sheetData>
    <row r="1" spans="1:21" ht="30" customHeight="1" thickBot="1">
      <c r="A1" s="471" t="s">
        <v>211</v>
      </c>
      <c r="B1" s="455"/>
      <c r="C1" s="455"/>
      <c r="D1" s="455"/>
      <c r="E1" s="456"/>
      <c r="I1" s="472" t="s">
        <v>212</v>
      </c>
      <c r="J1" s="441"/>
      <c r="L1" s="139" t="s">
        <v>213</v>
      </c>
      <c r="P1" s="451" t="s">
        <v>214</v>
      </c>
      <c r="Q1" s="441"/>
      <c r="T1" s="451" t="s">
        <v>215</v>
      </c>
      <c r="U1" s="441"/>
    </row>
    <row r="2" spans="1:21" ht="18.75" customHeight="1" thickBot="1">
      <c r="A2" s="101" t="s">
        <v>122</v>
      </c>
      <c r="B2" s="101" t="s">
        <v>148</v>
      </c>
      <c r="C2" s="101" t="s">
        <v>123</v>
      </c>
      <c r="D2" s="102" t="s">
        <v>124</v>
      </c>
      <c r="E2" s="102" t="s">
        <v>149</v>
      </c>
      <c r="I2" s="140" t="s">
        <v>147</v>
      </c>
      <c r="J2" s="140" t="s">
        <v>216</v>
      </c>
      <c r="L2" s="139">
        <f>I5/100</f>
        <v>1</v>
      </c>
      <c r="P2" s="141" t="s">
        <v>147</v>
      </c>
      <c r="Q2" s="141" t="s">
        <v>216</v>
      </c>
      <c r="T2" s="141" t="s">
        <v>147</v>
      </c>
      <c r="U2" s="141" t="s">
        <v>216</v>
      </c>
    </row>
    <row r="3" spans="1:21" ht="18.75" customHeight="1" thickBot="1">
      <c r="A3" s="103" t="s">
        <v>150</v>
      </c>
      <c r="B3" s="104" t="s">
        <v>151</v>
      </c>
      <c r="C3" s="105">
        <v>35.299999999999997</v>
      </c>
      <c r="D3" s="106" t="s">
        <v>152</v>
      </c>
      <c r="E3" s="106" t="s">
        <v>153</v>
      </c>
      <c r="H3" s="142" t="s">
        <v>217</v>
      </c>
      <c r="I3" s="143">
        <v>7500</v>
      </c>
      <c r="J3" s="144" t="s">
        <v>120</v>
      </c>
      <c r="O3" s="145" t="s">
        <v>158</v>
      </c>
      <c r="P3" s="146">
        <v>5000</v>
      </c>
      <c r="Q3" s="145" t="s">
        <v>120</v>
      </c>
      <c r="S3" s="141" t="s">
        <v>218</v>
      </c>
      <c r="T3" s="146">
        <v>44.444444439999998</v>
      </c>
      <c r="U3" s="141" t="s">
        <v>138</v>
      </c>
    </row>
    <row r="4" spans="1:21" ht="18.75" customHeight="1" thickBot="1">
      <c r="A4" s="103"/>
      <c r="B4" s="104"/>
      <c r="C4" s="105"/>
      <c r="D4" s="106"/>
      <c r="E4" s="106"/>
      <c r="H4" s="142" t="s">
        <v>219</v>
      </c>
      <c r="I4" s="143">
        <v>74570</v>
      </c>
      <c r="J4" s="144" t="s">
        <v>220</v>
      </c>
      <c r="L4" s="86"/>
      <c r="O4" s="145" t="s">
        <v>221</v>
      </c>
      <c r="P4" s="146">
        <v>0.20250000000000001</v>
      </c>
      <c r="Q4" s="145" t="s">
        <v>49</v>
      </c>
      <c r="S4" s="141" t="s">
        <v>222</v>
      </c>
      <c r="T4" s="146">
        <v>0.1905</v>
      </c>
      <c r="U4" s="141" t="s">
        <v>49</v>
      </c>
    </row>
    <row r="5" spans="1:21" ht="18.75" customHeight="1" thickBot="1">
      <c r="A5" s="103"/>
      <c r="B5" s="104"/>
      <c r="C5" s="105"/>
      <c r="D5" s="106"/>
      <c r="E5" s="106"/>
      <c r="H5" s="142" t="s">
        <v>223</v>
      </c>
      <c r="I5" s="143">
        <v>100</v>
      </c>
      <c r="J5" s="144" t="s">
        <v>224</v>
      </c>
      <c r="N5" s="84" t="s">
        <v>225</v>
      </c>
      <c r="O5" s="145" t="s">
        <v>226</v>
      </c>
      <c r="P5" s="147">
        <f>P3*2*3.14159265359/60</f>
        <v>523.59877559833342</v>
      </c>
      <c r="Q5" s="145" t="s">
        <v>171</v>
      </c>
      <c r="S5" s="141" t="s">
        <v>226</v>
      </c>
      <c r="T5" s="147">
        <f>T3/T4</f>
        <v>233.30417028871389</v>
      </c>
      <c r="U5" s="141" t="s">
        <v>171</v>
      </c>
    </row>
    <row r="6" spans="1:21" ht="18.75" customHeight="1" thickBot="1">
      <c r="A6" s="103"/>
      <c r="B6" s="104"/>
      <c r="C6" s="105"/>
      <c r="D6" s="106"/>
      <c r="E6" s="106"/>
      <c r="H6" s="142" t="s">
        <v>227</v>
      </c>
      <c r="I6" s="143">
        <v>1</v>
      </c>
      <c r="J6" s="144" t="s">
        <v>120</v>
      </c>
      <c r="O6" s="145" t="s">
        <v>218</v>
      </c>
      <c r="P6" s="147">
        <f>P5*P4</f>
        <v>106.02875205866252</v>
      </c>
      <c r="Q6" s="145" t="s">
        <v>138</v>
      </c>
      <c r="S6" s="141" t="s">
        <v>158</v>
      </c>
      <c r="T6" s="147">
        <f>60*T5/(2*3.14159265359)</f>
        <v>2227.8907167239804</v>
      </c>
      <c r="U6" s="141" t="s">
        <v>120</v>
      </c>
    </row>
    <row r="7" spans="1:21" ht="18.75" customHeight="1" thickBot="1">
      <c r="A7" s="103" t="s">
        <v>154</v>
      </c>
      <c r="B7" s="104" t="s">
        <v>151</v>
      </c>
      <c r="C7" s="105">
        <v>29.1</v>
      </c>
      <c r="D7" s="106" t="s">
        <v>155</v>
      </c>
      <c r="E7" s="106" t="s">
        <v>156</v>
      </c>
      <c r="H7" s="142" t="s">
        <v>222</v>
      </c>
      <c r="I7" s="143">
        <v>0.20250000000000001</v>
      </c>
      <c r="J7" s="144" t="s">
        <v>49</v>
      </c>
    </row>
    <row r="8" spans="1:21" ht="18.75" customHeight="1" thickBot="1">
      <c r="A8" s="103" t="s">
        <v>157</v>
      </c>
      <c r="B8" s="104" t="s">
        <v>151</v>
      </c>
      <c r="C8" s="105">
        <v>20000</v>
      </c>
      <c r="D8" s="106" t="s">
        <v>158</v>
      </c>
      <c r="E8" s="106" t="s">
        <v>159</v>
      </c>
      <c r="H8" s="142" t="s">
        <v>226</v>
      </c>
      <c r="I8" s="148">
        <f>2*3.14159265359*I9/60</f>
        <v>785.39816339749996</v>
      </c>
      <c r="J8" s="144" t="s">
        <v>171</v>
      </c>
    </row>
    <row r="9" spans="1:21" ht="18.75" customHeight="1" thickBot="1">
      <c r="A9" s="103" t="s">
        <v>160</v>
      </c>
      <c r="B9" s="104" t="s">
        <v>151</v>
      </c>
      <c r="C9" s="105">
        <v>0.20574000000000001</v>
      </c>
      <c r="D9" s="106" t="s">
        <v>49</v>
      </c>
      <c r="E9" s="106" t="s">
        <v>161</v>
      </c>
      <c r="H9" s="142" t="s">
        <v>228</v>
      </c>
      <c r="I9" s="148">
        <f>I3/I6</f>
        <v>7500</v>
      </c>
      <c r="J9" s="144" t="s">
        <v>120</v>
      </c>
      <c r="P9" s="84" t="s">
        <v>229</v>
      </c>
    </row>
    <row r="10" spans="1:21" ht="18.75" customHeight="1" thickBot="1">
      <c r="A10" s="103" t="s">
        <v>162</v>
      </c>
      <c r="B10" s="104" t="s">
        <v>163</v>
      </c>
      <c r="C10" s="105">
        <v>12.75</v>
      </c>
      <c r="D10" s="106" t="s">
        <v>120</v>
      </c>
      <c r="E10" s="106" t="s">
        <v>164</v>
      </c>
      <c r="H10" s="142" t="s">
        <v>230</v>
      </c>
      <c r="I10" s="148">
        <f>I4*L2/I8</f>
        <v>94.945472850894845</v>
      </c>
      <c r="J10" s="144" t="s">
        <v>155</v>
      </c>
      <c r="P10" s="84" t="s">
        <v>231</v>
      </c>
    </row>
    <row r="11" spans="1:21" ht="18.75" customHeight="1" thickBot="1">
      <c r="A11" s="444" t="s">
        <v>165</v>
      </c>
      <c r="B11" s="445"/>
      <c r="C11" s="445"/>
      <c r="D11" s="445"/>
      <c r="E11" s="446"/>
      <c r="H11" s="142" t="s">
        <v>232</v>
      </c>
      <c r="I11" s="148">
        <f>I10/I7</f>
        <v>468.86653259701154</v>
      </c>
      <c r="J11" s="144" t="s">
        <v>185</v>
      </c>
    </row>
    <row r="12" spans="1:21" ht="18.75" customHeight="1" thickBot="1">
      <c r="A12" s="107" t="s">
        <v>122</v>
      </c>
      <c r="B12" s="108" t="s">
        <v>148</v>
      </c>
      <c r="C12" s="108" t="s">
        <v>123</v>
      </c>
      <c r="D12" s="109" t="s">
        <v>124</v>
      </c>
      <c r="E12" s="110" t="s">
        <v>149</v>
      </c>
      <c r="H12" s="142" t="s">
        <v>218</v>
      </c>
      <c r="I12" s="149">
        <f>I8*I7</f>
        <v>159.04312808799375</v>
      </c>
      <c r="J12" s="144" t="s">
        <v>138</v>
      </c>
    </row>
    <row r="13" spans="1:21" ht="18.75" customHeight="1" thickBot="1">
      <c r="A13" s="111" t="s">
        <v>166</v>
      </c>
      <c r="B13" s="112"/>
      <c r="C13" s="105">
        <v>122</v>
      </c>
      <c r="D13" s="106" t="s">
        <v>140</v>
      </c>
      <c r="E13" s="113" t="s">
        <v>167</v>
      </c>
      <c r="N13" s="452" t="s">
        <v>233</v>
      </c>
      <c r="O13" s="433"/>
      <c r="P13" s="453"/>
    </row>
    <row r="14" spans="1:21" ht="18.75" customHeight="1" thickBot="1">
      <c r="A14" s="111" t="s">
        <v>166</v>
      </c>
      <c r="B14" s="104" t="s">
        <v>168</v>
      </c>
      <c r="C14" s="114">
        <f>C13*1000/3600</f>
        <v>33.888888888888886</v>
      </c>
      <c r="D14" s="106" t="s">
        <v>138</v>
      </c>
      <c r="E14" s="113" t="s">
        <v>167</v>
      </c>
      <c r="I14" s="457" t="s">
        <v>234</v>
      </c>
      <c r="J14" s="453"/>
      <c r="N14" s="454"/>
      <c r="O14" s="455"/>
      <c r="P14" s="456"/>
      <c r="Q14" s="150" t="s">
        <v>235</v>
      </c>
    </row>
    <row r="15" spans="1:21" ht="18.75" customHeight="1" thickBot="1">
      <c r="A15" s="111" t="s">
        <v>169</v>
      </c>
      <c r="B15" s="104" t="s">
        <v>170</v>
      </c>
      <c r="C15" s="114">
        <f>C14/C9</f>
        <v>164.71706468790165</v>
      </c>
      <c r="D15" s="106" t="s">
        <v>171</v>
      </c>
      <c r="E15" s="113" t="s">
        <v>172</v>
      </c>
      <c r="I15" s="454"/>
      <c r="J15" s="456"/>
      <c r="N15" s="84" t="s">
        <v>147</v>
      </c>
    </row>
    <row r="16" spans="1:21" ht="18.75" customHeight="1" thickBot="1">
      <c r="A16" s="111" t="s">
        <v>173</v>
      </c>
      <c r="B16" s="104" t="s">
        <v>174</v>
      </c>
      <c r="C16" s="114">
        <f>C15*60/2/PI()</f>
        <v>1572.9321034000218</v>
      </c>
      <c r="D16" s="106" t="s">
        <v>158</v>
      </c>
      <c r="E16" s="113" t="s">
        <v>175</v>
      </c>
      <c r="I16" s="143">
        <v>70000</v>
      </c>
      <c r="J16" s="148">
        <f>I16/(3.6*10^6)</f>
        <v>1.9444444444444445E-2</v>
      </c>
      <c r="M16" s="84" t="s">
        <v>236</v>
      </c>
    </row>
    <row r="17" spans="1:16" ht="18.75" customHeight="1" thickBot="1">
      <c r="A17" s="111" t="s">
        <v>176</v>
      </c>
      <c r="B17" s="104" t="s">
        <v>177</v>
      </c>
      <c r="C17" s="115">
        <f>C8/C16</f>
        <v>12.715107000975031</v>
      </c>
      <c r="D17" s="116" t="s">
        <v>120</v>
      </c>
      <c r="E17" s="103" t="s">
        <v>178</v>
      </c>
      <c r="G17" s="151"/>
      <c r="I17" s="467" t="s">
        <v>237</v>
      </c>
      <c r="J17" s="453"/>
      <c r="M17" s="84" t="s">
        <v>238</v>
      </c>
    </row>
    <row r="18" spans="1:16" ht="18.75" customHeight="1" thickBot="1">
      <c r="A18" s="111" t="s">
        <v>179</v>
      </c>
      <c r="B18" s="104" t="s">
        <v>180</v>
      </c>
      <c r="C18" s="115">
        <f>C7*C17</f>
        <v>370.00961372837344</v>
      </c>
      <c r="D18" s="116" t="s">
        <v>155</v>
      </c>
      <c r="E18" s="103" t="s">
        <v>181</v>
      </c>
      <c r="H18" s="151"/>
      <c r="I18" s="454"/>
      <c r="J18" s="456"/>
      <c r="M18" s="84" t="s">
        <v>239</v>
      </c>
    </row>
    <row r="19" spans="1:16" ht="18.75" customHeight="1" thickBot="1">
      <c r="A19" s="468" t="s">
        <v>240</v>
      </c>
      <c r="B19" s="469"/>
      <c r="C19" s="469"/>
      <c r="D19" s="469"/>
      <c r="E19" s="470"/>
      <c r="I19" s="141" t="s">
        <v>147</v>
      </c>
      <c r="J19" s="141" t="s">
        <v>216</v>
      </c>
    </row>
    <row r="20" spans="1:16" ht="18.75" customHeight="1" thickBot="1">
      <c r="A20" s="152" t="s">
        <v>122</v>
      </c>
      <c r="B20" s="153" t="s">
        <v>148</v>
      </c>
      <c r="C20" s="153" t="s">
        <v>123</v>
      </c>
      <c r="D20" s="154" t="s">
        <v>124</v>
      </c>
      <c r="E20" s="155" t="s">
        <v>149</v>
      </c>
      <c r="H20" s="141" t="s">
        <v>241</v>
      </c>
      <c r="I20" s="146">
        <v>1</v>
      </c>
      <c r="J20" s="141" t="s">
        <v>120</v>
      </c>
      <c r="M20" s="458" t="s">
        <v>77</v>
      </c>
      <c r="N20" s="459"/>
      <c r="O20" s="460"/>
      <c r="P20"/>
    </row>
    <row r="21" spans="1:16" ht="18.75" customHeight="1" thickBot="1">
      <c r="A21" s="111" t="s">
        <v>176</v>
      </c>
      <c r="B21" s="104" t="s">
        <v>242</v>
      </c>
      <c r="C21" s="105">
        <v>12.75</v>
      </c>
      <c r="D21" s="106" t="s">
        <v>120</v>
      </c>
      <c r="E21" s="113" t="s">
        <v>178</v>
      </c>
      <c r="H21" s="141" t="s">
        <v>243</v>
      </c>
      <c r="I21" s="146">
        <v>1</v>
      </c>
      <c r="J21" s="141" t="s">
        <v>244</v>
      </c>
      <c r="M21" s="461"/>
      <c r="N21" s="462"/>
      <c r="O21" s="463"/>
      <c r="P21"/>
    </row>
    <row r="22" spans="1:16" ht="18.75" customHeight="1" thickBot="1">
      <c r="A22" s="111" t="s">
        <v>245</v>
      </c>
      <c r="B22" s="104" t="s">
        <v>246</v>
      </c>
      <c r="C22" s="114">
        <f>C8/C21</f>
        <v>1568.6274509803923</v>
      </c>
      <c r="D22" s="106" t="s">
        <v>158</v>
      </c>
      <c r="E22" s="113" t="s">
        <v>175</v>
      </c>
      <c r="H22" s="141" t="s">
        <v>238</v>
      </c>
      <c r="I22" s="146">
        <v>5</v>
      </c>
      <c r="J22" s="141" t="s">
        <v>138</v>
      </c>
      <c r="M22" s="461"/>
      <c r="N22" s="462"/>
      <c r="O22" s="463"/>
      <c r="P22"/>
    </row>
    <row r="23" spans="1:16" ht="18.75" customHeight="1" thickBot="1">
      <c r="A23" s="111" t="s">
        <v>247</v>
      </c>
      <c r="B23" s="104" t="s">
        <v>248</v>
      </c>
      <c r="C23" s="114">
        <f>C22*2*PI()/60</f>
        <v>164.26628254064278</v>
      </c>
      <c r="D23" s="106" t="s">
        <v>171</v>
      </c>
      <c r="E23" s="113" t="s">
        <v>172</v>
      </c>
      <c r="H23" s="156" t="s">
        <v>249</v>
      </c>
      <c r="I23" s="146">
        <v>10</v>
      </c>
      <c r="J23" s="141" t="s">
        <v>250</v>
      </c>
      <c r="M23" s="464"/>
      <c r="N23" s="465"/>
      <c r="O23" s="466"/>
      <c r="P23"/>
    </row>
    <row r="24" spans="1:16" ht="18.75" customHeight="1" thickBot="1">
      <c r="A24" s="111" t="s">
        <v>251</v>
      </c>
      <c r="B24" s="104" t="s">
        <v>252</v>
      </c>
      <c r="C24" s="114">
        <f>C23*C9</f>
        <v>33.796144969911843</v>
      </c>
      <c r="D24" s="106" t="s">
        <v>138</v>
      </c>
      <c r="E24" s="113" t="s">
        <v>167</v>
      </c>
      <c r="H24" s="141" t="s">
        <v>253</v>
      </c>
      <c r="I24" s="147">
        <f>1/2*I20*I21*I23*I22^2</f>
        <v>125</v>
      </c>
      <c r="J24" s="141" t="s">
        <v>185</v>
      </c>
    </row>
    <row r="25" spans="1:16" ht="18.75" customHeight="1" thickBot="1">
      <c r="A25" s="111" t="s">
        <v>251</v>
      </c>
      <c r="B25" s="104" t="s">
        <v>254</v>
      </c>
      <c r="C25" s="115">
        <f>C24*3.6</f>
        <v>121.66612189168264</v>
      </c>
      <c r="D25" s="116" t="s">
        <v>140</v>
      </c>
      <c r="E25" s="103" t="s">
        <v>167</v>
      </c>
    </row>
    <row r="26" spans="1:16" ht="18.75" customHeight="1" thickBot="1">
      <c r="A26" s="111" t="s">
        <v>255</v>
      </c>
      <c r="B26" s="104" t="s">
        <v>180</v>
      </c>
      <c r="C26" s="115">
        <f>C7*C21</f>
        <v>371.02500000000003</v>
      </c>
      <c r="D26" s="116" t="s">
        <v>155</v>
      </c>
      <c r="E26" s="103" t="s">
        <v>181</v>
      </c>
    </row>
    <row r="27" spans="1:16" ht="18.75" customHeight="1"/>
    <row r="28" spans="1:16" ht="18.75" customHeight="1"/>
    <row r="29" spans="1:16" ht="18.75" customHeight="1"/>
    <row r="30" spans="1:16" ht="18.75" customHeight="1"/>
    <row r="31" spans="1:16" ht="18.75" customHeight="1"/>
    <row r="32" spans="1:16" ht="18.75" customHeight="1"/>
    <row r="33" spans="1:4" ht="14.4">
      <c r="A33" s="121"/>
      <c r="B33" s="121"/>
      <c r="C33" s="121"/>
      <c r="D33" s="99"/>
    </row>
    <row r="34" spans="1:4" ht="14.4">
      <c r="A34" s="121"/>
      <c r="B34" s="121"/>
      <c r="C34" s="121"/>
      <c r="D34" s="99"/>
    </row>
    <row r="35" spans="1:4" ht="14.4">
      <c r="A35" s="121"/>
      <c r="B35" s="121"/>
      <c r="C35" s="121"/>
      <c r="D35" s="99"/>
    </row>
    <row r="36" spans="1:4" ht="14.4">
      <c r="A36" s="121"/>
      <c r="B36" s="121"/>
      <c r="C36" s="121"/>
      <c r="D36" s="99"/>
    </row>
    <row r="37" spans="1:4" ht="14.4">
      <c r="A37" s="121"/>
      <c r="B37" s="121"/>
      <c r="C37" s="121"/>
      <c r="D37" s="99"/>
    </row>
    <row r="38" spans="1:4" ht="14.4">
      <c r="A38" s="121"/>
      <c r="B38" s="121"/>
      <c r="C38" s="121"/>
      <c r="D38" s="99"/>
    </row>
    <row r="39" spans="1:4" ht="14.4">
      <c r="A39" s="121"/>
      <c r="B39" s="121"/>
      <c r="C39" s="121"/>
      <c r="D39" s="99"/>
    </row>
    <row r="40" spans="1:4" ht="14.4">
      <c r="A40" s="121"/>
      <c r="B40" s="121"/>
      <c r="C40" s="121"/>
      <c r="D40" s="99"/>
    </row>
    <row r="41" spans="1:4" ht="14.4">
      <c r="A41" s="121"/>
      <c r="B41" s="121"/>
      <c r="C41" s="121"/>
      <c r="D41" s="99"/>
    </row>
    <row r="42" spans="1:4" ht="14.4">
      <c r="A42" s="121"/>
      <c r="B42" s="121"/>
      <c r="C42" s="121"/>
      <c r="D42" s="99"/>
    </row>
    <row r="43" spans="1:4" ht="14.4">
      <c r="A43" s="121"/>
      <c r="B43" s="121"/>
      <c r="C43" s="121"/>
      <c r="D43" s="99"/>
    </row>
    <row r="44" spans="1:4" ht="14.4">
      <c r="A44" s="121"/>
      <c r="B44" s="121"/>
      <c r="C44" s="121"/>
      <c r="D44" s="99"/>
    </row>
    <row r="45" spans="1:4" ht="14.4">
      <c r="A45" s="121"/>
      <c r="B45" s="121"/>
      <c r="C45" s="121"/>
      <c r="D45" s="99"/>
    </row>
    <row r="46" spans="1:4" ht="14.4">
      <c r="A46" s="121"/>
      <c r="B46" s="121"/>
      <c r="C46" s="121"/>
      <c r="D46" s="99"/>
    </row>
    <row r="47" spans="1:4" ht="14.4">
      <c r="A47" s="121"/>
      <c r="B47" s="121"/>
      <c r="C47" s="121"/>
      <c r="D47" s="99"/>
    </row>
    <row r="48" spans="1:4" ht="14.4">
      <c r="A48" s="121"/>
      <c r="B48" s="121"/>
      <c r="C48" s="121"/>
      <c r="D48" s="99"/>
    </row>
    <row r="49" spans="1:4" ht="14.4">
      <c r="A49" s="121"/>
      <c r="B49" s="121"/>
      <c r="C49" s="121"/>
      <c r="D49" s="99"/>
    </row>
    <row r="50" spans="1:4" ht="14.4">
      <c r="A50" s="121"/>
      <c r="B50" s="121"/>
      <c r="C50" s="121"/>
      <c r="D50" s="99"/>
    </row>
    <row r="51" spans="1:4" ht="14.4">
      <c r="A51" s="121"/>
      <c r="B51" s="121"/>
      <c r="C51" s="121"/>
      <c r="D51" s="99"/>
    </row>
    <row r="52" spans="1:4" ht="14.4">
      <c r="A52" s="121"/>
      <c r="B52" s="121"/>
      <c r="C52" s="121"/>
      <c r="D52" s="99"/>
    </row>
    <row r="53" spans="1:4" ht="14.4">
      <c r="A53" s="121"/>
      <c r="B53" s="121"/>
      <c r="C53" s="121"/>
      <c r="D53" s="99"/>
    </row>
    <row r="54" spans="1:4" ht="14.4">
      <c r="A54" s="121"/>
      <c r="B54" s="121"/>
      <c r="C54" s="121"/>
      <c r="D54" s="99"/>
    </row>
    <row r="55" spans="1:4" ht="14.4">
      <c r="A55" s="121"/>
      <c r="B55" s="121"/>
      <c r="C55" s="121"/>
      <c r="D55" s="99"/>
    </row>
    <row r="56" spans="1:4" ht="14.4">
      <c r="A56" s="121"/>
      <c r="B56" s="121"/>
      <c r="C56" s="121"/>
      <c r="D56" s="99"/>
    </row>
    <row r="57" spans="1:4" ht="14.4">
      <c r="A57" s="121"/>
      <c r="B57" s="121"/>
      <c r="C57" s="121"/>
      <c r="D57" s="99"/>
    </row>
    <row r="58" spans="1:4" ht="14.4">
      <c r="A58" s="121"/>
      <c r="B58" s="121"/>
      <c r="C58" s="121"/>
      <c r="D58" s="99"/>
    </row>
    <row r="59" spans="1:4" ht="14.4">
      <c r="A59" s="121"/>
      <c r="B59" s="121"/>
      <c r="C59" s="121"/>
      <c r="D59" s="99"/>
    </row>
    <row r="60" spans="1:4" ht="14.4">
      <c r="A60" s="121"/>
      <c r="B60" s="121"/>
      <c r="C60" s="121"/>
      <c r="D60" s="99"/>
    </row>
    <row r="61" spans="1:4" ht="14.4">
      <c r="A61" s="121"/>
      <c r="B61" s="121"/>
      <c r="C61" s="121"/>
      <c r="D61" s="99"/>
    </row>
    <row r="62" spans="1:4" ht="14.4">
      <c r="A62" s="121"/>
      <c r="B62" s="121"/>
      <c r="C62" s="121"/>
      <c r="D62" s="99"/>
    </row>
    <row r="63" spans="1:4" ht="14.4">
      <c r="A63" s="121"/>
      <c r="B63" s="121"/>
      <c r="C63" s="121"/>
      <c r="D63" s="99"/>
    </row>
    <row r="64" spans="1:4" ht="14.4">
      <c r="A64" s="121"/>
      <c r="B64" s="121"/>
      <c r="C64" s="121"/>
      <c r="D64" s="99"/>
    </row>
    <row r="65" spans="1:4" ht="14.4">
      <c r="A65" s="121"/>
      <c r="B65" s="121"/>
      <c r="C65" s="121"/>
      <c r="D65" s="99"/>
    </row>
    <row r="66" spans="1:4" ht="14.4">
      <c r="A66" s="121"/>
      <c r="B66" s="121"/>
      <c r="C66" s="121"/>
      <c r="D66" s="99"/>
    </row>
    <row r="67" spans="1:4" ht="14.4">
      <c r="A67" s="121"/>
      <c r="B67" s="121"/>
      <c r="C67" s="121"/>
      <c r="D67" s="99"/>
    </row>
    <row r="68" spans="1:4" ht="14.4">
      <c r="A68" s="121"/>
      <c r="B68" s="121"/>
      <c r="C68" s="121"/>
      <c r="D68" s="99"/>
    </row>
    <row r="69" spans="1:4" ht="14.4">
      <c r="A69" s="121"/>
      <c r="B69" s="121"/>
      <c r="C69" s="121"/>
      <c r="D69" s="99"/>
    </row>
    <row r="70" spans="1:4" ht="14.4">
      <c r="A70" s="121"/>
      <c r="B70" s="121"/>
      <c r="C70" s="121"/>
      <c r="D70" s="99"/>
    </row>
    <row r="71" spans="1:4" ht="14.4">
      <c r="A71" s="121"/>
      <c r="B71" s="121"/>
      <c r="C71" s="121"/>
      <c r="D71" s="99"/>
    </row>
    <row r="72" spans="1:4" ht="14.4">
      <c r="A72" s="121"/>
      <c r="B72" s="121"/>
      <c r="C72" s="121"/>
      <c r="D72" s="99"/>
    </row>
    <row r="73" spans="1:4" ht="14.4">
      <c r="A73" s="121"/>
      <c r="B73" s="121"/>
      <c r="C73" s="121"/>
      <c r="D73" s="99"/>
    </row>
    <row r="74" spans="1:4" ht="14.4">
      <c r="A74" s="121"/>
      <c r="B74" s="121"/>
      <c r="C74" s="121"/>
      <c r="D74" s="99"/>
    </row>
    <row r="75" spans="1:4" ht="14.4">
      <c r="A75" s="121"/>
      <c r="B75" s="121"/>
      <c r="C75" s="121"/>
      <c r="D75" s="99"/>
    </row>
    <row r="76" spans="1:4" ht="14.4">
      <c r="A76" s="121"/>
      <c r="B76" s="121"/>
      <c r="C76" s="121"/>
      <c r="D76" s="99"/>
    </row>
    <row r="77" spans="1:4" ht="14.4">
      <c r="A77" s="121"/>
      <c r="B77" s="121"/>
      <c r="C77" s="121"/>
      <c r="D77" s="99"/>
    </row>
    <row r="78" spans="1:4" ht="14.4">
      <c r="A78" s="121"/>
      <c r="B78" s="121"/>
      <c r="C78" s="121"/>
      <c r="D78" s="99"/>
    </row>
    <row r="79" spans="1:4" ht="14.4">
      <c r="A79" s="121"/>
      <c r="B79" s="121"/>
      <c r="C79" s="121"/>
      <c r="D79" s="99"/>
    </row>
    <row r="80" spans="1:4" ht="14.4">
      <c r="A80" s="121"/>
      <c r="B80" s="121"/>
      <c r="C80" s="121"/>
      <c r="D80" s="99"/>
    </row>
    <row r="81" spans="1:4" ht="14.4">
      <c r="A81" s="121"/>
      <c r="B81" s="121"/>
      <c r="C81" s="121"/>
      <c r="D81" s="99"/>
    </row>
    <row r="82" spans="1:4" ht="14.4">
      <c r="A82" s="121"/>
      <c r="B82" s="121"/>
      <c r="C82" s="121"/>
      <c r="D82" s="99"/>
    </row>
    <row r="83" spans="1:4" ht="14.4">
      <c r="A83" s="121"/>
      <c r="B83" s="121"/>
      <c r="C83" s="121"/>
      <c r="D83" s="99"/>
    </row>
    <row r="84" spans="1:4" ht="14.4">
      <c r="A84" s="121"/>
      <c r="B84" s="121"/>
      <c r="C84" s="121"/>
      <c r="D84" s="99"/>
    </row>
    <row r="85" spans="1:4" ht="14.4">
      <c r="A85" s="121"/>
      <c r="B85" s="121"/>
      <c r="C85" s="121"/>
      <c r="D85" s="99"/>
    </row>
    <row r="86" spans="1:4" ht="14.4">
      <c r="A86" s="121"/>
      <c r="B86" s="121"/>
      <c r="C86" s="121"/>
      <c r="D86" s="99"/>
    </row>
    <row r="87" spans="1:4" ht="14.4">
      <c r="A87" s="121"/>
      <c r="B87" s="121"/>
      <c r="C87" s="121"/>
      <c r="D87" s="99"/>
    </row>
    <row r="88" spans="1:4" ht="14.4">
      <c r="A88" s="121"/>
      <c r="B88" s="121"/>
      <c r="C88" s="121"/>
      <c r="D88" s="99"/>
    </row>
    <row r="89" spans="1:4" ht="14.4">
      <c r="A89" s="121"/>
      <c r="B89" s="121"/>
      <c r="C89" s="121"/>
      <c r="D89" s="99"/>
    </row>
    <row r="90" spans="1:4" ht="14.4">
      <c r="A90" s="121"/>
      <c r="B90" s="121"/>
      <c r="C90" s="121"/>
      <c r="D90" s="99"/>
    </row>
    <row r="91" spans="1:4" ht="14.4">
      <c r="A91" s="121"/>
      <c r="B91" s="121"/>
      <c r="C91" s="121"/>
      <c r="D91" s="99"/>
    </row>
    <row r="92" spans="1:4" ht="14.4">
      <c r="A92" s="121"/>
      <c r="B92" s="121"/>
      <c r="C92" s="121"/>
      <c r="D92" s="99"/>
    </row>
    <row r="93" spans="1:4" ht="14.4">
      <c r="A93" s="121"/>
      <c r="B93" s="121"/>
      <c r="C93" s="121"/>
      <c r="D93" s="99"/>
    </row>
    <row r="94" spans="1:4" ht="14.4">
      <c r="A94" s="121"/>
      <c r="B94" s="121"/>
      <c r="C94" s="121"/>
      <c r="D94" s="99"/>
    </row>
    <row r="95" spans="1:4" ht="14.4">
      <c r="A95" s="121"/>
      <c r="B95" s="121"/>
      <c r="C95" s="121"/>
      <c r="D95" s="99"/>
    </row>
    <row r="96" spans="1:4" ht="14.4">
      <c r="A96" s="121"/>
      <c r="B96" s="121"/>
      <c r="C96" s="121"/>
      <c r="D96" s="99"/>
    </row>
    <row r="97" spans="1:4" ht="14.4">
      <c r="A97" s="121"/>
      <c r="B97" s="121"/>
      <c r="C97" s="121"/>
      <c r="D97" s="99"/>
    </row>
    <row r="98" spans="1:4" ht="14.4">
      <c r="A98" s="121"/>
      <c r="B98" s="121"/>
      <c r="C98" s="121"/>
      <c r="D98" s="99"/>
    </row>
    <row r="99" spans="1:4" ht="14.4">
      <c r="A99" s="121"/>
      <c r="B99" s="121"/>
      <c r="C99" s="121"/>
      <c r="D99" s="99"/>
    </row>
    <row r="100" spans="1:4" ht="14.4">
      <c r="A100" s="121"/>
      <c r="B100" s="121"/>
      <c r="C100" s="121"/>
      <c r="D100" s="99"/>
    </row>
    <row r="101" spans="1:4" ht="14.4">
      <c r="A101" s="121"/>
      <c r="B101" s="121"/>
      <c r="C101" s="121"/>
      <c r="D101" s="99"/>
    </row>
    <row r="102" spans="1:4" ht="14.4">
      <c r="A102" s="121"/>
      <c r="B102" s="121"/>
      <c r="C102" s="121"/>
      <c r="D102" s="99"/>
    </row>
    <row r="103" spans="1:4" ht="14.4">
      <c r="A103" s="121"/>
      <c r="B103" s="121"/>
      <c r="C103" s="121"/>
      <c r="D103" s="99"/>
    </row>
    <row r="104" spans="1:4" ht="14.4">
      <c r="A104" s="121"/>
      <c r="B104" s="121"/>
      <c r="C104" s="121"/>
      <c r="D104" s="99"/>
    </row>
    <row r="105" spans="1:4" ht="14.4">
      <c r="A105" s="121"/>
      <c r="B105" s="121"/>
      <c r="C105" s="121"/>
      <c r="D105" s="99"/>
    </row>
    <row r="106" spans="1:4" ht="14.4">
      <c r="A106" s="121"/>
      <c r="B106" s="121"/>
      <c r="C106" s="121"/>
      <c r="D106" s="99"/>
    </row>
    <row r="107" spans="1:4" ht="14.4">
      <c r="A107" s="121"/>
      <c r="B107" s="121"/>
      <c r="C107" s="121"/>
      <c r="D107" s="99"/>
    </row>
    <row r="108" spans="1:4" ht="14.4">
      <c r="A108" s="121"/>
      <c r="B108" s="121"/>
      <c r="C108" s="121"/>
      <c r="D108" s="99"/>
    </row>
    <row r="109" spans="1:4" ht="14.4">
      <c r="A109" s="121"/>
      <c r="B109" s="121"/>
      <c r="C109" s="121"/>
      <c r="D109" s="99"/>
    </row>
    <row r="110" spans="1:4" ht="14.4">
      <c r="A110" s="121"/>
      <c r="B110" s="121"/>
      <c r="C110" s="121"/>
      <c r="D110" s="99"/>
    </row>
    <row r="111" spans="1:4" ht="14.4">
      <c r="A111" s="121"/>
      <c r="B111" s="121"/>
      <c r="C111" s="121"/>
      <c r="D111" s="99"/>
    </row>
    <row r="112" spans="1:4" ht="14.4">
      <c r="A112" s="121"/>
      <c r="B112" s="121"/>
      <c r="C112" s="121"/>
      <c r="D112" s="99"/>
    </row>
    <row r="113" spans="1:4" ht="14.4">
      <c r="A113" s="121"/>
      <c r="B113" s="121"/>
      <c r="C113" s="121"/>
      <c r="D113" s="99"/>
    </row>
    <row r="114" spans="1:4" ht="14.4">
      <c r="A114" s="121"/>
      <c r="B114" s="121"/>
      <c r="C114" s="121"/>
      <c r="D114" s="99"/>
    </row>
    <row r="115" spans="1:4" ht="14.4">
      <c r="A115" s="121"/>
      <c r="B115" s="121"/>
      <c r="C115" s="121"/>
      <c r="D115" s="99"/>
    </row>
    <row r="116" spans="1:4" ht="14.4">
      <c r="A116" s="121"/>
      <c r="B116" s="121"/>
      <c r="C116" s="121"/>
      <c r="D116" s="99"/>
    </row>
    <row r="117" spans="1:4" ht="14.4">
      <c r="A117" s="121"/>
      <c r="B117" s="121"/>
      <c r="C117" s="121"/>
      <c r="D117" s="99"/>
    </row>
    <row r="118" spans="1:4" ht="14.4">
      <c r="A118" s="121"/>
      <c r="B118" s="121"/>
      <c r="C118" s="121"/>
      <c r="D118" s="99"/>
    </row>
    <row r="119" spans="1:4" ht="14.4">
      <c r="A119" s="121"/>
      <c r="B119" s="121"/>
      <c r="C119" s="121"/>
      <c r="D119" s="99"/>
    </row>
    <row r="120" spans="1:4" ht="14.4">
      <c r="A120" s="121"/>
      <c r="B120" s="121"/>
      <c r="C120" s="121"/>
      <c r="D120" s="99"/>
    </row>
    <row r="121" spans="1:4" ht="14.4">
      <c r="A121" s="121"/>
      <c r="B121" s="121"/>
      <c r="C121" s="121"/>
      <c r="D121" s="99"/>
    </row>
    <row r="122" spans="1:4" ht="14.4">
      <c r="A122" s="121"/>
      <c r="B122" s="121"/>
      <c r="C122" s="121"/>
      <c r="D122" s="99"/>
    </row>
    <row r="123" spans="1:4" ht="14.4">
      <c r="A123" s="121"/>
      <c r="B123" s="121"/>
      <c r="C123" s="121"/>
      <c r="D123" s="99"/>
    </row>
    <row r="124" spans="1:4" ht="14.4">
      <c r="A124" s="121"/>
      <c r="B124" s="121"/>
      <c r="C124" s="121"/>
      <c r="D124" s="99"/>
    </row>
    <row r="125" spans="1:4" ht="14.4">
      <c r="A125" s="121"/>
      <c r="B125" s="121"/>
      <c r="C125" s="121"/>
      <c r="D125" s="99"/>
    </row>
    <row r="126" spans="1:4" ht="14.4">
      <c r="A126" s="121"/>
      <c r="B126" s="121"/>
      <c r="C126" s="121"/>
      <c r="D126" s="99"/>
    </row>
    <row r="127" spans="1:4" ht="14.4">
      <c r="A127" s="121"/>
      <c r="B127" s="121"/>
      <c r="C127" s="121"/>
      <c r="D127" s="99"/>
    </row>
    <row r="128" spans="1:4" ht="14.4">
      <c r="A128" s="121"/>
      <c r="B128" s="121"/>
      <c r="C128" s="121"/>
      <c r="D128" s="99"/>
    </row>
    <row r="129" spans="1:4" ht="14.4">
      <c r="A129" s="121"/>
      <c r="B129" s="121"/>
      <c r="C129" s="121"/>
      <c r="D129" s="99"/>
    </row>
    <row r="130" spans="1:4" ht="14.4">
      <c r="A130" s="121"/>
      <c r="B130" s="121"/>
      <c r="C130" s="121"/>
      <c r="D130" s="99"/>
    </row>
    <row r="131" spans="1:4" ht="14.4">
      <c r="A131" s="121"/>
      <c r="B131" s="121"/>
      <c r="C131" s="121"/>
      <c r="D131" s="99"/>
    </row>
    <row r="132" spans="1:4" ht="14.4">
      <c r="A132" s="121"/>
      <c r="B132" s="121"/>
      <c r="C132" s="121"/>
      <c r="D132" s="99"/>
    </row>
    <row r="133" spans="1:4" ht="14.4">
      <c r="A133" s="121"/>
      <c r="B133" s="121"/>
      <c r="C133" s="121"/>
      <c r="D133" s="99"/>
    </row>
    <row r="134" spans="1:4" ht="14.4">
      <c r="A134" s="121"/>
      <c r="B134" s="121"/>
      <c r="C134" s="121"/>
      <c r="D134" s="99"/>
    </row>
    <row r="135" spans="1:4" ht="14.4">
      <c r="A135" s="121"/>
      <c r="B135" s="121"/>
      <c r="C135" s="121"/>
      <c r="D135" s="99"/>
    </row>
    <row r="136" spans="1:4" ht="14.4">
      <c r="A136" s="121"/>
      <c r="B136" s="121"/>
      <c r="C136" s="121"/>
      <c r="D136" s="99"/>
    </row>
    <row r="137" spans="1:4" ht="14.4">
      <c r="A137" s="121"/>
      <c r="B137" s="121"/>
      <c r="C137" s="121"/>
      <c r="D137" s="99"/>
    </row>
    <row r="138" spans="1:4" ht="14.4">
      <c r="A138" s="121"/>
      <c r="B138" s="121"/>
      <c r="C138" s="121"/>
      <c r="D138" s="99"/>
    </row>
    <row r="139" spans="1:4" ht="14.4">
      <c r="A139" s="121"/>
      <c r="B139" s="121"/>
      <c r="C139" s="121"/>
      <c r="D139" s="99"/>
    </row>
    <row r="140" spans="1:4" ht="14.4">
      <c r="A140" s="121"/>
      <c r="B140" s="121"/>
      <c r="C140" s="121"/>
      <c r="D140" s="99"/>
    </row>
    <row r="141" spans="1:4" ht="14.4">
      <c r="A141" s="121"/>
      <c r="B141" s="121"/>
      <c r="C141" s="121"/>
      <c r="D141" s="99"/>
    </row>
    <row r="142" spans="1:4" ht="14.4">
      <c r="A142" s="121"/>
      <c r="B142" s="121"/>
      <c r="C142" s="121"/>
      <c r="D142" s="99"/>
    </row>
    <row r="143" spans="1:4" ht="14.4">
      <c r="A143" s="121"/>
      <c r="B143" s="121"/>
      <c r="C143" s="121"/>
      <c r="D143" s="99"/>
    </row>
    <row r="144" spans="1:4" ht="14.4">
      <c r="A144" s="121"/>
      <c r="B144" s="121"/>
      <c r="C144" s="121"/>
      <c r="D144" s="99"/>
    </row>
    <row r="145" spans="1:4" ht="14.4">
      <c r="A145" s="121"/>
      <c r="B145" s="121"/>
      <c r="C145" s="121"/>
      <c r="D145" s="99"/>
    </row>
    <row r="146" spans="1:4" ht="14.4">
      <c r="A146" s="121"/>
      <c r="B146" s="121"/>
      <c r="C146" s="121"/>
      <c r="D146" s="99"/>
    </row>
    <row r="147" spans="1:4" ht="14.4">
      <c r="A147" s="121"/>
      <c r="B147" s="121"/>
      <c r="C147" s="121"/>
      <c r="D147" s="99"/>
    </row>
    <row r="148" spans="1:4" ht="14.4">
      <c r="A148" s="121"/>
      <c r="B148" s="121"/>
      <c r="C148" s="121"/>
      <c r="D148" s="99"/>
    </row>
    <row r="149" spans="1:4" ht="14.4">
      <c r="A149" s="121"/>
      <c r="B149" s="121"/>
      <c r="C149" s="121"/>
      <c r="D149" s="99"/>
    </row>
    <row r="150" spans="1:4" ht="14.4">
      <c r="A150" s="121"/>
      <c r="B150" s="121"/>
      <c r="C150" s="121"/>
      <c r="D150" s="99"/>
    </row>
    <row r="151" spans="1:4" ht="14.4">
      <c r="A151" s="121"/>
      <c r="B151" s="121"/>
      <c r="C151" s="121"/>
      <c r="D151" s="99"/>
    </row>
    <row r="152" spans="1:4" ht="14.4">
      <c r="A152" s="121"/>
      <c r="B152" s="121"/>
      <c r="C152" s="121"/>
      <c r="D152" s="99"/>
    </row>
    <row r="153" spans="1:4" ht="14.4">
      <c r="A153" s="121"/>
      <c r="B153" s="121"/>
      <c r="C153" s="121"/>
      <c r="D153" s="99"/>
    </row>
    <row r="154" spans="1:4" ht="14.4">
      <c r="A154" s="121"/>
      <c r="B154" s="121"/>
      <c r="C154" s="121"/>
      <c r="D154" s="99"/>
    </row>
    <row r="155" spans="1:4" ht="14.4">
      <c r="A155" s="121"/>
      <c r="B155" s="121"/>
      <c r="C155" s="121"/>
      <c r="D155" s="99"/>
    </row>
    <row r="156" spans="1:4" ht="14.4">
      <c r="A156" s="121"/>
      <c r="B156" s="121"/>
      <c r="C156" s="121"/>
      <c r="D156" s="99"/>
    </row>
    <row r="157" spans="1:4" ht="14.4">
      <c r="A157" s="121"/>
      <c r="B157" s="121"/>
      <c r="C157" s="121"/>
      <c r="D157" s="99"/>
    </row>
    <row r="158" spans="1:4" ht="14.4">
      <c r="A158" s="121"/>
      <c r="B158" s="121"/>
      <c r="C158" s="121"/>
      <c r="D158" s="99"/>
    </row>
    <row r="159" spans="1:4" ht="14.4">
      <c r="A159" s="121"/>
      <c r="B159" s="121"/>
      <c r="C159" s="121"/>
      <c r="D159" s="99"/>
    </row>
    <row r="160" spans="1:4" ht="14.4">
      <c r="A160" s="121"/>
      <c r="B160" s="121"/>
      <c r="C160" s="121"/>
      <c r="D160" s="99"/>
    </row>
    <row r="161" spans="1:4" ht="14.4">
      <c r="A161" s="121"/>
      <c r="B161" s="121"/>
      <c r="C161" s="121"/>
      <c r="D161" s="99"/>
    </row>
    <row r="162" spans="1:4" ht="14.4">
      <c r="A162" s="121"/>
      <c r="B162" s="121"/>
      <c r="C162" s="121"/>
      <c r="D162" s="99"/>
    </row>
    <row r="163" spans="1:4" ht="14.4">
      <c r="A163" s="121"/>
      <c r="B163" s="121"/>
      <c r="C163" s="121"/>
      <c r="D163" s="99"/>
    </row>
    <row r="164" spans="1:4" ht="14.4">
      <c r="A164" s="121"/>
      <c r="B164" s="121"/>
      <c r="C164" s="121"/>
      <c r="D164" s="99"/>
    </row>
    <row r="165" spans="1:4" ht="14.4">
      <c r="A165" s="121"/>
      <c r="B165" s="121"/>
      <c r="C165" s="121"/>
      <c r="D165" s="99"/>
    </row>
    <row r="166" spans="1:4" ht="14.4">
      <c r="A166" s="121"/>
      <c r="B166" s="121"/>
      <c r="C166" s="121"/>
      <c r="D166" s="99"/>
    </row>
    <row r="167" spans="1:4" ht="14.4">
      <c r="A167" s="121"/>
      <c r="B167" s="121"/>
      <c r="C167" s="121"/>
      <c r="D167" s="99"/>
    </row>
    <row r="168" spans="1:4" ht="14.4">
      <c r="A168" s="121"/>
      <c r="B168" s="121"/>
      <c r="C168" s="121"/>
      <c r="D168" s="99"/>
    </row>
    <row r="169" spans="1:4" ht="14.4">
      <c r="A169" s="121"/>
      <c r="B169" s="121"/>
      <c r="C169" s="121"/>
      <c r="D169" s="99"/>
    </row>
    <row r="170" spans="1:4" ht="14.4">
      <c r="A170" s="121"/>
      <c r="B170" s="121"/>
      <c r="C170" s="121"/>
      <c r="D170" s="99"/>
    </row>
    <row r="171" spans="1:4" ht="14.4">
      <c r="A171" s="121"/>
      <c r="B171" s="121"/>
      <c r="C171" s="121"/>
      <c r="D171" s="99"/>
    </row>
    <row r="172" spans="1:4" ht="14.4">
      <c r="A172" s="121"/>
      <c r="B172" s="121"/>
      <c r="C172" s="121"/>
      <c r="D172" s="99"/>
    </row>
    <row r="173" spans="1:4" ht="14.4">
      <c r="A173" s="121"/>
      <c r="B173" s="121"/>
      <c r="C173" s="121"/>
      <c r="D173" s="99"/>
    </row>
    <row r="174" spans="1:4" ht="14.4">
      <c r="A174" s="121"/>
      <c r="B174" s="121"/>
      <c r="C174" s="121"/>
      <c r="D174" s="99"/>
    </row>
    <row r="175" spans="1:4" ht="14.4">
      <c r="A175" s="121"/>
      <c r="B175" s="121"/>
      <c r="C175" s="121"/>
      <c r="D175" s="99"/>
    </row>
    <row r="176" spans="1:4" ht="14.4">
      <c r="A176" s="121"/>
      <c r="B176" s="121"/>
      <c r="C176" s="121"/>
      <c r="D176" s="99"/>
    </row>
    <row r="177" spans="1:4" ht="14.4">
      <c r="A177" s="121"/>
      <c r="B177" s="121"/>
      <c r="C177" s="121"/>
      <c r="D177" s="99"/>
    </row>
    <row r="178" spans="1:4" ht="14.4">
      <c r="A178" s="121"/>
      <c r="B178" s="121"/>
      <c r="C178" s="121"/>
      <c r="D178" s="99"/>
    </row>
    <row r="179" spans="1:4" ht="14.4">
      <c r="A179" s="121"/>
      <c r="B179" s="121"/>
      <c r="C179" s="121"/>
      <c r="D179" s="99"/>
    </row>
    <row r="180" spans="1:4" ht="14.4">
      <c r="A180" s="121"/>
      <c r="B180" s="121"/>
      <c r="C180" s="121"/>
      <c r="D180" s="99"/>
    </row>
    <row r="181" spans="1:4" ht="14.4">
      <c r="A181" s="121"/>
      <c r="B181" s="121"/>
      <c r="C181" s="121"/>
      <c r="D181" s="99"/>
    </row>
    <row r="182" spans="1:4" ht="14.4">
      <c r="A182" s="121"/>
      <c r="B182" s="121"/>
      <c r="C182" s="121"/>
      <c r="D182" s="99"/>
    </row>
    <row r="183" spans="1:4" ht="14.4">
      <c r="A183" s="121"/>
      <c r="B183" s="121"/>
      <c r="C183" s="121"/>
      <c r="D183" s="99"/>
    </row>
    <row r="184" spans="1:4" ht="14.4">
      <c r="A184" s="121"/>
      <c r="B184" s="121"/>
      <c r="C184" s="121"/>
      <c r="D184" s="99"/>
    </row>
    <row r="185" spans="1:4" ht="14.4">
      <c r="A185" s="121"/>
      <c r="B185" s="121"/>
      <c r="C185" s="121"/>
      <c r="D185" s="99"/>
    </row>
    <row r="186" spans="1:4" ht="14.4">
      <c r="A186" s="121"/>
      <c r="B186" s="121"/>
      <c r="C186" s="121"/>
      <c r="D186" s="99"/>
    </row>
    <row r="187" spans="1:4" ht="14.4">
      <c r="A187" s="121"/>
      <c r="B187" s="121"/>
      <c r="C187" s="121"/>
      <c r="D187" s="99"/>
    </row>
    <row r="188" spans="1:4" ht="14.4">
      <c r="A188" s="121"/>
      <c r="B188" s="121"/>
      <c r="C188" s="121"/>
      <c r="D188" s="99"/>
    </row>
    <row r="189" spans="1:4" ht="14.4">
      <c r="A189" s="121"/>
      <c r="B189" s="121"/>
      <c r="C189" s="121"/>
      <c r="D189" s="99"/>
    </row>
    <row r="190" spans="1:4" ht="14.4">
      <c r="A190" s="121"/>
      <c r="B190" s="121"/>
      <c r="C190" s="121"/>
      <c r="D190" s="99"/>
    </row>
    <row r="191" spans="1:4" ht="14.4">
      <c r="A191" s="121"/>
      <c r="B191" s="121"/>
      <c r="C191" s="121"/>
      <c r="D191" s="99"/>
    </row>
    <row r="192" spans="1:4" ht="14.4">
      <c r="A192" s="121"/>
      <c r="B192" s="121"/>
      <c r="C192" s="121"/>
      <c r="D192" s="99"/>
    </row>
    <row r="193" spans="1:4" ht="14.4">
      <c r="A193" s="121"/>
      <c r="B193" s="121"/>
      <c r="C193" s="121"/>
      <c r="D193" s="99"/>
    </row>
    <row r="194" spans="1:4" ht="14.4">
      <c r="A194" s="121"/>
      <c r="B194" s="121"/>
      <c r="C194" s="121"/>
      <c r="D194" s="99"/>
    </row>
    <row r="195" spans="1:4" ht="14.4">
      <c r="A195" s="121"/>
      <c r="B195" s="121"/>
      <c r="C195" s="121"/>
      <c r="D195" s="99"/>
    </row>
    <row r="196" spans="1:4" ht="14.4">
      <c r="A196" s="121"/>
      <c r="B196" s="121"/>
      <c r="C196" s="121"/>
      <c r="D196" s="99"/>
    </row>
    <row r="197" spans="1:4" ht="14.4">
      <c r="A197" s="121"/>
      <c r="B197" s="121"/>
      <c r="C197" s="121"/>
      <c r="D197" s="99"/>
    </row>
    <row r="198" spans="1:4" ht="14.4">
      <c r="A198" s="121"/>
      <c r="B198" s="121"/>
      <c r="C198" s="121"/>
      <c r="D198" s="99"/>
    </row>
    <row r="199" spans="1:4" ht="14.4">
      <c r="A199" s="121"/>
      <c r="B199" s="121"/>
      <c r="C199" s="121"/>
      <c r="D199" s="99"/>
    </row>
    <row r="200" spans="1:4" ht="14.4">
      <c r="A200" s="121"/>
      <c r="B200" s="121"/>
      <c r="C200" s="121"/>
      <c r="D200" s="99"/>
    </row>
    <row r="201" spans="1:4" ht="14.4">
      <c r="A201" s="121"/>
      <c r="B201" s="121"/>
      <c r="C201" s="121"/>
      <c r="D201" s="99"/>
    </row>
    <row r="202" spans="1:4" ht="14.4">
      <c r="A202" s="121"/>
      <c r="B202" s="121"/>
      <c r="C202" s="121"/>
      <c r="D202" s="99"/>
    </row>
    <row r="203" spans="1:4" ht="14.4">
      <c r="A203" s="121"/>
      <c r="B203" s="121"/>
      <c r="C203" s="121"/>
      <c r="D203" s="99"/>
    </row>
    <row r="204" spans="1:4" ht="14.4">
      <c r="A204" s="121"/>
      <c r="B204" s="121"/>
      <c r="C204" s="121"/>
      <c r="D204" s="99"/>
    </row>
    <row r="205" spans="1:4" ht="14.4">
      <c r="A205" s="121"/>
      <c r="B205" s="121"/>
      <c r="C205" s="121"/>
      <c r="D205" s="99"/>
    </row>
    <row r="206" spans="1:4" ht="14.4">
      <c r="A206" s="121"/>
      <c r="B206" s="121"/>
      <c r="C206" s="121"/>
      <c r="D206" s="99"/>
    </row>
    <row r="207" spans="1:4" ht="14.4">
      <c r="A207" s="121"/>
      <c r="B207" s="121"/>
      <c r="C207" s="121"/>
      <c r="D207" s="99"/>
    </row>
    <row r="208" spans="1:4" ht="14.4">
      <c r="A208" s="121"/>
      <c r="B208" s="121"/>
      <c r="C208" s="121"/>
      <c r="D208" s="99"/>
    </row>
    <row r="209" spans="1:4" ht="14.4">
      <c r="A209" s="121"/>
      <c r="B209" s="121"/>
      <c r="C209" s="121"/>
      <c r="D209" s="99"/>
    </row>
    <row r="210" spans="1:4" ht="14.4">
      <c r="A210" s="121"/>
      <c r="B210" s="121"/>
      <c r="C210" s="121"/>
      <c r="D210" s="99"/>
    </row>
    <row r="211" spans="1:4" ht="14.4">
      <c r="A211" s="121"/>
      <c r="B211" s="121"/>
      <c r="C211" s="121"/>
      <c r="D211" s="99"/>
    </row>
    <row r="212" spans="1:4" ht="14.4">
      <c r="A212" s="121"/>
      <c r="B212" s="121"/>
      <c r="C212" s="121"/>
      <c r="D212" s="99"/>
    </row>
    <row r="213" spans="1:4" ht="14.4">
      <c r="A213" s="121"/>
      <c r="B213" s="121"/>
      <c r="C213" s="121"/>
      <c r="D213" s="99"/>
    </row>
    <row r="214" spans="1:4" ht="14.4">
      <c r="A214" s="121"/>
      <c r="B214" s="121"/>
      <c r="C214" s="121"/>
      <c r="D214" s="99"/>
    </row>
    <row r="215" spans="1:4" ht="14.4">
      <c r="A215" s="121"/>
      <c r="B215" s="121"/>
      <c r="C215" s="121"/>
      <c r="D215" s="99"/>
    </row>
    <row r="216" spans="1:4" ht="14.4">
      <c r="A216" s="121"/>
      <c r="B216" s="121"/>
      <c r="C216" s="121"/>
      <c r="D216" s="99"/>
    </row>
    <row r="217" spans="1:4" ht="14.4">
      <c r="A217" s="121"/>
      <c r="B217" s="121"/>
      <c r="C217" s="121"/>
      <c r="D217" s="99"/>
    </row>
    <row r="218" spans="1:4" ht="14.4">
      <c r="A218" s="121"/>
      <c r="B218" s="121"/>
      <c r="C218" s="121"/>
      <c r="D218" s="99"/>
    </row>
    <row r="219" spans="1:4" ht="14.4">
      <c r="A219" s="121"/>
      <c r="B219" s="121"/>
      <c r="C219" s="121"/>
      <c r="D219" s="99"/>
    </row>
    <row r="220" spans="1:4" ht="14.4">
      <c r="A220" s="121"/>
      <c r="B220" s="121"/>
      <c r="C220" s="121"/>
      <c r="D220" s="99"/>
    </row>
    <row r="221" spans="1:4" ht="14.4">
      <c r="A221" s="121"/>
      <c r="B221" s="121"/>
      <c r="C221" s="121"/>
      <c r="D221" s="99"/>
    </row>
    <row r="222" spans="1:4" ht="14.4">
      <c r="A222" s="121"/>
      <c r="B222" s="121"/>
      <c r="C222" s="121"/>
      <c r="D222" s="99"/>
    </row>
    <row r="223" spans="1:4" ht="14.4">
      <c r="A223" s="121"/>
      <c r="B223" s="121"/>
      <c r="C223" s="121"/>
      <c r="D223" s="99"/>
    </row>
    <row r="224" spans="1:4" ht="14.4">
      <c r="A224" s="121"/>
      <c r="B224" s="121"/>
      <c r="C224" s="121"/>
      <c r="D224" s="99"/>
    </row>
    <row r="225" spans="1:4" ht="14.4">
      <c r="A225" s="121"/>
      <c r="B225" s="121"/>
      <c r="C225" s="121"/>
      <c r="D225" s="99"/>
    </row>
    <row r="226" spans="1:4" ht="14.4">
      <c r="A226" s="121"/>
      <c r="B226" s="121"/>
      <c r="C226" s="121"/>
      <c r="D226" s="99"/>
    </row>
    <row r="227" spans="1:4" ht="14.4">
      <c r="A227" s="121"/>
      <c r="B227" s="121"/>
      <c r="C227" s="121"/>
      <c r="D227" s="99"/>
    </row>
    <row r="228" spans="1:4" ht="14.4">
      <c r="A228" s="121"/>
      <c r="B228" s="121"/>
      <c r="C228" s="121"/>
      <c r="D228" s="99"/>
    </row>
    <row r="229" spans="1:4" ht="14.4">
      <c r="A229" s="121"/>
      <c r="B229" s="121"/>
      <c r="C229" s="121"/>
      <c r="D229" s="99"/>
    </row>
    <row r="230" spans="1:4" ht="14.4">
      <c r="A230" s="121"/>
      <c r="B230" s="121"/>
      <c r="C230" s="121"/>
      <c r="D230" s="99"/>
    </row>
    <row r="231" spans="1:4" ht="14.4">
      <c r="A231" s="121"/>
      <c r="B231" s="121"/>
      <c r="C231" s="121"/>
      <c r="D231" s="99"/>
    </row>
    <row r="232" spans="1:4" ht="14.4">
      <c r="A232" s="121"/>
      <c r="B232" s="121"/>
      <c r="C232" s="121"/>
      <c r="D232" s="99"/>
    </row>
    <row r="233" spans="1:4" ht="14.4">
      <c r="A233" s="121"/>
      <c r="B233" s="121"/>
      <c r="C233" s="121"/>
      <c r="D233" s="99"/>
    </row>
    <row r="234" spans="1:4" ht="14.4">
      <c r="A234" s="121"/>
      <c r="B234" s="121"/>
      <c r="C234" s="121"/>
      <c r="D234" s="99"/>
    </row>
    <row r="235" spans="1:4" ht="14.4">
      <c r="A235" s="121"/>
      <c r="B235" s="121"/>
      <c r="C235" s="121"/>
      <c r="D235" s="99"/>
    </row>
    <row r="236" spans="1:4" ht="14.4">
      <c r="A236" s="121"/>
      <c r="B236" s="121"/>
      <c r="C236" s="121"/>
      <c r="D236" s="99"/>
    </row>
    <row r="237" spans="1:4" ht="14.4">
      <c r="A237" s="121"/>
      <c r="B237" s="121"/>
      <c r="C237" s="121"/>
      <c r="D237" s="99"/>
    </row>
    <row r="238" spans="1:4" ht="14.4">
      <c r="A238" s="121"/>
      <c r="B238" s="121"/>
      <c r="C238" s="121"/>
      <c r="D238" s="99"/>
    </row>
    <row r="239" spans="1:4" ht="14.4">
      <c r="A239" s="121"/>
      <c r="B239" s="121"/>
      <c r="C239" s="121"/>
      <c r="D239" s="99"/>
    </row>
    <row r="240" spans="1:4" ht="14.4">
      <c r="A240" s="121"/>
      <c r="B240" s="121"/>
      <c r="C240" s="121"/>
      <c r="D240" s="99"/>
    </row>
    <row r="241" spans="1:4" ht="14.4">
      <c r="A241" s="121"/>
      <c r="B241" s="121"/>
      <c r="C241" s="121"/>
      <c r="D241" s="99"/>
    </row>
    <row r="242" spans="1:4" ht="14.4">
      <c r="A242" s="121"/>
      <c r="B242" s="121"/>
      <c r="C242" s="121"/>
      <c r="D242" s="99"/>
    </row>
    <row r="243" spans="1:4" ht="14.4">
      <c r="A243" s="121"/>
      <c r="B243" s="121"/>
      <c r="C243" s="121"/>
      <c r="D243" s="99"/>
    </row>
    <row r="244" spans="1:4" ht="14.4">
      <c r="A244" s="121"/>
      <c r="B244" s="121"/>
      <c r="C244" s="121"/>
      <c r="D244" s="99"/>
    </row>
    <row r="245" spans="1:4" ht="14.4">
      <c r="A245" s="121"/>
      <c r="B245" s="121"/>
      <c r="C245" s="121"/>
      <c r="D245" s="99"/>
    </row>
    <row r="246" spans="1:4" ht="14.4">
      <c r="A246" s="121"/>
      <c r="B246" s="121"/>
      <c r="C246" s="121"/>
      <c r="D246" s="99"/>
    </row>
    <row r="247" spans="1:4" ht="14.4">
      <c r="A247" s="121"/>
      <c r="B247" s="121"/>
      <c r="C247" s="121"/>
      <c r="D247" s="99"/>
    </row>
    <row r="248" spans="1:4" ht="14.4">
      <c r="A248" s="121"/>
      <c r="B248" s="121"/>
      <c r="C248" s="121"/>
      <c r="D248" s="99"/>
    </row>
    <row r="249" spans="1:4" ht="14.4">
      <c r="A249" s="121"/>
      <c r="B249" s="121"/>
      <c r="C249" s="121"/>
      <c r="D249" s="99"/>
    </row>
    <row r="250" spans="1:4" ht="14.4">
      <c r="A250" s="121"/>
      <c r="B250" s="121"/>
      <c r="C250" s="121"/>
      <c r="D250" s="99"/>
    </row>
    <row r="251" spans="1:4" ht="14.4">
      <c r="A251" s="121"/>
      <c r="B251" s="121"/>
      <c r="C251" s="121"/>
      <c r="D251" s="99"/>
    </row>
    <row r="252" spans="1:4" ht="14.4">
      <c r="A252" s="121"/>
      <c r="B252" s="121"/>
      <c r="C252" s="121"/>
      <c r="D252" s="99"/>
    </row>
    <row r="253" spans="1:4" ht="14.4">
      <c r="A253" s="121"/>
      <c r="B253" s="121"/>
      <c r="C253" s="121"/>
      <c r="D253" s="99"/>
    </row>
    <row r="254" spans="1:4" ht="14.4">
      <c r="A254" s="121"/>
      <c r="B254" s="121"/>
      <c r="C254" s="121"/>
      <c r="D254" s="99"/>
    </row>
    <row r="255" spans="1:4" ht="14.4">
      <c r="A255" s="121"/>
      <c r="B255" s="121"/>
      <c r="C255" s="121"/>
      <c r="D255" s="99"/>
    </row>
    <row r="256" spans="1:4" ht="14.4">
      <c r="A256" s="121"/>
      <c r="B256" s="121"/>
      <c r="C256" s="121"/>
      <c r="D256" s="99"/>
    </row>
    <row r="257" spans="1:4" ht="14.4">
      <c r="A257" s="121"/>
      <c r="B257" s="121"/>
      <c r="C257" s="121"/>
      <c r="D257" s="99"/>
    </row>
    <row r="258" spans="1:4" ht="14.4">
      <c r="A258" s="121"/>
      <c r="B258" s="121"/>
      <c r="C258" s="121"/>
      <c r="D258" s="99"/>
    </row>
    <row r="259" spans="1:4" ht="14.4">
      <c r="A259" s="121"/>
      <c r="B259" s="121"/>
      <c r="C259" s="121"/>
      <c r="D259" s="99"/>
    </row>
    <row r="260" spans="1:4" ht="14.4">
      <c r="A260" s="121"/>
      <c r="B260" s="121"/>
      <c r="C260" s="121"/>
      <c r="D260" s="99"/>
    </row>
    <row r="261" spans="1:4" ht="14.4">
      <c r="A261" s="121"/>
      <c r="B261" s="121"/>
      <c r="C261" s="121"/>
      <c r="D261" s="99"/>
    </row>
    <row r="262" spans="1:4" ht="14.4">
      <c r="A262" s="121"/>
      <c r="B262" s="121"/>
      <c r="C262" s="121"/>
      <c r="D262" s="99"/>
    </row>
    <row r="263" spans="1:4" ht="14.4">
      <c r="A263" s="121"/>
      <c r="B263" s="121"/>
      <c r="C263" s="121"/>
      <c r="D263" s="99"/>
    </row>
    <row r="264" spans="1:4" ht="14.4">
      <c r="A264" s="121"/>
      <c r="B264" s="121"/>
      <c r="C264" s="121"/>
      <c r="D264" s="99"/>
    </row>
    <row r="265" spans="1:4" ht="14.4">
      <c r="A265" s="121"/>
      <c r="B265" s="121"/>
      <c r="C265" s="121"/>
      <c r="D265" s="99"/>
    </row>
    <row r="266" spans="1:4" ht="14.4">
      <c r="A266" s="121"/>
      <c r="B266" s="121"/>
      <c r="C266" s="121"/>
      <c r="D266" s="99"/>
    </row>
    <row r="267" spans="1:4" ht="14.4">
      <c r="A267" s="121"/>
      <c r="B267" s="121"/>
      <c r="C267" s="121"/>
      <c r="D267" s="99"/>
    </row>
    <row r="268" spans="1:4" ht="14.4">
      <c r="A268" s="121"/>
      <c r="B268" s="121"/>
      <c r="C268" s="121"/>
      <c r="D268" s="99"/>
    </row>
    <row r="269" spans="1:4" ht="14.4">
      <c r="A269" s="121"/>
      <c r="B269" s="121"/>
      <c r="C269" s="121"/>
      <c r="D269" s="99"/>
    </row>
    <row r="270" spans="1:4" ht="14.4">
      <c r="A270" s="121"/>
      <c r="B270" s="121"/>
      <c r="C270" s="121"/>
      <c r="D270" s="99"/>
    </row>
    <row r="271" spans="1:4" ht="14.4">
      <c r="A271" s="121"/>
      <c r="B271" s="121"/>
      <c r="C271" s="121"/>
      <c r="D271" s="99"/>
    </row>
    <row r="272" spans="1:4" ht="14.4">
      <c r="A272" s="121"/>
      <c r="B272" s="121"/>
      <c r="C272" s="121"/>
      <c r="D272" s="99"/>
    </row>
    <row r="273" spans="1:4" ht="14.4">
      <c r="A273" s="121"/>
      <c r="B273" s="121"/>
      <c r="C273" s="121"/>
      <c r="D273" s="99"/>
    </row>
    <row r="274" spans="1:4" ht="14.4">
      <c r="A274" s="121"/>
      <c r="B274" s="121"/>
      <c r="C274" s="121"/>
      <c r="D274" s="99"/>
    </row>
    <row r="275" spans="1:4" ht="14.4">
      <c r="A275" s="121"/>
      <c r="B275" s="121"/>
      <c r="C275" s="121"/>
      <c r="D275" s="99"/>
    </row>
    <row r="276" spans="1:4" ht="14.4">
      <c r="A276" s="121"/>
      <c r="B276" s="121"/>
      <c r="C276" s="121"/>
      <c r="D276" s="99"/>
    </row>
    <row r="277" spans="1:4" ht="14.4">
      <c r="A277" s="121"/>
      <c r="B277" s="121"/>
      <c r="C277" s="121"/>
      <c r="D277" s="99"/>
    </row>
    <row r="278" spans="1:4" ht="14.4">
      <c r="A278" s="121"/>
      <c r="B278" s="121"/>
      <c r="C278" s="121"/>
      <c r="D278" s="99"/>
    </row>
    <row r="279" spans="1:4" ht="14.4">
      <c r="A279" s="121"/>
      <c r="B279" s="121"/>
      <c r="C279" s="121"/>
      <c r="D279" s="99"/>
    </row>
    <row r="280" spans="1:4" ht="14.4">
      <c r="A280" s="121"/>
      <c r="B280" s="121"/>
      <c r="C280" s="121"/>
      <c r="D280" s="99"/>
    </row>
    <row r="281" spans="1:4" ht="14.4">
      <c r="A281" s="121"/>
      <c r="B281" s="121"/>
      <c r="C281" s="121"/>
      <c r="D281" s="99"/>
    </row>
    <row r="282" spans="1:4" ht="14.4">
      <c r="A282" s="121"/>
      <c r="B282" s="121"/>
      <c r="C282" s="121"/>
      <c r="D282" s="99"/>
    </row>
    <row r="283" spans="1:4" ht="14.4">
      <c r="A283" s="121"/>
      <c r="B283" s="121"/>
      <c r="C283" s="121"/>
      <c r="D283" s="99"/>
    </row>
    <row r="284" spans="1:4" ht="14.4">
      <c r="A284" s="121"/>
      <c r="B284" s="121"/>
      <c r="C284" s="121"/>
      <c r="D284" s="99"/>
    </row>
    <row r="285" spans="1:4" ht="14.4">
      <c r="A285" s="121"/>
      <c r="B285" s="121"/>
      <c r="C285" s="121"/>
      <c r="D285" s="99"/>
    </row>
    <row r="286" spans="1:4" ht="14.4">
      <c r="A286" s="121"/>
      <c r="B286" s="121"/>
      <c r="C286" s="121"/>
      <c r="D286" s="99"/>
    </row>
    <row r="287" spans="1:4" ht="14.4">
      <c r="A287" s="121"/>
      <c r="B287" s="121"/>
      <c r="C287" s="121"/>
      <c r="D287" s="99"/>
    </row>
    <row r="288" spans="1:4" ht="14.4">
      <c r="A288" s="121"/>
      <c r="B288" s="121"/>
      <c r="C288" s="121"/>
      <c r="D288" s="99"/>
    </row>
    <row r="289" spans="1:4" ht="14.4">
      <c r="A289" s="121"/>
      <c r="B289" s="121"/>
      <c r="C289" s="121"/>
      <c r="D289" s="99"/>
    </row>
    <row r="290" spans="1:4" ht="14.4">
      <c r="A290" s="121"/>
      <c r="B290" s="121"/>
      <c r="C290" s="121"/>
      <c r="D290" s="99"/>
    </row>
    <row r="291" spans="1:4" ht="14.4">
      <c r="A291" s="121"/>
      <c r="B291" s="121"/>
      <c r="C291" s="121"/>
      <c r="D291" s="99"/>
    </row>
    <row r="292" spans="1:4" ht="14.4">
      <c r="A292" s="121"/>
      <c r="B292" s="121"/>
      <c r="C292" s="121"/>
      <c r="D292" s="99"/>
    </row>
    <row r="293" spans="1:4" ht="14.4">
      <c r="A293" s="121"/>
      <c r="B293" s="121"/>
      <c r="C293" s="121"/>
      <c r="D293" s="99"/>
    </row>
    <row r="294" spans="1:4" ht="14.4">
      <c r="A294" s="121"/>
      <c r="B294" s="121"/>
      <c r="C294" s="121"/>
      <c r="D294" s="99"/>
    </row>
    <row r="295" spans="1:4" ht="14.4">
      <c r="A295" s="121"/>
      <c r="B295" s="121"/>
      <c r="C295" s="121"/>
      <c r="D295" s="99"/>
    </row>
    <row r="296" spans="1:4" ht="14.4">
      <c r="A296" s="121"/>
      <c r="B296" s="121"/>
      <c r="C296" s="121"/>
      <c r="D296" s="99"/>
    </row>
    <row r="297" spans="1:4" ht="14.4">
      <c r="A297" s="121"/>
      <c r="B297" s="121"/>
      <c r="C297" s="121"/>
      <c r="D297" s="99"/>
    </row>
    <row r="298" spans="1:4" ht="14.4">
      <c r="A298" s="121"/>
      <c r="B298" s="121"/>
      <c r="C298" s="121"/>
      <c r="D298" s="99"/>
    </row>
    <row r="299" spans="1:4" ht="14.4">
      <c r="A299" s="121"/>
      <c r="B299" s="121"/>
      <c r="C299" s="121"/>
      <c r="D299" s="99"/>
    </row>
    <row r="300" spans="1:4" ht="14.4">
      <c r="A300" s="121"/>
      <c r="B300" s="121"/>
      <c r="C300" s="121"/>
      <c r="D300" s="99"/>
    </row>
    <row r="301" spans="1:4" ht="14.4">
      <c r="A301" s="121"/>
      <c r="B301" s="121"/>
      <c r="C301" s="121"/>
      <c r="D301" s="99"/>
    </row>
    <row r="302" spans="1:4" ht="14.4">
      <c r="A302" s="121"/>
      <c r="B302" s="121"/>
      <c r="C302" s="121"/>
      <c r="D302" s="99"/>
    </row>
    <row r="303" spans="1:4" ht="14.4">
      <c r="A303" s="121"/>
      <c r="B303" s="121"/>
      <c r="C303" s="121"/>
      <c r="D303" s="99"/>
    </row>
    <row r="304" spans="1:4" ht="14.4">
      <c r="A304" s="121"/>
      <c r="B304" s="121"/>
      <c r="C304" s="121"/>
      <c r="D304" s="99"/>
    </row>
    <row r="305" spans="1:4" ht="14.4">
      <c r="A305" s="121"/>
      <c r="B305" s="121"/>
      <c r="C305" s="121"/>
      <c r="D305" s="99"/>
    </row>
    <row r="306" spans="1:4" ht="14.4">
      <c r="A306" s="121"/>
      <c r="B306" s="121"/>
      <c r="C306" s="121"/>
      <c r="D306" s="99"/>
    </row>
    <row r="307" spans="1:4" ht="14.4">
      <c r="A307" s="121"/>
      <c r="B307" s="121"/>
      <c r="C307" s="121"/>
      <c r="D307" s="99"/>
    </row>
    <row r="308" spans="1:4" ht="14.4">
      <c r="A308" s="121"/>
      <c r="B308" s="121"/>
      <c r="C308" s="121"/>
      <c r="D308" s="99"/>
    </row>
    <row r="309" spans="1:4" ht="14.4">
      <c r="A309" s="121"/>
      <c r="B309" s="121"/>
      <c r="C309" s="121"/>
      <c r="D309" s="99"/>
    </row>
    <row r="310" spans="1:4" ht="14.4">
      <c r="A310" s="121"/>
      <c r="B310" s="121"/>
      <c r="C310" s="121"/>
      <c r="D310" s="99"/>
    </row>
    <row r="311" spans="1:4" ht="14.4">
      <c r="A311" s="121"/>
      <c r="B311" s="121"/>
      <c r="C311" s="121"/>
      <c r="D311" s="99"/>
    </row>
    <row r="312" spans="1:4" ht="14.4">
      <c r="A312" s="121"/>
      <c r="B312" s="121"/>
      <c r="C312" s="121"/>
      <c r="D312" s="99"/>
    </row>
    <row r="313" spans="1:4" ht="14.4">
      <c r="A313" s="121"/>
      <c r="B313" s="121"/>
      <c r="C313" s="121"/>
      <c r="D313" s="99"/>
    </row>
    <row r="314" spans="1:4" ht="14.4">
      <c r="A314" s="121"/>
      <c r="B314" s="121"/>
      <c r="C314" s="121"/>
      <c r="D314" s="99"/>
    </row>
    <row r="315" spans="1:4" ht="14.4">
      <c r="A315" s="121"/>
      <c r="B315" s="121"/>
      <c r="C315" s="121"/>
      <c r="D315" s="99"/>
    </row>
    <row r="316" spans="1:4" ht="14.4">
      <c r="A316" s="121"/>
      <c r="B316" s="121"/>
      <c r="C316" s="121"/>
      <c r="D316" s="99"/>
    </row>
    <row r="317" spans="1:4" ht="14.4">
      <c r="A317" s="121"/>
      <c r="B317" s="121"/>
      <c r="C317" s="121"/>
      <c r="D317" s="99"/>
    </row>
    <row r="318" spans="1:4" ht="14.4">
      <c r="A318" s="121"/>
      <c r="B318" s="121"/>
      <c r="C318" s="121"/>
      <c r="D318" s="99"/>
    </row>
    <row r="319" spans="1:4" ht="14.4">
      <c r="A319" s="121"/>
      <c r="B319" s="121"/>
      <c r="C319" s="121"/>
      <c r="D319" s="99"/>
    </row>
    <row r="320" spans="1:4" ht="14.4">
      <c r="A320" s="121"/>
      <c r="B320" s="121"/>
      <c r="C320" s="121"/>
      <c r="D320" s="99"/>
    </row>
    <row r="321" spans="1:4" ht="14.4">
      <c r="A321" s="121"/>
      <c r="B321" s="121"/>
      <c r="C321" s="121"/>
      <c r="D321" s="99"/>
    </row>
    <row r="322" spans="1:4" ht="14.4">
      <c r="A322" s="121"/>
      <c r="B322" s="121"/>
      <c r="C322" s="121"/>
      <c r="D322" s="99"/>
    </row>
    <row r="323" spans="1:4" ht="14.4">
      <c r="A323" s="121"/>
      <c r="B323" s="121"/>
      <c r="C323" s="121"/>
      <c r="D323" s="99"/>
    </row>
    <row r="324" spans="1:4" ht="14.4">
      <c r="A324" s="121"/>
      <c r="B324" s="121"/>
      <c r="C324" s="121"/>
      <c r="D324" s="99"/>
    </row>
    <row r="325" spans="1:4" ht="14.4">
      <c r="A325" s="121"/>
      <c r="B325" s="121"/>
      <c r="C325" s="121"/>
      <c r="D325" s="99"/>
    </row>
    <row r="326" spans="1:4" ht="14.4">
      <c r="A326" s="121"/>
      <c r="B326" s="121"/>
      <c r="C326" s="121"/>
      <c r="D326" s="99"/>
    </row>
    <row r="327" spans="1:4" ht="14.4">
      <c r="A327" s="121"/>
      <c r="B327" s="121"/>
      <c r="C327" s="121"/>
      <c r="D327" s="99"/>
    </row>
    <row r="328" spans="1:4" ht="14.4">
      <c r="A328" s="121"/>
      <c r="B328" s="121"/>
      <c r="C328" s="121"/>
      <c r="D328" s="99"/>
    </row>
    <row r="329" spans="1:4" ht="14.4">
      <c r="A329" s="121"/>
      <c r="B329" s="121"/>
      <c r="C329" s="121"/>
      <c r="D329" s="99"/>
    </row>
    <row r="330" spans="1:4" ht="14.4">
      <c r="A330" s="121"/>
      <c r="B330" s="121"/>
      <c r="C330" s="121"/>
      <c r="D330" s="99"/>
    </row>
    <row r="331" spans="1:4" ht="14.4">
      <c r="A331" s="121"/>
      <c r="B331" s="121"/>
      <c r="C331" s="121"/>
      <c r="D331" s="99"/>
    </row>
    <row r="332" spans="1:4" ht="14.4">
      <c r="A332" s="121"/>
      <c r="B332" s="121"/>
      <c r="C332" s="121"/>
      <c r="D332" s="99"/>
    </row>
    <row r="333" spans="1:4" ht="14.4">
      <c r="A333" s="121"/>
      <c r="B333" s="121"/>
      <c r="C333" s="121"/>
      <c r="D333" s="99"/>
    </row>
    <row r="334" spans="1:4" ht="14.4">
      <c r="A334" s="121"/>
      <c r="B334" s="121"/>
      <c r="C334" s="121"/>
      <c r="D334" s="99"/>
    </row>
    <row r="335" spans="1:4" ht="14.4">
      <c r="A335" s="121"/>
      <c r="B335" s="121"/>
      <c r="C335" s="121"/>
      <c r="D335" s="99"/>
    </row>
    <row r="336" spans="1:4" ht="14.4">
      <c r="A336" s="121"/>
      <c r="B336" s="121"/>
      <c r="C336" s="121"/>
      <c r="D336" s="99"/>
    </row>
    <row r="337" spans="1:4" ht="14.4">
      <c r="A337" s="121"/>
      <c r="B337" s="121"/>
      <c r="C337" s="121"/>
      <c r="D337" s="99"/>
    </row>
    <row r="338" spans="1:4" ht="14.4">
      <c r="A338" s="121"/>
      <c r="B338" s="121"/>
      <c r="C338" s="121"/>
      <c r="D338" s="99"/>
    </row>
    <row r="339" spans="1:4" ht="14.4">
      <c r="A339" s="121"/>
      <c r="B339" s="121"/>
      <c r="C339" s="121"/>
      <c r="D339" s="99"/>
    </row>
    <row r="340" spans="1:4" ht="14.4">
      <c r="A340" s="121"/>
      <c r="B340" s="121"/>
      <c r="C340" s="121"/>
      <c r="D340" s="99"/>
    </row>
    <row r="341" spans="1:4" ht="14.4">
      <c r="A341" s="121"/>
      <c r="B341" s="121"/>
      <c r="C341" s="121"/>
      <c r="D341" s="99"/>
    </row>
    <row r="342" spans="1:4" ht="14.4">
      <c r="A342" s="121"/>
      <c r="B342" s="121"/>
      <c r="C342" s="121"/>
      <c r="D342" s="99"/>
    </row>
    <row r="343" spans="1:4" ht="14.4">
      <c r="A343" s="121"/>
      <c r="B343" s="121"/>
      <c r="C343" s="121"/>
      <c r="D343" s="99"/>
    </row>
    <row r="344" spans="1:4" ht="14.4">
      <c r="A344" s="121"/>
      <c r="B344" s="121"/>
      <c r="C344" s="121"/>
      <c r="D344" s="99"/>
    </row>
    <row r="345" spans="1:4" ht="14.4">
      <c r="A345" s="121"/>
      <c r="B345" s="121"/>
      <c r="C345" s="121"/>
      <c r="D345" s="99"/>
    </row>
    <row r="346" spans="1:4" ht="14.4">
      <c r="A346" s="121"/>
      <c r="B346" s="121"/>
      <c r="C346" s="121"/>
      <c r="D346" s="99"/>
    </row>
    <row r="347" spans="1:4" ht="14.4">
      <c r="A347" s="121"/>
      <c r="B347" s="121"/>
      <c r="C347" s="121"/>
      <c r="D347" s="99"/>
    </row>
    <row r="348" spans="1:4" ht="14.4">
      <c r="A348" s="121"/>
      <c r="B348" s="121"/>
      <c r="C348" s="121"/>
      <c r="D348" s="99"/>
    </row>
    <row r="349" spans="1:4" ht="14.4">
      <c r="A349" s="121"/>
      <c r="B349" s="121"/>
      <c r="C349" s="121"/>
      <c r="D349" s="99"/>
    </row>
    <row r="350" spans="1:4" ht="14.4">
      <c r="A350" s="121"/>
      <c r="B350" s="121"/>
      <c r="C350" s="121"/>
      <c r="D350" s="99"/>
    </row>
    <row r="351" spans="1:4" ht="14.4">
      <c r="A351" s="121"/>
      <c r="B351" s="121"/>
      <c r="C351" s="121"/>
      <c r="D351" s="99"/>
    </row>
    <row r="352" spans="1:4" ht="14.4">
      <c r="A352" s="121"/>
      <c r="B352" s="121"/>
      <c r="C352" s="121"/>
      <c r="D352" s="99"/>
    </row>
    <row r="353" spans="1:4" ht="14.4">
      <c r="A353" s="121"/>
      <c r="B353" s="121"/>
      <c r="C353" s="121"/>
      <c r="D353" s="99"/>
    </row>
    <row r="354" spans="1:4" ht="14.4">
      <c r="A354" s="121"/>
      <c r="B354" s="121"/>
      <c r="C354" s="121"/>
      <c r="D354" s="99"/>
    </row>
    <row r="355" spans="1:4" ht="14.4">
      <c r="A355" s="121"/>
      <c r="B355" s="121"/>
      <c r="C355" s="121"/>
      <c r="D355" s="99"/>
    </row>
    <row r="356" spans="1:4" ht="14.4">
      <c r="A356" s="121"/>
      <c r="B356" s="121"/>
      <c r="C356" s="121"/>
      <c r="D356" s="99"/>
    </row>
    <row r="357" spans="1:4" ht="14.4">
      <c r="A357" s="121"/>
      <c r="B357" s="121"/>
      <c r="C357" s="121"/>
      <c r="D357" s="99"/>
    </row>
    <row r="358" spans="1:4" ht="14.4">
      <c r="A358" s="121"/>
      <c r="B358" s="121"/>
      <c r="C358" s="121"/>
      <c r="D358" s="99"/>
    </row>
    <row r="359" spans="1:4" ht="14.4">
      <c r="A359" s="121"/>
      <c r="B359" s="121"/>
      <c r="C359" s="121"/>
      <c r="D359" s="99"/>
    </row>
    <row r="360" spans="1:4" ht="14.4">
      <c r="A360" s="121"/>
      <c r="B360" s="121"/>
      <c r="C360" s="121"/>
      <c r="D360" s="99"/>
    </row>
    <row r="361" spans="1:4" ht="14.4">
      <c r="A361" s="121"/>
      <c r="B361" s="121"/>
      <c r="C361" s="121"/>
      <c r="D361" s="99"/>
    </row>
    <row r="362" spans="1:4" ht="14.4">
      <c r="A362" s="121"/>
      <c r="B362" s="121"/>
      <c r="C362" s="121"/>
      <c r="D362" s="99"/>
    </row>
    <row r="363" spans="1:4" ht="14.4">
      <c r="A363" s="121"/>
      <c r="B363" s="121"/>
      <c r="C363" s="121"/>
      <c r="D363" s="99"/>
    </row>
    <row r="364" spans="1:4" ht="14.4">
      <c r="A364" s="121"/>
      <c r="B364" s="121"/>
      <c r="C364" s="121"/>
      <c r="D364" s="99"/>
    </row>
    <row r="365" spans="1:4" ht="14.4">
      <c r="A365" s="121"/>
      <c r="B365" s="121"/>
      <c r="C365" s="121"/>
      <c r="D365" s="99"/>
    </row>
    <row r="366" spans="1:4" ht="14.4">
      <c r="A366" s="121"/>
      <c r="B366" s="121"/>
      <c r="C366" s="121"/>
      <c r="D366" s="99"/>
    </row>
    <row r="367" spans="1:4" ht="14.4">
      <c r="A367" s="121"/>
      <c r="B367" s="121"/>
      <c r="C367" s="121"/>
      <c r="D367" s="99"/>
    </row>
    <row r="368" spans="1:4" ht="14.4">
      <c r="A368" s="121"/>
      <c r="B368" s="121"/>
      <c r="C368" s="121"/>
      <c r="D368" s="99"/>
    </row>
    <row r="369" spans="1:4" ht="14.4">
      <c r="A369" s="121"/>
      <c r="B369" s="121"/>
      <c r="C369" s="121"/>
      <c r="D369" s="99"/>
    </row>
    <row r="370" spans="1:4" ht="14.4">
      <c r="A370" s="121"/>
      <c r="B370" s="121"/>
      <c r="C370" s="121"/>
      <c r="D370" s="99"/>
    </row>
    <row r="371" spans="1:4" ht="14.4">
      <c r="A371" s="121"/>
      <c r="B371" s="121"/>
      <c r="C371" s="121"/>
      <c r="D371" s="99"/>
    </row>
    <row r="372" spans="1:4" ht="14.4">
      <c r="A372" s="121"/>
      <c r="B372" s="121"/>
      <c r="C372" s="121"/>
      <c r="D372" s="99"/>
    </row>
    <row r="373" spans="1:4" ht="14.4">
      <c r="A373" s="121"/>
      <c r="B373" s="121"/>
      <c r="C373" s="121"/>
      <c r="D373" s="99"/>
    </row>
    <row r="374" spans="1:4" ht="14.4">
      <c r="A374" s="121"/>
      <c r="B374" s="121"/>
      <c r="C374" s="121"/>
      <c r="D374" s="99"/>
    </row>
    <row r="375" spans="1:4" ht="14.4">
      <c r="A375" s="121"/>
      <c r="B375" s="121"/>
      <c r="C375" s="121"/>
      <c r="D375" s="99"/>
    </row>
    <row r="376" spans="1:4" ht="14.4">
      <c r="A376" s="121"/>
      <c r="B376" s="121"/>
      <c r="C376" s="121"/>
      <c r="D376" s="99"/>
    </row>
    <row r="377" spans="1:4" ht="14.4">
      <c r="A377" s="121"/>
      <c r="B377" s="121"/>
      <c r="C377" s="121"/>
      <c r="D377" s="99"/>
    </row>
    <row r="378" spans="1:4" ht="14.4">
      <c r="A378" s="121"/>
      <c r="B378" s="121"/>
      <c r="C378" s="121"/>
      <c r="D378" s="99"/>
    </row>
    <row r="379" spans="1:4" ht="14.4">
      <c r="A379" s="121"/>
      <c r="B379" s="121"/>
      <c r="C379" s="121"/>
      <c r="D379" s="99"/>
    </row>
    <row r="380" spans="1:4" ht="14.4">
      <c r="A380" s="121"/>
      <c r="B380" s="121"/>
      <c r="C380" s="121"/>
      <c r="D380" s="99"/>
    </row>
    <row r="381" spans="1:4" ht="14.4">
      <c r="A381" s="121"/>
      <c r="B381" s="121"/>
      <c r="C381" s="121"/>
      <c r="D381" s="99"/>
    </row>
    <row r="382" spans="1:4" ht="14.4">
      <c r="A382" s="121"/>
      <c r="B382" s="121"/>
      <c r="C382" s="121"/>
      <c r="D382" s="99"/>
    </row>
    <row r="383" spans="1:4" ht="14.4">
      <c r="A383" s="121"/>
      <c r="B383" s="121"/>
      <c r="C383" s="121"/>
      <c r="D383" s="99"/>
    </row>
    <row r="384" spans="1:4" ht="14.4">
      <c r="A384" s="121"/>
      <c r="B384" s="121"/>
      <c r="C384" s="121"/>
      <c r="D384" s="99"/>
    </row>
    <row r="385" spans="1:4" ht="14.4">
      <c r="A385" s="121"/>
      <c r="B385" s="121"/>
      <c r="C385" s="121"/>
      <c r="D385" s="99"/>
    </row>
    <row r="386" spans="1:4" ht="14.4">
      <c r="A386" s="121"/>
      <c r="B386" s="121"/>
      <c r="C386" s="121"/>
      <c r="D386" s="99"/>
    </row>
    <row r="387" spans="1:4" ht="14.4">
      <c r="A387" s="121"/>
      <c r="B387" s="121"/>
      <c r="C387" s="121"/>
      <c r="D387" s="99"/>
    </row>
    <row r="388" spans="1:4" ht="14.4">
      <c r="A388" s="121"/>
      <c r="B388" s="121"/>
      <c r="C388" s="121"/>
      <c r="D388" s="99"/>
    </row>
    <row r="389" spans="1:4" ht="14.4">
      <c r="A389" s="121"/>
      <c r="B389" s="121"/>
      <c r="C389" s="121"/>
      <c r="D389" s="99"/>
    </row>
    <row r="390" spans="1:4" ht="14.4">
      <c r="A390" s="121"/>
      <c r="B390" s="121"/>
      <c r="C390" s="121"/>
      <c r="D390" s="99"/>
    </row>
    <row r="391" spans="1:4" ht="14.4">
      <c r="A391" s="121"/>
      <c r="B391" s="121"/>
      <c r="C391" s="121"/>
      <c r="D391" s="99"/>
    </row>
    <row r="392" spans="1:4" ht="14.4">
      <c r="A392" s="121"/>
      <c r="B392" s="121"/>
      <c r="C392" s="121"/>
      <c r="D392" s="99"/>
    </row>
    <row r="393" spans="1:4" ht="14.4">
      <c r="A393" s="121"/>
      <c r="B393" s="121"/>
      <c r="C393" s="121"/>
      <c r="D393" s="99"/>
    </row>
    <row r="394" spans="1:4" ht="14.4">
      <c r="A394" s="121"/>
      <c r="B394" s="121"/>
      <c r="C394" s="121"/>
      <c r="D394" s="99"/>
    </row>
    <row r="395" spans="1:4" ht="14.4">
      <c r="A395" s="121"/>
      <c r="B395" s="121"/>
      <c r="C395" s="121"/>
      <c r="D395" s="99"/>
    </row>
    <row r="396" spans="1:4" ht="14.4">
      <c r="A396" s="121"/>
      <c r="B396" s="121"/>
      <c r="C396" s="121"/>
      <c r="D396" s="99"/>
    </row>
    <row r="397" spans="1:4" ht="14.4">
      <c r="A397" s="121"/>
      <c r="B397" s="121"/>
      <c r="C397" s="121"/>
      <c r="D397" s="99"/>
    </row>
    <row r="398" spans="1:4" ht="14.4">
      <c r="A398" s="121"/>
      <c r="B398" s="121"/>
      <c r="C398" s="121"/>
      <c r="D398" s="99"/>
    </row>
    <row r="399" spans="1:4" ht="14.4">
      <c r="A399" s="121"/>
      <c r="B399" s="121"/>
      <c r="C399" s="121"/>
      <c r="D399" s="99"/>
    </row>
    <row r="400" spans="1:4" ht="14.4">
      <c r="A400" s="121"/>
      <c r="B400" s="121"/>
      <c r="C400" s="121"/>
      <c r="D400" s="99"/>
    </row>
    <row r="401" spans="1:4" ht="14.4">
      <c r="A401" s="121"/>
      <c r="B401" s="121"/>
      <c r="C401" s="121"/>
      <c r="D401" s="99"/>
    </row>
    <row r="402" spans="1:4" ht="14.4">
      <c r="A402" s="121"/>
      <c r="B402" s="121"/>
      <c r="C402" s="121"/>
      <c r="D402" s="99"/>
    </row>
    <row r="403" spans="1:4" ht="14.4">
      <c r="A403" s="121"/>
      <c r="B403" s="121"/>
      <c r="C403" s="121"/>
      <c r="D403" s="99"/>
    </row>
    <row r="404" spans="1:4" ht="14.4">
      <c r="A404" s="121"/>
      <c r="B404" s="121"/>
      <c r="C404" s="121"/>
      <c r="D404" s="99"/>
    </row>
    <row r="405" spans="1:4" ht="14.4">
      <c r="A405" s="121"/>
      <c r="B405" s="121"/>
      <c r="C405" s="121"/>
      <c r="D405" s="99"/>
    </row>
    <row r="406" spans="1:4" ht="14.4">
      <c r="A406" s="121"/>
      <c r="B406" s="121"/>
      <c r="C406" s="121"/>
      <c r="D406" s="99"/>
    </row>
    <row r="407" spans="1:4" ht="14.4">
      <c r="A407" s="121"/>
      <c r="B407" s="121"/>
      <c r="C407" s="121"/>
      <c r="D407" s="99"/>
    </row>
    <row r="408" spans="1:4" ht="14.4">
      <c r="A408" s="121"/>
      <c r="B408" s="121"/>
      <c r="C408" s="121"/>
      <c r="D408" s="99"/>
    </row>
    <row r="409" spans="1:4" ht="14.4">
      <c r="A409" s="121"/>
      <c r="B409" s="121"/>
      <c r="C409" s="121"/>
      <c r="D409" s="99"/>
    </row>
    <row r="410" spans="1:4" ht="14.4">
      <c r="A410" s="121"/>
      <c r="B410" s="121"/>
      <c r="C410" s="121"/>
      <c r="D410" s="99"/>
    </row>
    <row r="411" spans="1:4" ht="14.4">
      <c r="A411" s="121"/>
      <c r="B411" s="121"/>
      <c r="C411" s="121"/>
      <c r="D411" s="99"/>
    </row>
    <row r="412" spans="1:4" ht="14.4">
      <c r="A412" s="121"/>
      <c r="B412" s="121"/>
      <c r="C412" s="121"/>
      <c r="D412" s="99"/>
    </row>
    <row r="413" spans="1:4" ht="14.4">
      <c r="A413" s="121"/>
      <c r="B413" s="121"/>
      <c r="C413" s="121"/>
      <c r="D413" s="99"/>
    </row>
    <row r="414" spans="1:4" ht="14.4">
      <c r="A414" s="121"/>
      <c r="B414" s="121"/>
      <c r="C414" s="121"/>
      <c r="D414" s="99"/>
    </row>
    <row r="415" spans="1:4" ht="14.4">
      <c r="A415" s="121"/>
      <c r="B415" s="121"/>
      <c r="C415" s="121"/>
      <c r="D415" s="99"/>
    </row>
    <row r="416" spans="1:4" ht="14.4">
      <c r="A416" s="121"/>
      <c r="B416" s="121"/>
      <c r="C416" s="121"/>
      <c r="D416" s="99"/>
    </row>
    <row r="417" spans="1:4" ht="14.4">
      <c r="A417" s="121"/>
      <c r="B417" s="121"/>
      <c r="C417" s="121"/>
      <c r="D417" s="99"/>
    </row>
    <row r="418" spans="1:4" ht="14.4">
      <c r="A418" s="121"/>
      <c r="B418" s="121"/>
      <c r="C418" s="121"/>
      <c r="D418" s="99"/>
    </row>
    <row r="419" spans="1:4" ht="14.4">
      <c r="A419" s="121"/>
      <c r="B419" s="121"/>
      <c r="C419" s="121"/>
      <c r="D419" s="99"/>
    </row>
    <row r="420" spans="1:4" ht="14.4">
      <c r="A420" s="121"/>
      <c r="B420" s="121"/>
      <c r="C420" s="121"/>
      <c r="D420" s="99"/>
    </row>
    <row r="421" spans="1:4" ht="14.4">
      <c r="A421" s="121"/>
      <c r="B421" s="121"/>
      <c r="C421" s="121"/>
      <c r="D421" s="99"/>
    </row>
    <row r="422" spans="1:4" ht="14.4">
      <c r="A422" s="121"/>
      <c r="B422" s="121"/>
      <c r="C422" s="121"/>
      <c r="D422" s="99"/>
    </row>
    <row r="423" spans="1:4" ht="14.4">
      <c r="A423" s="121"/>
      <c r="B423" s="121"/>
      <c r="C423" s="121"/>
      <c r="D423" s="99"/>
    </row>
    <row r="424" spans="1:4" ht="14.4">
      <c r="A424" s="121"/>
      <c r="B424" s="121"/>
      <c r="C424" s="121"/>
      <c r="D424" s="99"/>
    </row>
    <row r="425" spans="1:4" ht="14.4">
      <c r="A425" s="121"/>
      <c r="B425" s="121"/>
      <c r="C425" s="121"/>
      <c r="D425" s="99"/>
    </row>
    <row r="426" spans="1:4" ht="14.4">
      <c r="A426" s="121"/>
      <c r="B426" s="121"/>
      <c r="C426" s="121"/>
      <c r="D426" s="99"/>
    </row>
    <row r="427" spans="1:4" ht="14.4">
      <c r="A427" s="121"/>
      <c r="B427" s="121"/>
      <c r="C427" s="121"/>
      <c r="D427" s="99"/>
    </row>
    <row r="428" spans="1:4" ht="14.4">
      <c r="A428" s="121"/>
      <c r="B428" s="121"/>
      <c r="C428" s="121"/>
      <c r="D428" s="99"/>
    </row>
    <row r="429" spans="1:4" ht="14.4">
      <c r="A429" s="121"/>
      <c r="B429" s="121"/>
      <c r="C429" s="121"/>
      <c r="D429" s="99"/>
    </row>
    <row r="430" spans="1:4" ht="14.4">
      <c r="A430" s="121"/>
      <c r="B430" s="121"/>
      <c r="C430" s="121"/>
      <c r="D430" s="99"/>
    </row>
    <row r="431" spans="1:4" ht="14.4">
      <c r="A431" s="121"/>
      <c r="B431" s="121"/>
      <c r="C431" s="121"/>
      <c r="D431" s="99"/>
    </row>
    <row r="432" spans="1:4" ht="14.4">
      <c r="A432" s="121"/>
      <c r="B432" s="121"/>
      <c r="C432" s="121"/>
      <c r="D432" s="99"/>
    </row>
    <row r="433" spans="1:4" ht="14.4">
      <c r="A433" s="121"/>
      <c r="B433" s="121"/>
      <c r="C433" s="121"/>
      <c r="D433" s="99"/>
    </row>
    <row r="434" spans="1:4" ht="14.4">
      <c r="A434" s="121"/>
      <c r="B434" s="121"/>
      <c r="C434" s="121"/>
      <c r="D434" s="99"/>
    </row>
    <row r="435" spans="1:4" ht="14.4">
      <c r="A435" s="121"/>
      <c r="B435" s="121"/>
      <c r="C435" s="121"/>
      <c r="D435" s="99"/>
    </row>
    <row r="436" spans="1:4" ht="14.4">
      <c r="A436" s="121"/>
      <c r="B436" s="121"/>
      <c r="C436" s="121"/>
      <c r="D436" s="99"/>
    </row>
    <row r="437" spans="1:4" ht="14.4">
      <c r="A437" s="121"/>
      <c r="B437" s="121"/>
      <c r="C437" s="121"/>
      <c r="D437" s="99"/>
    </row>
    <row r="438" spans="1:4" ht="14.4">
      <c r="A438" s="121"/>
      <c r="B438" s="121"/>
      <c r="C438" s="121"/>
      <c r="D438" s="99"/>
    </row>
    <row r="439" spans="1:4" ht="14.4">
      <c r="A439" s="121"/>
      <c r="B439" s="121"/>
      <c r="C439" s="121"/>
      <c r="D439" s="99"/>
    </row>
    <row r="440" spans="1:4" ht="14.4">
      <c r="A440" s="121"/>
      <c r="B440" s="121"/>
      <c r="C440" s="121"/>
      <c r="D440" s="99"/>
    </row>
    <row r="441" spans="1:4" ht="14.4">
      <c r="A441" s="121"/>
      <c r="B441" s="121"/>
      <c r="C441" s="121"/>
      <c r="D441" s="99"/>
    </row>
    <row r="442" spans="1:4" ht="14.4">
      <c r="A442" s="121"/>
      <c r="B442" s="121"/>
      <c r="C442" s="121"/>
      <c r="D442" s="99"/>
    </row>
    <row r="443" spans="1:4" ht="14.4">
      <c r="A443" s="121"/>
      <c r="B443" s="121"/>
      <c r="C443" s="121"/>
      <c r="D443" s="99"/>
    </row>
    <row r="444" spans="1:4" ht="14.4">
      <c r="A444" s="121"/>
      <c r="B444" s="121"/>
      <c r="C444" s="121"/>
      <c r="D444" s="99"/>
    </row>
    <row r="445" spans="1:4" ht="14.4">
      <c r="A445" s="121"/>
      <c r="B445" s="121"/>
      <c r="C445" s="121"/>
      <c r="D445" s="99"/>
    </row>
    <row r="446" spans="1:4" ht="14.4">
      <c r="A446" s="121"/>
      <c r="B446" s="121"/>
      <c r="C446" s="121"/>
      <c r="D446" s="99"/>
    </row>
    <row r="447" spans="1:4" ht="14.4">
      <c r="A447" s="121"/>
      <c r="B447" s="121"/>
      <c r="C447" s="121"/>
      <c r="D447" s="99"/>
    </row>
    <row r="448" spans="1:4" ht="14.4">
      <c r="A448" s="121"/>
      <c r="B448" s="121"/>
      <c r="C448" s="121"/>
      <c r="D448" s="99"/>
    </row>
    <row r="449" spans="1:4" ht="14.4">
      <c r="A449" s="121"/>
      <c r="B449" s="121"/>
      <c r="C449" s="121"/>
      <c r="D449" s="99"/>
    </row>
    <row r="450" spans="1:4" ht="14.4">
      <c r="A450" s="121"/>
      <c r="B450" s="121"/>
      <c r="C450" s="121"/>
      <c r="D450" s="99"/>
    </row>
    <row r="451" spans="1:4" ht="14.4">
      <c r="A451" s="121"/>
      <c r="B451" s="121"/>
      <c r="C451" s="121"/>
      <c r="D451" s="99"/>
    </row>
    <row r="452" spans="1:4" ht="14.4">
      <c r="A452" s="121"/>
      <c r="B452" s="121"/>
      <c r="C452" s="121"/>
      <c r="D452" s="99"/>
    </row>
    <row r="453" spans="1:4" ht="14.4">
      <c r="A453" s="121"/>
      <c r="B453" s="121"/>
      <c r="C453" s="121"/>
      <c r="D453" s="99"/>
    </row>
    <row r="454" spans="1:4" ht="14.4">
      <c r="A454" s="121"/>
      <c r="B454" s="121"/>
      <c r="C454" s="121"/>
      <c r="D454" s="99"/>
    </row>
    <row r="455" spans="1:4" ht="14.4">
      <c r="A455" s="121"/>
      <c r="B455" s="121"/>
      <c r="C455" s="121"/>
      <c r="D455" s="99"/>
    </row>
    <row r="456" spans="1:4" ht="14.4">
      <c r="A456" s="121"/>
      <c r="B456" s="121"/>
      <c r="C456" s="121"/>
      <c r="D456" s="99"/>
    </row>
    <row r="457" spans="1:4" ht="14.4">
      <c r="A457" s="121"/>
      <c r="B457" s="121"/>
      <c r="C457" s="121"/>
      <c r="D457" s="99"/>
    </row>
    <row r="458" spans="1:4" ht="14.4">
      <c r="A458" s="121"/>
      <c r="B458" s="121"/>
      <c r="C458" s="121"/>
      <c r="D458" s="99"/>
    </row>
    <row r="459" spans="1:4" ht="14.4">
      <c r="A459" s="121"/>
      <c r="B459" s="121"/>
      <c r="C459" s="121"/>
      <c r="D459" s="99"/>
    </row>
    <row r="460" spans="1:4" ht="14.4">
      <c r="A460" s="121"/>
      <c r="B460" s="121"/>
      <c r="C460" s="121"/>
      <c r="D460" s="99"/>
    </row>
    <row r="461" spans="1:4" ht="14.4">
      <c r="A461" s="121"/>
      <c r="B461" s="121"/>
      <c r="C461" s="121"/>
      <c r="D461" s="99"/>
    </row>
    <row r="462" spans="1:4" ht="14.4">
      <c r="A462" s="121"/>
      <c r="B462" s="121"/>
      <c r="C462" s="121"/>
      <c r="D462" s="99"/>
    </row>
    <row r="463" spans="1:4" ht="14.4">
      <c r="A463" s="121"/>
      <c r="B463" s="121"/>
      <c r="C463" s="121"/>
      <c r="D463" s="99"/>
    </row>
    <row r="464" spans="1:4" ht="14.4">
      <c r="A464" s="121"/>
      <c r="B464" s="121"/>
      <c r="C464" s="121"/>
      <c r="D464" s="99"/>
    </row>
    <row r="465" spans="1:4" ht="14.4">
      <c r="A465" s="121"/>
      <c r="B465" s="121"/>
      <c r="C465" s="121"/>
      <c r="D465" s="99"/>
    </row>
    <row r="466" spans="1:4" ht="14.4">
      <c r="A466" s="121"/>
      <c r="B466" s="121"/>
      <c r="C466" s="121"/>
      <c r="D466" s="99"/>
    </row>
    <row r="467" spans="1:4" ht="14.4">
      <c r="A467" s="121"/>
      <c r="B467" s="121"/>
      <c r="C467" s="121"/>
      <c r="D467" s="99"/>
    </row>
    <row r="468" spans="1:4" ht="14.4">
      <c r="A468" s="121"/>
      <c r="B468" s="121"/>
      <c r="C468" s="121"/>
      <c r="D468" s="99"/>
    </row>
    <row r="469" spans="1:4" ht="14.4">
      <c r="A469" s="121"/>
      <c r="B469" s="121"/>
      <c r="C469" s="121"/>
      <c r="D469" s="99"/>
    </row>
    <row r="470" spans="1:4" ht="14.4">
      <c r="A470" s="121"/>
      <c r="B470" s="121"/>
      <c r="C470" s="121"/>
      <c r="D470" s="99"/>
    </row>
    <row r="471" spans="1:4" ht="14.4">
      <c r="A471" s="121"/>
      <c r="B471" s="121"/>
      <c r="C471" s="121"/>
      <c r="D471" s="99"/>
    </row>
    <row r="472" spans="1:4" ht="14.4">
      <c r="A472" s="121"/>
      <c r="B472" s="121"/>
      <c r="C472" s="121"/>
      <c r="D472" s="99"/>
    </row>
    <row r="473" spans="1:4" ht="14.4">
      <c r="A473" s="121"/>
      <c r="B473" s="121"/>
      <c r="C473" s="121"/>
      <c r="D473" s="99"/>
    </row>
    <row r="474" spans="1:4" ht="14.4">
      <c r="A474" s="121"/>
      <c r="B474" s="121"/>
      <c r="C474" s="121"/>
      <c r="D474" s="99"/>
    </row>
    <row r="475" spans="1:4" ht="14.4">
      <c r="A475" s="121"/>
      <c r="B475" s="121"/>
      <c r="C475" s="121"/>
      <c r="D475" s="99"/>
    </row>
    <row r="476" spans="1:4" ht="14.4">
      <c r="A476" s="121"/>
      <c r="B476" s="121"/>
      <c r="C476" s="121"/>
      <c r="D476" s="99"/>
    </row>
    <row r="477" spans="1:4" ht="14.4">
      <c r="A477" s="121"/>
      <c r="B477" s="121"/>
      <c r="C477" s="121"/>
      <c r="D477" s="99"/>
    </row>
    <row r="478" spans="1:4" ht="14.4">
      <c r="A478" s="121"/>
      <c r="B478" s="121"/>
      <c r="C478" s="121"/>
      <c r="D478" s="99"/>
    </row>
    <row r="479" spans="1:4" ht="14.4">
      <c r="A479" s="121"/>
      <c r="B479" s="121"/>
      <c r="C479" s="121"/>
      <c r="D479" s="99"/>
    </row>
    <row r="480" spans="1:4" ht="14.4">
      <c r="A480" s="121"/>
      <c r="B480" s="121"/>
      <c r="C480" s="121"/>
      <c r="D480" s="99"/>
    </row>
    <row r="481" spans="1:4" ht="14.4">
      <c r="A481" s="121"/>
      <c r="B481" s="121"/>
      <c r="C481" s="121"/>
      <c r="D481" s="99"/>
    </row>
    <row r="482" spans="1:4" ht="14.4">
      <c r="A482" s="121"/>
      <c r="B482" s="121"/>
      <c r="C482" s="121"/>
      <c r="D482" s="99"/>
    </row>
    <row r="483" spans="1:4" ht="14.4">
      <c r="A483" s="121"/>
      <c r="B483" s="121"/>
      <c r="C483" s="121"/>
      <c r="D483" s="99"/>
    </row>
    <row r="484" spans="1:4" ht="14.4">
      <c r="A484" s="121"/>
      <c r="B484" s="121"/>
      <c r="C484" s="121"/>
      <c r="D484" s="99"/>
    </row>
    <row r="485" spans="1:4" ht="14.4">
      <c r="A485" s="121"/>
      <c r="B485" s="121"/>
      <c r="C485" s="121"/>
      <c r="D485" s="99"/>
    </row>
    <row r="486" spans="1:4" ht="14.4">
      <c r="A486" s="121"/>
      <c r="B486" s="121"/>
      <c r="C486" s="121"/>
      <c r="D486" s="99"/>
    </row>
    <row r="487" spans="1:4" ht="14.4">
      <c r="A487" s="121"/>
      <c r="B487" s="121"/>
      <c r="C487" s="121"/>
      <c r="D487" s="99"/>
    </row>
    <row r="488" spans="1:4" ht="14.4">
      <c r="A488" s="121"/>
      <c r="B488" s="121"/>
      <c r="C488" s="121"/>
      <c r="D488" s="99"/>
    </row>
    <row r="489" spans="1:4" ht="14.4">
      <c r="A489" s="121"/>
      <c r="B489" s="121"/>
      <c r="C489" s="121"/>
      <c r="D489" s="99"/>
    </row>
    <row r="490" spans="1:4" ht="14.4">
      <c r="A490" s="121"/>
      <c r="B490" s="121"/>
      <c r="C490" s="121"/>
      <c r="D490" s="99"/>
    </row>
    <row r="491" spans="1:4" ht="14.4">
      <c r="A491" s="121"/>
      <c r="B491" s="121"/>
      <c r="C491" s="121"/>
      <c r="D491" s="99"/>
    </row>
    <row r="492" spans="1:4" ht="14.4">
      <c r="A492" s="121"/>
      <c r="B492" s="121"/>
      <c r="C492" s="121"/>
      <c r="D492" s="99"/>
    </row>
    <row r="493" spans="1:4" ht="14.4">
      <c r="A493" s="121"/>
      <c r="B493" s="121"/>
      <c r="C493" s="121"/>
      <c r="D493" s="99"/>
    </row>
    <row r="494" spans="1:4" ht="14.4">
      <c r="A494" s="121"/>
      <c r="B494" s="121"/>
      <c r="C494" s="121"/>
      <c r="D494" s="99"/>
    </row>
    <row r="495" spans="1:4" ht="14.4">
      <c r="A495" s="121"/>
      <c r="B495" s="121"/>
      <c r="C495" s="121"/>
      <c r="D495" s="99"/>
    </row>
    <row r="496" spans="1:4" ht="14.4">
      <c r="A496" s="121"/>
      <c r="B496" s="121"/>
      <c r="C496" s="121"/>
      <c r="D496" s="99"/>
    </row>
    <row r="497" spans="1:4" ht="14.4">
      <c r="A497" s="121"/>
      <c r="B497" s="121"/>
      <c r="C497" s="121"/>
      <c r="D497" s="99"/>
    </row>
    <row r="498" spans="1:4" ht="14.4">
      <c r="A498" s="121"/>
      <c r="B498" s="121"/>
      <c r="C498" s="121"/>
      <c r="D498" s="99"/>
    </row>
    <row r="499" spans="1:4" ht="14.4">
      <c r="A499" s="121"/>
      <c r="B499" s="121"/>
      <c r="C499" s="121"/>
      <c r="D499" s="99"/>
    </row>
    <row r="500" spans="1:4" ht="14.4">
      <c r="A500" s="121"/>
      <c r="B500" s="121"/>
      <c r="C500" s="121"/>
      <c r="D500" s="99"/>
    </row>
    <row r="501" spans="1:4" ht="14.4">
      <c r="A501" s="121"/>
      <c r="B501" s="121"/>
      <c r="C501" s="121"/>
      <c r="D501" s="99"/>
    </row>
    <row r="502" spans="1:4" ht="14.4">
      <c r="A502" s="121"/>
      <c r="B502" s="121"/>
      <c r="C502" s="121"/>
      <c r="D502" s="99"/>
    </row>
    <row r="503" spans="1:4" ht="14.4">
      <c r="A503" s="121"/>
      <c r="B503" s="121"/>
      <c r="C503" s="121"/>
      <c r="D503" s="99"/>
    </row>
    <row r="504" spans="1:4" ht="14.4">
      <c r="A504" s="121"/>
      <c r="B504" s="121"/>
      <c r="C504" s="121"/>
      <c r="D504" s="99"/>
    </row>
    <row r="505" spans="1:4" ht="14.4">
      <c r="A505" s="121"/>
      <c r="B505" s="121"/>
      <c r="C505" s="121"/>
      <c r="D505" s="99"/>
    </row>
    <row r="506" spans="1:4" ht="14.4">
      <c r="A506" s="121"/>
      <c r="B506" s="121"/>
      <c r="C506" s="121"/>
      <c r="D506" s="99"/>
    </row>
    <row r="507" spans="1:4" ht="14.4">
      <c r="A507" s="121"/>
      <c r="B507" s="121"/>
      <c r="C507" s="121"/>
      <c r="D507" s="99"/>
    </row>
    <row r="508" spans="1:4" ht="14.4">
      <c r="A508" s="121"/>
      <c r="B508" s="121"/>
      <c r="C508" s="121"/>
      <c r="D508" s="99"/>
    </row>
    <row r="509" spans="1:4" ht="14.4">
      <c r="A509" s="121"/>
      <c r="B509" s="121"/>
      <c r="C509" s="121"/>
      <c r="D509" s="99"/>
    </row>
    <row r="510" spans="1:4" ht="14.4">
      <c r="A510" s="121"/>
      <c r="B510" s="121"/>
      <c r="C510" s="121"/>
      <c r="D510" s="99"/>
    </row>
    <row r="511" spans="1:4" ht="14.4">
      <c r="A511" s="121"/>
      <c r="B511" s="121"/>
      <c r="C511" s="121"/>
      <c r="D511" s="99"/>
    </row>
    <row r="512" spans="1:4" ht="14.4">
      <c r="A512" s="121"/>
      <c r="B512" s="121"/>
      <c r="C512" s="121"/>
      <c r="D512" s="99"/>
    </row>
    <row r="513" spans="1:4" ht="14.4">
      <c r="A513" s="121"/>
      <c r="B513" s="121"/>
      <c r="C513" s="121"/>
      <c r="D513" s="99"/>
    </row>
    <row r="514" spans="1:4" ht="14.4">
      <c r="A514" s="121"/>
      <c r="B514" s="121"/>
      <c r="C514" s="121"/>
      <c r="D514" s="99"/>
    </row>
    <row r="515" spans="1:4" ht="14.4">
      <c r="A515" s="121"/>
      <c r="B515" s="121"/>
      <c r="C515" s="121"/>
      <c r="D515" s="99"/>
    </row>
    <row r="516" spans="1:4" ht="14.4">
      <c r="A516" s="121"/>
      <c r="B516" s="121"/>
      <c r="C516" s="121"/>
      <c r="D516" s="99"/>
    </row>
    <row r="517" spans="1:4" ht="14.4">
      <c r="A517" s="121"/>
      <c r="B517" s="121"/>
      <c r="C517" s="121"/>
      <c r="D517" s="99"/>
    </row>
    <row r="518" spans="1:4" ht="14.4">
      <c r="A518" s="121"/>
      <c r="B518" s="121"/>
      <c r="C518" s="121"/>
      <c r="D518" s="99"/>
    </row>
    <row r="519" spans="1:4" ht="14.4">
      <c r="A519" s="121"/>
      <c r="B519" s="121"/>
      <c r="C519" s="121"/>
      <c r="D519" s="99"/>
    </row>
    <row r="520" spans="1:4" ht="14.4">
      <c r="A520" s="121"/>
      <c r="B520" s="121"/>
      <c r="C520" s="121"/>
      <c r="D520" s="99"/>
    </row>
    <row r="521" spans="1:4" ht="14.4">
      <c r="A521" s="121"/>
      <c r="B521" s="121"/>
      <c r="C521" s="121"/>
      <c r="D521" s="99"/>
    </row>
    <row r="522" spans="1:4" ht="14.4">
      <c r="A522" s="121"/>
      <c r="B522" s="121"/>
      <c r="C522" s="121"/>
      <c r="D522" s="99"/>
    </row>
    <row r="523" spans="1:4" ht="14.4">
      <c r="A523" s="121"/>
      <c r="B523" s="121"/>
      <c r="C523" s="121"/>
      <c r="D523" s="99"/>
    </row>
    <row r="524" spans="1:4" ht="14.4">
      <c r="A524" s="121"/>
      <c r="B524" s="121"/>
      <c r="C524" s="121"/>
      <c r="D524" s="99"/>
    </row>
    <row r="525" spans="1:4" ht="14.4">
      <c r="A525" s="121"/>
      <c r="B525" s="121"/>
      <c r="C525" s="121"/>
      <c r="D525" s="99"/>
    </row>
    <row r="526" spans="1:4" ht="14.4">
      <c r="A526" s="121"/>
      <c r="B526" s="121"/>
      <c r="C526" s="121"/>
      <c r="D526" s="99"/>
    </row>
    <row r="527" spans="1:4" ht="14.4">
      <c r="A527" s="121"/>
      <c r="B527" s="121"/>
      <c r="C527" s="121"/>
      <c r="D527" s="99"/>
    </row>
    <row r="528" spans="1:4" ht="14.4">
      <c r="A528" s="121"/>
      <c r="B528" s="121"/>
      <c r="C528" s="121"/>
      <c r="D528" s="99"/>
    </row>
    <row r="529" spans="1:4" ht="14.4">
      <c r="A529" s="121"/>
      <c r="B529" s="121"/>
      <c r="C529" s="121"/>
      <c r="D529" s="99"/>
    </row>
    <row r="530" spans="1:4" ht="14.4">
      <c r="A530" s="121"/>
      <c r="B530" s="121"/>
      <c r="C530" s="121"/>
      <c r="D530" s="99"/>
    </row>
    <row r="531" spans="1:4" ht="14.4">
      <c r="A531" s="121"/>
      <c r="B531" s="121"/>
      <c r="C531" s="121"/>
      <c r="D531" s="99"/>
    </row>
    <row r="532" spans="1:4" ht="14.4">
      <c r="A532" s="121"/>
      <c r="B532" s="121"/>
      <c r="C532" s="121"/>
      <c r="D532" s="99"/>
    </row>
    <row r="533" spans="1:4" ht="14.4">
      <c r="A533" s="121"/>
      <c r="B533" s="121"/>
      <c r="C533" s="121"/>
      <c r="D533" s="99"/>
    </row>
    <row r="534" spans="1:4" ht="14.4">
      <c r="A534" s="121"/>
      <c r="B534" s="121"/>
      <c r="C534" s="121"/>
      <c r="D534" s="99"/>
    </row>
    <row r="535" spans="1:4" ht="14.4">
      <c r="A535" s="121"/>
      <c r="B535" s="121"/>
      <c r="C535" s="121"/>
      <c r="D535" s="99"/>
    </row>
    <row r="536" spans="1:4" ht="14.4">
      <c r="A536" s="121"/>
      <c r="B536" s="121"/>
      <c r="C536" s="121"/>
      <c r="D536" s="99"/>
    </row>
    <row r="537" spans="1:4" ht="14.4">
      <c r="A537" s="121"/>
      <c r="B537" s="121"/>
      <c r="C537" s="121"/>
      <c r="D537" s="99"/>
    </row>
    <row r="538" spans="1:4" ht="14.4">
      <c r="A538" s="121"/>
      <c r="B538" s="121"/>
      <c r="C538" s="121"/>
      <c r="D538" s="99"/>
    </row>
    <row r="539" spans="1:4" ht="14.4">
      <c r="A539" s="121"/>
      <c r="B539" s="121"/>
      <c r="C539" s="121"/>
      <c r="D539" s="99"/>
    </row>
    <row r="540" spans="1:4" ht="14.4">
      <c r="A540" s="121"/>
      <c r="B540" s="121"/>
      <c r="C540" s="121"/>
      <c r="D540" s="99"/>
    </row>
    <row r="541" spans="1:4" ht="14.4">
      <c r="A541" s="121"/>
      <c r="B541" s="121"/>
      <c r="C541" s="121"/>
      <c r="D541" s="99"/>
    </row>
    <row r="542" spans="1:4" ht="14.4">
      <c r="A542" s="121"/>
      <c r="B542" s="121"/>
      <c r="C542" s="121"/>
      <c r="D542" s="99"/>
    </row>
    <row r="543" spans="1:4" ht="14.4">
      <c r="A543" s="121"/>
      <c r="B543" s="121"/>
      <c r="C543" s="121"/>
      <c r="D543" s="99"/>
    </row>
    <row r="544" spans="1:4" ht="14.4">
      <c r="A544" s="121"/>
      <c r="B544" s="121"/>
      <c r="C544" s="121"/>
      <c r="D544" s="99"/>
    </row>
    <row r="545" spans="1:4" ht="14.4">
      <c r="A545" s="121"/>
      <c r="B545" s="121"/>
      <c r="C545" s="121"/>
      <c r="D545" s="99"/>
    </row>
    <row r="546" spans="1:4" ht="14.4">
      <c r="A546" s="121"/>
      <c r="B546" s="121"/>
      <c r="C546" s="121"/>
      <c r="D546" s="99"/>
    </row>
    <row r="547" spans="1:4" ht="14.4">
      <c r="A547" s="121"/>
      <c r="B547" s="121"/>
      <c r="C547" s="121"/>
      <c r="D547" s="99"/>
    </row>
    <row r="548" spans="1:4" ht="14.4">
      <c r="A548" s="121"/>
      <c r="B548" s="121"/>
      <c r="C548" s="121"/>
      <c r="D548" s="99"/>
    </row>
    <row r="549" spans="1:4" ht="14.4">
      <c r="A549" s="121"/>
      <c r="B549" s="121"/>
      <c r="C549" s="121"/>
      <c r="D549" s="99"/>
    </row>
    <row r="550" spans="1:4" ht="14.4">
      <c r="A550" s="121"/>
      <c r="B550" s="121"/>
      <c r="C550" s="121"/>
      <c r="D550" s="99"/>
    </row>
    <row r="551" spans="1:4" ht="14.4">
      <c r="A551" s="121"/>
      <c r="B551" s="121"/>
      <c r="C551" s="121"/>
      <c r="D551" s="99"/>
    </row>
    <row r="552" spans="1:4" ht="14.4">
      <c r="A552" s="121"/>
      <c r="B552" s="121"/>
      <c r="C552" s="121"/>
      <c r="D552" s="99"/>
    </row>
    <row r="553" spans="1:4" ht="14.4">
      <c r="A553" s="121"/>
      <c r="B553" s="121"/>
      <c r="C553" s="121"/>
      <c r="D553" s="99"/>
    </row>
    <row r="554" spans="1:4" ht="14.4">
      <c r="A554" s="121"/>
      <c r="B554" s="121"/>
      <c r="C554" s="121"/>
      <c r="D554" s="99"/>
    </row>
    <row r="555" spans="1:4" ht="14.4">
      <c r="A555" s="121"/>
      <c r="B555" s="121"/>
      <c r="C555" s="121"/>
      <c r="D555" s="99"/>
    </row>
    <row r="556" spans="1:4" ht="14.4">
      <c r="A556" s="121"/>
      <c r="B556" s="121"/>
      <c r="C556" s="121"/>
      <c r="D556" s="99"/>
    </row>
    <row r="557" spans="1:4" ht="14.4">
      <c r="A557" s="121"/>
      <c r="B557" s="121"/>
      <c r="C557" s="121"/>
      <c r="D557" s="99"/>
    </row>
    <row r="558" spans="1:4" ht="14.4">
      <c r="A558" s="121"/>
      <c r="B558" s="121"/>
      <c r="C558" s="121"/>
      <c r="D558" s="99"/>
    </row>
    <row r="559" spans="1:4" ht="14.4">
      <c r="A559" s="121"/>
      <c r="B559" s="121"/>
      <c r="C559" s="121"/>
      <c r="D559" s="99"/>
    </row>
    <row r="560" spans="1:4" ht="14.4">
      <c r="A560" s="121"/>
      <c r="B560" s="121"/>
      <c r="C560" s="121"/>
      <c r="D560" s="99"/>
    </row>
    <row r="561" spans="1:4" ht="14.4">
      <c r="A561" s="121"/>
      <c r="B561" s="121"/>
      <c r="C561" s="121"/>
      <c r="D561" s="99"/>
    </row>
    <row r="562" spans="1:4" ht="14.4">
      <c r="A562" s="121"/>
      <c r="B562" s="121"/>
      <c r="C562" s="121"/>
      <c r="D562" s="99"/>
    </row>
    <row r="563" spans="1:4" ht="14.4">
      <c r="A563" s="121"/>
      <c r="B563" s="121"/>
      <c r="C563" s="121"/>
      <c r="D563" s="99"/>
    </row>
    <row r="564" spans="1:4" ht="14.4">
      <c r="A564" s="121"/>
      <c r="B564" s="121"/>
      <c r="C564" s="121"/>
      <c r="D564" s="99"/>
    </row>
    <row r="565" spans="1:4" ht="14.4">
      <c r="A565" s="121"/>
      <c r="B565" s="121"/>
      <c r="C565" s="121"/>
      <c r="D565" s="99"/>
    </row>
    <row r="566" spans="1:4" ht="14.4">
      <c r="A566" s="121"/>
      <c r="B566" s="121"/>
      <c r="C566" s="121"/>
      <c r="D566" s="99"/>
    </row>
    <row r="567" spans="1:4" ht="14.4">
      <c r="A567" s="121"/>
      <c r="B567" s="121"/>
      <c r="C567" s="121"/>
      <c r="D567" s="99"/>
    </row>
    <row r="568" spans="1:4" ht="14.4">
      <c r="A568" s="121"/>
      <c r="B568" s="121"/>
      <c r="C568" s="121"/>
      <c r="D568" s="99"/>
    </row>
    <row r="569" spans="1:4" ht="14.4">
      <c r="A569" s="121"/>
      <c r="B569" s="121"/>
      <c r="C569" s="121"/>
      <c r="D569" s="99"/>
    </row>
    <row r="570" spans="1:4" ht="14.4">
      <c r="A570" s="121"/>
      <c r="B570" s="121"/>
      <c r="C570" s="121"/>
      <c r="D570" s="99"/>
    </row>
    <row r="571" spans="1:4" ht="14.4">
      <c r="A571" s="121"/>
      <c r="B571" s="121"/>
      <c r="C571" s="121"/>
      <c r="D571" s="99"/>
    </row>
    <row r="572" spans="1:4" ht="14.4">
      <c r="A572" s="121"/>
      <c r="B572" s="121"/>
      <c r="C572" s="121"/>
      <c r="D572" s="99"/>
    </row>
    <row r="573" spans="1:4" ht="14.4">
      <c r="A573" s="121"/>
      <c r="B573" s="121"/>
      <c r="C573" s="121"/>
      <c r="D573" s="99"/>
    </row>
    <row r="574" spans="1:4" ht="14.4">
      <c r="A574" s="121"/>
      <c r="B574" s="121"/>
      <c r="C574" s="121"/>
      <c r="D574" s="99"/>
    </row>
    <row r="575" spans="1:4" ht="14.4">
      <c r="A575" s="121"/>
      <c r="B575" s="121"/>
      <c r="C575" s="121"/>
      <c r="D575" s="99"/>
    </row>
    <row r="576" spans="1:4" ht="14.4">
      <c r="A576" s="121"/>
      <c r="B576" s="121"/>
      <c r="C576" s="121"/>
      <c r="D576" s="99"/>
    </row>
    <row r="577" spans="1:4" ht="14.4">
      <c r="A577" s="121"/>
      <c r="B577" s="121"/>
      <c r="C577" s="121"/>
      <c r="D577" s="99"/>
    </row>
    <row r="578" spans="1:4" ht="14.4">
      <c r="A578" s="121"/>
      <c r="B578" s="121"/>
      <c r="C578" s="121"/>
      <c r="D578" s="99"/>
    </row>
    <row r="579" spans="1:4" ht="14.4">
      <c r="A579" s="121"/>
      <c r="B579" s="121"/>
      <c r="C579" s="121"/>
      <c r="D579" s="99"/>
    </row>
    <row r="580" spans="1:4" ht="14.4">
      <c r="A580" s="121"/>
      <c r="B580" s="121"/>
      <c r="C580" s="121"/>
      <c r="D580" s="99"/>
    </row>
    <row r="581" spans="1:4" ht="14.4">
      <c r="A581" s="121"/>
      <c r="B581" s="121"/>
      <c r="C581" s="121"/>
      <c r="D581" s="99"/>
    </row>
    <row r="582" spans="1:4" ht="14.4">
      <c r="A582" s="121"/>
      <c r="B582" s="121"/>
      <c r="C582" s="121"/>
      <c r="D582" s="99"/>
    </row>
    <row r="583" spans="1:4" ht="14.4">
      <c r="A583" s="121"/>
      <c r="B583" s="121"/>
      <c r="C583" s="121"/>
      <c r="D583" s="99"/>
    </row>
    <row r="584" spans="1:4" ht="14.4">
      <c r="A584" s="121"/>
      <c r="B584" s="121"/>
      <c r="C584" s="121"/>
      <c r="D584" s="99"/>
    </row>
    <row r="585" spans="1:4" ht="14.4">
      <c r="A585" s="121"/>
      <c r="B585" s="121"/>
      <c r="C585" s="121"/>
      <c r="D585" s="99"/>
    </row>
    <row r="586" spans="1:4" ht="14.4">
      <c r="A586" s="121"/>
      <c r="B586" s="121"/>
      <c r="C586" s="121"/>
      <c r="D586" s="99"/>
    </row>
    <row r="587" spans="1:4" ht="14.4">
      <c r="A587" s="121"/>
      <c r="B587" s="121"/>
      <c r="C587" s="121"/>
      <c r="D587" s="99"/>
    </row>
    <row r="588" spans="1:4" ht="14.4">
      <c r="A588" s="121"/>
      <c r="B588" s="121"/>
      <c r="C588" s="121"/>
      <c r="D588" s="99"/>
    </row>
    <row r="589" spans="1:4" ht="14.4">
      <c r="A589" s="121"/>
      <c r="B589" s="121"/>
      <c r="C589" s="121"/>
      <c r="D589" s="99"/>
    </row>
    <row r="590" spans="1:4" ht="14.4">
      <c r="A590" s="121"/>
      <c r="B590" s="121"/>
      <c r="C590" s="121"/>
      <c r="D590" s="99"/>
    </row>
    <row r="591" spans="1:4" ht="14.4">
      <c r="A591" s="121"/>
      <c r="B591" s="121"/>
      <c r="C591" s="121"/>
      <c r="D591" s="99"/>
    </row>
    <row r="592" spans="1:4" ht="14.4">
      <c r="A592" s="121"/>
      <c r="B592" s="121"/>
      <c r="C592" s="121"/>
      <c r="D592" s="99"/>
    </row>
    <row r="593" spans="1:4" ht="14.4">
      <c r="A593" s="121"/>
      <c r="B593" s="121"/>
      <c r="C593" s="121"/>
      <c r="D593" s="99"/>
    </row>
    <row r="594" spans="1:4" ht="14.4">
      <c r="A594" s="121"/>
      <c r="B594" s="121"/>
      <c r="C594" s="121"/>
      <c r="D594" s="99"/>
    </row>
    <row r="595" spans="1:4" ht="14.4">
      <c r="A595" s="121"/>
      <c r="B595" s="121"/>
      <c r="C595" s="121"/>
      <c r="D595" s="99"/>
    </row>
    <row r="596" spans="1:4" ht="14.4">
      <c r="A596" s="121"/>
      <c r="B596" s="121"/>
      <c r="C596" s="121"/>
      <c r="D596" s="99"/>
    </row>
    <row r="597" spans="1:4" ht="14.4">
      <c r="A597" s="121"/>
      <c r="B597" s="121"/>
      <c r="C597" s="121"/>
      <c r="D597" s="99"/>
    </row>
    <row r="598" spans="1:4" ht="14.4">
      <c r="A598" s="121"/>
      <c r="B598" s="121"/>
      <c r="C598" s="121"/>
      <c r="D598" s="99"/>
    </row>
    <row r="599" spans="1:4" ht="14.4">
      <c r="A599" s="121"/>
      <c r="B599" s="121"/>
      <c r="C599" s="121"/>
      <c r="D599" s="99"/>
    </row>
    <row r="600" spans="1:4" ht="14.4">
      <c r="A600" s="121"/>
      <c r="B600" s="121"/>
      <c r="C600" s="121"/>
      <c r="D600" s="99"/>
    </row>
    <row r="601" spans="1:4" ht="14.4">
      <c r="A601" s="121"/>
      <c r="B601" s="121"/>
      <c r="C601" s="121"/>
      <c r="D601" s="99"/>
    </row>
    <row r="602" spans="1:4" ht="14.4">
      <c r="A602" s="121"/>
      <c r="B602" s="121"/>
      <c r="C602" s="121"/>
      <c r="D602" s="99"/>
    </row>
    <row r="603" spans="1:4" ht="14.4">
      <c r="A603" s="121"/>
      <c r="B603" s="121"/>
      <c r="C603" s="121"/>
      <c r="D603" s="99"/>
    </row>
    <row r="604" spans="1:4" ht="14.4">
      <c r="A604" s="121"/>
      <c r="B604" s="121"/>
      <c r="C604" s="121"/>
      <c r="D604" s="99"/>
    </row>
    <row r="605" spans="1:4" ht="14.4">
      <c r="A605" s="121"/>
      <c r="B605" s="121"/>
      <c r="C605" s="121"/>
      <c r="D605" s="99"/>
    </row>
    <row r="606" spans="1:4" ht="14.4">
      <c r="A606" s="121"/>
      <c r="B606" s="121"/>
      <c r="C606" s="121"/>
      <c r="D606" s="99"/>
    </row>
    <row r="607" spans="1:4" ht="14.4">
      <c r="A607" s="121"/>
      <c r="B607" s="121"/>
      <c r="C607" s="121"/>
      <c r="D607" s="99"/>
    </row>
    <row r="608" spans="1:4" ht="14.4">
      <c r="A608" s="121"/>
      <c r="B608" s="121"/>
      <c r="C608" s="121"/>
      <c r="D608" s="99"/>
    </row>
    <row r="609" spans="1:4" ht="14.4">
      <c r="A609" s="121"/>
      <c r="B609" s="121"/>
      <c r="C609" s="121"/>
      <c r="D609" s="99"/>
    </row>
    <row r="610" spans="1:4" ht="14.4">
      <c r="A610" s="121"/>
      <c r="B610" s="121"/>
      <c r="C610" s="121"/>
      <c r="D610" s="99"/>
    </row>
    <row r="611" spans="1:4" ht="14.4">
      <c r="A611" s="121"/>
      <c r="B611" s="121"/>
      <c r="C611" s="121"/>
      <c r="D611" s="99"/>
    </row>
    <row r="612" spans="1:4" ht="14.4">
      <c r="A612" s="121"/>
      <c r="B612" s="121"/>
      <c r="C612" s="121"/>
      <c r="D612" s="99"/>
    </row>
    <row r="613" spans="1:4" ht="14.4">
      <c r="A613" s="121"/>
      <c r="B613" s="121"/>
      <c r="C613" s="121"/>
      <c r="D613" s="99"/>
    </row>
    <row r="614" spans="1:4" ht="14.4">
      <c r="A614" s="121"/>
      <c r="B614" s="121"/>
      <c r="C614" s="121"/>
      <c r="D614" s="99"/>
    </row>
    <row r="615" spans="1:4" ht="14.4">
      <c r="A615" s="121"/>
      <c r="B615" s="121"/>
      <c r="C615" s="121"/>
      <c r="D615" s="99"/>
    </row>
    <row r="616" spans="1:4" ht="14.4">
      <c r="A616" s="121"/>
      <c r="B616" s="121"/>
      <c r="C616" s="121"/>
      <c r="D616" s="99"/>
    </row>
    <row r="617" spans="1:4" ht="14.4">
      <c r="A617" s="121"/>
      <c r="B617" s="121"/>
      <c r="C617" s="121"/>
      <c r="D617" s="99"/>
    </row>
    <row r="618" spans="1:4" ht="14.4">
      <c r="A618" s="121"/>
      <c r="B618" s="121"/>
      <c r="C618" s="121"/>
      <c r="D618" s="99"/>
    </row>
    <row r="619" spans="1:4" ht="14.4">
      <c r="A619" s="121"/>
      <c r="B619" s="121"/>
      <c r="C619" s="121"/>
      <c r="D619" s="99"/>
    </row>
    <row r="620" spans="1:4" ht="14.4">
      <c r="A620" s="121"/>
      <c r="B620" s="121"/>
      <c r="C620" s="121"/>
      <c r="D620" s="99"/>
    </row>
    <row r="621" spans="1:4" ht="14.4">
      <c r="A621" s="121"/>
      <c r="B621" s="121"/>
      <c r="C621" s="121"/>
      <c r="D621" s="99"/>
    </row>
    <row r="622" spans="1:4" ht="14.4">
      <c r="A622" s="121"/>
      <c r="B622" s="121"/>
      <c r="C622" s="121"/>
      <c r="D622" s="99"/>
    </row>
    <row r="623" spans="1:4" ht="14.4">
      <c r="A623" s="121"/>
      <c r="B623" s="121"/>
      <c r="C623" s="121"/>
      <c r="D623" s="99"/>
    </row>
    <row r="624" spans="1:4" ht="14.4">
      <c r="A624" s="121"/>
      <c r="B624" s="121"/>
      <c r="C624" s="121"/>
      <c r="D624" s="99"/>
    </row>
    <row r="625" spans="1:4" ht="14.4">
      <c r="A625" s="121"/>
      <c r="B625" s="121"/>
      <c r="C625" s="121"/>
      <c r="D625" s="99"/>
    </row>
    <row r="626" spans="1:4" ht="14.4">
      <c r="A626" s="121"/>
      <c r="B626" s="121"/>
      <c r="C626" s="121"/>
      <c r="D626" s="99"/>
    </row>
    <row r="627" spans="1:4" ht="14.4">
      <c r="A627" s="121"/>
      <c r="B627" s="121"/>
      <c r="C627" s="121"/>
      <c r="D627" s="99"/>
    </row>
    <row r="628" spans="1:4" ht="14.4">
      <c r="A628" s="121"/>
      <c r="B628" s="121"/>
      <c r="C628" s="121"/>
      <c r="D628" s="99"/>
    </row>
    <row r="629" spans="1:4" ht="14.4">
      <c r="A629" s="121"/>
      <c r="B629" s="121"/>
      <c r="C629" s="121"/>
      <c r="D629" s="99"/>
    </row>
    <row r="630" spans="1:4" ht="14.4">
      <c r="A630" s="121"/>
      <c r="B630" s="121"/>
      <c r="C630" s="121"/>
      <c r="D630" s="99"/>
    </row>
    <row r="631" spans="1:4" ht="14.4">
      <c r="A631" s="121"/>
      <c r="B631" s="121"/>
      <c r="C631" s="121"/>
      <c r="D631" s="99"/>
    </row>
    <row r="632" spans="1:4" ht="14.4">
      <c r="A632" s="121"/>
      <c r="B632" s="121"/>
      <c r="C632" s="121"/>
      <c r="D632" s="99"/>
    </row>
    <row r="633" spans="1:4" ht="14.4">
      <c r="A633" s="121"/>
      <c r="B633" s="121"/>
      <c r="C633" s="121"/>
      <c r="D633" s="99"/>
    </row>
    <row r="634" spans="1:4" ht="14.4">
      <c r="A634" s="121"/>
      <c r="B634" s="121"/>
      <c r="C634" s="121"/>
      <c r="D634" s="99"/>
    </row>
    <row r="635" spans="1:4" ht="14.4">
      <c r="A635" s="121"/>
      <c r="B635" s="121"/>
      <c r="C635" s="121"/>
      <c r="D635" s="99"/>
    </row>
    <row r="636" spans="1:4" ht="14.4">
      <c r="A636" s="121"/>
      <c r="B636" s="121"/>
      <c r="C636" s="121"/>
      <c r="D636" s="99"/>
    </row>
    <row r="637" spans="1:4" ht="14.4">
      <c r="A637" s="121"/>
      <c r="B637" s="121"/>
      <c r="C637" s="121"/>
      <c r="D637" s="99"/>
    </row>
    <row r="638" spans="1:4" ht="14.4">
      <c r="A638" s="121"/>
      <c r="B638" s="121"/>
      <c r="C638" s="121"/>
      <c r="D638" s="99"/>
    </row>
    <row r="639" spans="1:4" ht="14.4">
      <c r="A639" s="121"/>
      <c r="B639" s="121"/>
      <c r="C639" s="121"/>
      <c r="D639" s="99"/>
    </row>
    <row r="640" spans="1:4" ht="14.4">
      <c r="A640" s="121"/>
      <c r="B640" s="121"/>
      <c r="C640" s="121"/>
      <c r="D640" s="99"/>
    </row>
    <row r="641" spans="1:4" ht="14.4">
      <c r="A641" s="121"/>
      <c r="B641" s="121"/>
      <c r="C641" s="121"/>
      <c r="D641" s="99"/>
    </row>
    <row r="642" spans="1:4" ht="14.4">
      <c r="A642" s="121"/>
      <c r="B642" s="121"/>
      <c r="C642" s="121"/>
      <c r="D642" s="99"/>
    </row>
    <row r="643" spans="1:4" ht="14.4">
      <c r="A643" s="121"/>
      <c r="B643" s="121"/>
      <c r="C643" s="121"/>
      <c r="D643" s="99"/>
    </row>
    <row r="644" spans="1:4" ht="14.4">
      <c r="A644" s="121"/>
      <c r="B644" s="121"/>
      <c r="C644" s="121"/>
      <c r="D644" s="99"/>
    </row>
    <row r="645" spans="1:4" ht="14.4">
      <c r="A645" s="121"/>
      <c r="B645" s="121"/>
      <c r="C645" s="121"/>
      <c r="D645" s="99"/>
    </row>
    <row r="646" spans="1:4" ht="14.4">
      <c r="A646" s="121"/>
      <c r="B646" s="121"/>
      <c r="C646" s="121"/>
      <c r="D646" s="99"/>
    </row>
    <row r="647" spans="1:4" ht="14.4">
      <c r="A647" s="121"/>
      <c r="B647" s="121"/>
      <c r="C647" s="121"/>
      <c r="D647" s="99"/>
    </row>
    <row r="648" spans="1:4" ht="14.4">
      <c r="A648" s="121"/>
      <c r="B648" s="121"/>
      <c r="C648" s="121"/>
      <c r="D648" s="99"/>
    </row>
    <row r="649" spans="1:4" ht="14.4">
      <c r="A649" s="121"/>
      <c r="B649" s="121"/>
      <c r="C649" s="121"/>
      <c r="D649" s="99"/>
    </row>
    <row r="650" spans="1:4" ht="14.4">
      <c r="A650" s="121"/>
      <c r="B650" s="121"/>
      <c r="C650" s="121"/>
      <c r="D650" s="99"/>
    </row>
    <row r="651" spans="1:4" ht="14.4">
      <c r="A651" s="121"/>
      <c r="B651" s="121"/>
      <c r="C651" s="121"/>
      <c r="D651" s="99"/>
    </row>
    <row r="652" spans="1:4" ht="14.4">
      <c r="A652" s="121"/>
      <c r="B652" s="121"/>
      <c r="C652" s="121"/>
      <c r="D652" s="99"/>
    </row>
    <row r="653" spans="1:4" ht="14.4">
      <c r="A653" s="121"/>
      <c r="B653" s="121"/>
      <c r="C653" s="121"/>
      <c r="D653" s="99"/>
    </row>
    <row r="654" spans="1:4" ht="14.4">
      <c r="A654" s="121"/>
      <c r="B654" s="121"/>
      <c r="C654" s="121"/>
      <c r="D654" s="99"/>
    </row>
    <row r="655" spans="1:4" ht="14.4">
      <c r="A655" s="121"/>
      <c r="B655" s="121"/>
      <c r="C655" s="121"/>
      <c r="D655" s="99"/>
    </row>
    <row r="656" spans="1:4" ht="14.4">
      <c r="A656" s="121"/>
      <c r="B656" s="121"/>
      <c r="C656" s="121"/>
      <c r="D656" s="99"/>
    </row>
    <row r="657" spans="1:4" ht="14.4">
      <c r="A657" s="121"/>
      <c r="B657" s="121"/>
      <c r="C657" s="121"/>
      <c r="D657" s="99"/>
    </row>
    <row r="658" spans="1:4" ht="14.4">
      <c r="A658" s="121"/>
      <c r="B658" s="121"/>
      <c r="C658" s="121"/>
      <c r="D658" s="99"/>
    </row>
    <row r="659" spans="1:4" ht="14.4">
      <c r="A659" s="121"/>
      <c r="B659" s="121"/>
      <c r="C659" s="121"/>
      <c r="D659" s="99"/>
    </row>
    <row r="660" spans="1:4" ht="14.4">
      <c r="A660" s="121"/>
      <c r="B660" s="121"/>
      <c r="C660" s="121"/>
      <c r="D660" s="99"/>
    </row>
    <row r="661" spans="1:4" ht="14.4">
      <c r="A661" s="121"/>
      <c r="B661" s="121"/>
      <c r="C661" s="121"/>
      <c r="D661" s="99"/>
    </row>
    <row r="662" spans="1:4" ht="14.4">
      <c r="A662" s="121"/>
      <c r="B662" s="121"/>
      <c r="C662" s="121"/>
      <c r="D662" s="99"/>
    </row>
    <row r="663" spans="1:4" ht="14.4">
      <c r="A663" s="121"/>
      <c r="B663" s="121"/>
      <c r="C663" s="121"/>
      <c r="D663" s="99"/>
    </row>
    <row r="664" spans="1:4" ht="14.4">
      <c r="A664" s="121"/>
      <c r="B664" s="121"/>
      <c r="C664" s="121"/>
      <c r="D664" s="99"/>
    </row>
    <row r="665" spans="1:4" ht="14.4">
      <c r="A665" s="121"/>
      <c r="B665" s="121"/>
      <c r="C665" s="121"/>
      <c r="D665" s="99"/>
    </row>
    <row r="666" spans="1:4" ht="14.4">
      <c r="A666" s="121"/>
      <c r="B666" s="121"/>
      <c r="C666" s="121"/>
      <c r="D666" s="99"/>
    </row>
    <row r="667" spans="1:4" ht="14.4">
      <c r="A667" s="121"/>
      <c r="B667" s="121"/>
      <c r="C667" s="121"/>
      <c r="D667" s="99"/>
    </row>
    <row r="668" spans="1:4" ht="14.4">
      <c r="A668" s="121"/>
      <c r="B668" s="121"/>
      <c r="C668" s="121"/>
      <c r="D668" s="99"/>
    </row>
    <row r="669" spans="1:4" ht="14.4">
      <c r="A669" s="121"/>
      <c r="B669" s="121"/>
      <c r="C669" s="121"/>
      <c r="D669" s="99"/>
    </row>
    <row r="670" spans="1:4" ht="14.4">
      <c r="A670" s="121"/>
      <c r="B670" s="121"/>
      <c r="C670" s="121"/>
      <c r="D670" s="99"/>
    </row>
    <row r="671" spans="1:4" ht="14.4">
      <c r="A671" s="121"/>
      <c r="B671" s="121"/>
      <c r="C671" s="121"/>
      <c r="D671" s="99"/>
    </row>
    <row r="672" spans="1:4" ht="14.4">
      <c r="A672" s="121"/>
      <c r="B672" s="121"/>
      <c r="C672" s="121"/>
      <c r="D672" s="99"/>
    </row>
    <row r="673" spans="1:4" ht="14.4">
      <c r="A673" s="121"/>
      <c r="B673" s="121"/>
      <c r="C673" s="121"/>
      <c r="D673" s="99"/>
    </row>
    <row r="674" spans="1:4" ht="14.4">
      <c r="A674" s="121"/>
      <c r="B674" s="121"/>
      <c r="C674" s="121"/>
      <c r="D674" s="99"/>
    </row>
    <row r="675" spans="1:4" ht="14.4">
      <c r="A675" s="121"/>
      <c r="B675" s="121"/>
      <c r="C675" s="121"/>
      <c r="D675" s="99"/>
    </row>
    <row r="676" spans="1:4" ht="14.4">
      <c r="A676" s="121"/>
      <c r="B676" s="121"/>
      <c r="C676" s="121"/>
      <c r="D676" s="99"/>
    </row>
    <row r="677" spans="1:4" ht="14.4">
      <c r="A677" s="121"/>
      <c r="B677" s="121"/>
      <c r="C677" s="121"/>
      <c r="D677" s="99"/>
    </row>
    <row r="678" spans="1:4" ht="14.4">
      <c r="A678" s="121"/>
      <c r="B678" s="121"/>
      <c r="C678" s="121"/>
      <c r="D678" s="99"/>
    </row>
    <row r="679" spans="1:4" ht="14.4">
      <c r="A679" s="121"/>
      <c r="B679" s="121"/>
      <c r="C679" s="121"/>
      <c r="D679" s="99"/>
    </row>
    <row r="680" spans="1:4" ht="14.4">
      <c r="A680" s="121"/>
      <c r="B680" s="121"/>
      <c r="C680" s="121"/>
      <c r="D680" s="99"/>
    </row>
    <row r="681" spans="1:4" ht="14.4">
      <c r="A681" s="121"/>
      <c r="B681" s="121"/>
      <c r="C681" s="121"/>
      <c r="D681" s="99"/>
    </row>
    <row r="682" spans="1:4" ht="14.4">
      <c r="A682" s="121"/>
      <c r="B682" s="121"/>
      <c r="C682" s="121"/>
      <c r="D682" s="99"/>
    </row>
    <row r="683" spans="1:4" ht="14.4">
      <c r="A683" s="121"/>
      <c r="B683" s="121"/>
      <c r="C683" s="121"/>
      <c r="D683" s="99"/>
    </row>
    <row r="684" spans="1:4" ht="14.4">
      <c r="A684" s="121"/>
      <c r="B684" s="121"/>
      <c r="C684" s="121"/>
      <c r="D684" s="99"/>
    </row>
    <row r="685" spans="1:4" ht="14.4">
      <c r="A685" s="121"/>
      <c r="B685" s="121"/>
      <c r="C685" s="121"/>
      <c r="D685" s="99"/>
    </row>
    <row r="686" spans="1:4" ht="14.4">
      <c r="A686" s="121"/>
      <c r="B686" s="121"/>
      <c r="C686" s="121"/>
      <c r="D686" s="99"/>
    </row>
    <row r="687" spans="1:4" ht="14.4">
      <c r="A687" s="121"/>
      <c r="B687" s="121"/>
      <c r="C687" s="121"/>
      <c r="D687" s="99"/>
    </row>
    <row r="688" spans="1:4" ht="14.4">
      <c r="A688" s="121"/>
      <c r="B688" s="121"/>
      <c r="C688" s="121"/>
      <c r="D688" s="99"/>
    </row>
    <row r="689" spans="1:4" ht="14.4">
      <c r="A689" s="121"/>
      <c r="B689" s="121"/>
      <c r="C689" s="121"/>
      <c r="D689" s="99"/>
    </row>
    <row r="690" spans="1:4" ht="14.4">
      <c r="A690" s="121"/>
      <c r="B690" s="121"/>
      <c r="C690" s="121"/>
      <c r="D690" s="99"/>
    </row>
    <row r="691" spans="1:4" ht="14.4">
      <c r="A691" s="121"/>
      <c r="B691" s="121"/>
      <c r="C691" s="121"/>
      <c r="D691" s="99"/>
    </row>
    <row r="692" spans="1:4" ht="14.4">
      <c r="A692" s="121"/>
      <c r="B692" s="121"/>
      <c r="C692" s="121"/>
      <c r="D692" s="99"/>
    </row>
    <row r="693" spans="1:4" ht="14.4">
      <c r="A693" s="121"/>
      <c r="B693" s="121"/>
      <c r="C693" s="121"/>
      <c r="D693" s="99"/>
    </row>
    <row r="694" spans="1:4" ht="14.4">
      <c r="A694" s="121"/>
      <c r="B694" s="121"/>
      <c r="C694" s="121"/>
      <c r="D694" s="99"/>
    </row>
    <row r="695" spans="1:4" ht="14.4">
      <c r="A695" s="121"/>
      <c r="B695" s="121"/>
      <c r="C695" s="121"/>
      <c r="D695" s="99"/>
    </row>
    <row r="696" spans="1:4" ht="14.4">
      <c r="A696" s="121"/>
      <c r="B696" s="121"/>
      <c r="C696" s="121"/>
      <c r="D696" s="99"/>
    </row>
    <row r="697" spans="1:4" ht="14.4">
      <c r="A697" s="121"/>
      <c r="B697" s="121"/>
      <c r="C697" s="121"/>
      <c r="D697" s="99"/>
    </row>
    <row r="698" spans="1:4" ht="14.4">
      <c r="A698" s="121"/>
      <c r="B698" s="121"/>
      <c r="C698" s="121"/>
      <c r="D698" s="99"/>
    </row>
    <row r="699" spans="1:4" ht="14.4">
      <c r="A699" s="121"/>
      <c r="B699" s="121"/>
      <c r="C699" s="121"/>
      <c r="D699" s="99"/>
    </row>
    <row r="700" spans="1:4" ht="14.4">
      <c r="A700" s="121"/>
      <c r="B700" s="121"/>
      <c r="C700" s="121"/>
      <c r="D700" s="99"/>
    </row>
    <row r="701" spans="1:4" ht="14.4">
      <c r="A701" s="121"/>
      <c r="B701" s="121"/>
      <c r="C701" s="121"/>
      <c r="D701" s="99"/>
    </row>
    <row r="702" spans="1:4" ht="14.4">
      <c r="A702" s="121"/>
      <c r="B702" s="121"/>
      <c r="C702" s="121"/>
      <c r="D702" s="99"/>
    </row>
    <row r="703" spans="1:4" ht="14.4">
      <c r="A703" s="121"/>
      <c r="B703" s="121"/>
      <c r="C703" s="121"/>
      <c r="D703" s="99"/>
    </row>
    <row r="704" spans="1:4" ht="14.4">
      <c r="A704" s="121"/>
      <c r="B704" s="121"/>
      <c r="C704" s="121"/>
      <c r="D704" s="99"/>
    </row>
    <row r="705" spans="1:4" ht="14.4">
      <c r="A705" s="121"/>
      <c r="B705" s="121"/>
      <c r="C705" s="121"/>
      <c r="D705" s="99"/>
    </row>
    <row r="706" spans="1:4" ht="14.4">
      <c r="A706" s="121"/>
      <c r="B706" s="121"/>
      <c r="C706" s="121"/>
      <c r="D706" s="99"/>
    </row>
    <row r="707" spans="1:4" ht="14.4">
      <c r="A707" s="121"/>
      <c r="B707" s="121"/>
      <c r="C707" s="121"/>
      <c r="D707" s="99"/>
    </row>
    <row r="708" spans="1:4" ht="14.4">
      <c r="A708" s="121"/>
      <c r="B708" s="121"/>
      <c r="C708" s="121"/>
      <c r="D708" s="99"/>
    </row>
    <row r="709" spans="1:4" ht="14.4">
      <c r="A709" s="121"/>
      <c r="B709" s="121"/>
      <c r="C709" s="121"/>
      <c r="D709" s="99"/>
    </row>
    <row r="710" spans="1:4" ht="14.4">
      <c r="A710" s="121"/>
      <c r="B710" s="121"/>
      <c r="C710" s="121"/>
      <c r="D710" s="99"/>
    </row>
    <row r="711" spans="1:4" ht="14.4">
      <c r="A711" s="121"/>
      <c r="B711" s="121"/>
      <c r="C711" s="121"/>
      <c r="D711" s="99"/>
    </row>
    <row r="712" spans="1:4" ht="14.4">
      <c r="A712" s="121"/>
      <c r="B712" s="121"/>
      <c r="C712" s="121"/>
      <c r="D712" s="99"/>
    </row>
    <row r="713" spans="1:4" ht="14.4">
      <c r="A713" s="121"/>
      <c r="B713" s="121"/>
      <c r="C713" s="121"/>
      <c r="D713" s="99"/>
    </row>
    <row r="714" spans="1:4" ht="14.4">
      <c r="A714" s="121"/>
      <c r="B714" s="121"/>
      <c r="C714" s="121"/>
      <c r="D714" s="99"/>
    </row>
    <row r="715" spans="1:4" ht="14.4">
      <c r="A715" s="121"/>
      <c r="B715" s="121"/>
      <c r="C715" s="121"/>
      <c r="D715" s="99"/>
    </row>
    <row r="716" spans="1:4" ht="14.4">
      <c r="A716" s="121"/>
      <c r="B716" s="121"/>
      <c r="C716" s="121"/>
      <c r="D716" s="99"/>
    </row>
    <row r="717" spans="1:4" ht="14.4">
      <c r="A717" s="121"/>
      <c r="B717" s="121"/>
      <c r="C717" s="121"/>
      <c r="D717" s="99"/>
    </row>
    <row r="718" spans="1:4" ht="14.4">
      <c r="A718" s="121"/>
      <c r="B718" s="121"/>
      <c r="C718" s="121"/>
      <c r="D718" s="99"/>
    </row>
    <row r="719" spans="1:4" ht="14.4">
      <c r="A719" s="121"/>
      <c r="B719" s="121"/>
      <c r="C719" s="121"/>
      <c r="D719" s="99"/>
    </row>
    <row r="720" spans="1:4" ht="14.4">
      <c r="A720" s="121"/>
      <c r="B720" s="121"/>
      <c r="C720" s="121"/>
      <c r="D720" s="99"/>
    </row>
    <row r="721" spans="1:4" ht="14.4">
      <c r="A721" s="121"/>
      <c r="B721" s="121"/>
      <c r="C721" s="121"/>
      <c r="D721" s="99"/>
    </row>
    <row r="722" spans="1:4" ht="14.4">
      <c r="A722" s="121"/>
      <c r="B722" s="121"/>
      <c r="C722" s="121"/>
      <c r="D722" s="99"/>
    </row>
    <row r="723" spans="1:4" ht="14.4">
      <c r="A723" s="121"/>
      <c r="B723" s="121"/>
      <c r="C723" s="121"/>
      <c r="D723" s="99"/>
    </row>
    <row r="724" spans="1:4" ht="14.4">
      <c r="A724" s="121"/>
      <c r="B724" s="121"/>
      <c r="C724" s="121"/>
      <c r="D724" s="99"/>
    </row>
    <row r="725" spans="1:4" ht="14.4">
      <c r="A725" s="121"/>
      <c r="B725" s="121"/>
      <c r="C725" s="121"/>
      <c r="D725" s="99"/>
    </row>
    <row r="726" spans="1:4" ht="14.4">
      <c r="A726" s="121"/>
      <c r="B726" s="121"/>
      <c r="C726" s="121"/>
      <c r="D726" s="99"/>
    </row>
    <row r="727" spans="1:4" ht="14.4">
      <c r="A727" s="121"/>
      <c r="B727" s="121"/>
      <c r="C727" s="121"/>
      <c r="D727" s="99"/>
    </row>
    <row r="728" spans="1:4" ht="14.4">
      <c r="A728" s="121"/>
      <c r="B728" s="121"/>
      <c r="C728" s="121"/>
      <c r="D728" s="99"/>
    </row>
    <row r="729" spans="1:4" ht="14.4">
      <c r="A729" s="121"/>
      <c r="B729" s="121"/>
      <c r="C729" s="121"/>
      <c r="D729" s="99"/>
    </row>
    <row r="730" spans="1:4" ht="14.4">
      <c r="A730" s="121"/>
      <c r="B730" s="121"/>
      <c r="C730" s="121"/>
      <c r="D730" s="99"/>
    </row>
    <row r="731" spans="1:4" ht="14.4">
      <c r="A731" s="121"/>
      <c r="B731" s="121"/>
      <c r="C731" s="121"/>
      <c r="D731" s="99"/>
    </row>
    <row r="732" spans="1:4" ht="14.4">
      <c r="A732" s="121"/>
      <c r="B732" s="121"/>
      <c r="C732" s="121"/>
      <c r="D732" s="99"/>
    </row>
    <row r="733" spans="1:4" ht="14.4">
      <c r="A733" s="121"/>
      <c r="B733" s="121"/>
      <c r="C733" s="121"/>
      <c r="D733" s="99"/>
    </row>
    <row r="734" spans="1:4" ht="14.4">
      <c r="A734" s="121"/>
      <c r="B734" s="121"/>
      <c r="C734" s="121"/>
      <c r="D734" s="99"/>
    </row>
    <row r="735" spans="1:4" ht="14.4">
      <c r="A735" s="121"/>
      <c r="B735" s="121"/>
      <c r="C735" s="121"/>
      <c r="D735" s="99"/>
    </row>
    <row r="736" spans="1:4" ht="14.4">
      <c r="A736" s="121"/>
      <c r="B736" s="121"/>
      <c r="C736" s="121"/>
      <c r="D736" s="99"/>
    </row>
    <row r="737" spans="1:4" ht="14.4">
      <c r="A737" s="121"/>
      <c r="B737" s="121"/>
      <c r="C737" s="121"/>
      <c r="D737" s="99"/>
    </row>
    <row r="738" spans="1:4" ht="14.4">
      <c r="A738" s="121"/>
      <c r="B738" s="121"/>
      <c r="C738" s="121"/>
      <c r="D738" s="99"/>
    </row>
    <row r="739" spans="1:4" ht="14.4">
      <c r="A739" s="121"/>
      <c r="B739" s="121"/>
      <c r="C739" s="121"/>
      <c r="D739" s="99"/>
    </row>
    <row r="740" spans="1:4" ht="14.4">
      <c r="A740" s="121"/>
      <c r="B740" s="121"/>
      <c r="C740" s="121"/>
      <c r="D740" s="99"/>
    </row>
    <row r="741" spans="1:4" ht="14.4">
      <c r="A741" s="121"/>
      <c r="B741" s="121"/>
      <c r="C741" s="121"/>
      <c r="D741" s="99"/>
    </row>
    <row r="742" spans="1:4" ht="14.4">
      <c r="A742" s="121"/>
      <c r="B742" s="121"/>
      <c r="C742" s="121"/>
      <c r="D742" s="99"/>
    </row>
    <row r="743" spans="1:4" ht="14.4">
      <c r="A743" s="121"/>
      <c r="B743" s="121"/>
      <c r="C743" s="121"/>
      <c r="D743" s="99"/>
    </row>
    <row r="744" spans="1:4" ht="14.4">
      <c r="A744" s="121"/>
      <c r="B744" s="121"/>
      <c r="C744" s="121"/>
      <c r="D744" s="99"/>
    </row>
    <row r="745" spans="1:4" ht="14.4">
      <c r="A745" s="121"/>
      <c r="B745" s="121"/>
      <c r="C745" s="121"/>
      <c r="D745" s="99"/>
    </row>
    <row r="746" spans="1:4" ht="14.4">
      <c r="A746" s="121"/>
      <c r="B746" s="121"/>
      <c r="C746" s="121"/>
      <c r="D746" s="99"/>
    </row>
    <row r="747" spans="1:4" ht="14.4">
      <c r="A747" s="121"/>
      <c r="B747" s="121"/>
      <c r="C747" s="121"/>
      <c r="D747" s="99"/>
    </row>
    <row r="748" spans="1:4" ht="14.4">
      <c r="A748" s="121"/>
      <c r="B748" s="121"/>
      <c r="C748" s="121"/>
      <c r="D748" s="99"/>
    </row>
    <row r="749" spans="1:4" ht="14.4">
      <c r="A749" s="121"/>
      <c r="B749" s="121"/>
      <c r="C749" s="121"/>
      <c r="D749" s="99"/>
    </row>
    <row r="750" spans="1:4" ht="14.4">
      <c r="A750" s="121"/>
      <c r="B750" s="121"/>
      <c r="C750" s="121"/>
      <c r="D750" s="99"/>
    </row>
    <row r="751" spans="1:4" ht="14.4">
      <c r="A751" s="121"/>
      <c r="B751" s="121"/>
      <c r="C751" s="121"/>
      <c r="D751" s="99"/>
    </row>
    <row r="752" spans="1:4" ht="14.4">
      <c r="A752" s="121"/>
      <c r="B752" s="121"/>
      <c r="C752" s="121"/>
      <c r="D752" s="99"/>
    </row>
    <row r="753" spans="1:4" ht="14.4">
      <c r="A753" s="121"/>
      <c r="B753" s="121"/>
      <c r="C753" s="121"/>
      <c r="D753" s="99"/>
    </row>
    <row r="754" spans="1:4" ht="14.4">
      <c r="A754" s="121"/>
      <c r="B754" s="121"/>
      <c r="C754" s="121"/>
      <c r="D754" s="99"/>
    </row>
    <row r="755" spans="1:4" ht="14.4">
      <c r="A755" s="121"/>
      <c r="B755" s="121"/>
      <c r="C755" s="121"/>
      <c r="D755" s="99"/>
    </row>
    <row r="756" spans="1:4" ht="14.4">
      <c r="A756" s="121"/>
      <c r="B756" s="121"/>
      <c r="C756" s="121"/>
      <c r="D756" s="99"/>
    </row>
    <row r="757" spans="1:4" ht="14.4">
      <c r="A757" s="121"/>
      <c r="B757" s="121"/>
      <c r="C757" s="121"/>
      <c r="D757" s="99"/>
    </row>
    <row r="758" spans="1:4" ht="14.4">
      <c r="A758" s="121"/>
      <c r="B758" s="121"/>
      <c r="C758" s="121"/>
      <c r="D758" s="99"/>
    </row>
    <row r="759" spans="1:4" ht="14.4">
      <c r="A759" s="121"/>
      <c r="B759" s="121"/>
      <c r="C759" s="121"/>
      <c r="D759" s="99"/>
    </row>
    <row r="760" spans="1:4" ht="14.4">
      <c r="A760" s="121"/>
      <c r="B760" s="121"/>
      <c r="C760" s="121"/>
      <c r="D760" s="99"/>
    </row>
    <row r="761" spans="1:4" ht="14.4">
      <c r="A761" s="121"/>
      <c r="B761" s="121"/>
      <c r="C761" s="121"/>
      <c r="D761" s="99"/>
    </row>
    <row r="762" spans="1:4" ht="14.4">
      <c r="A762" s="121"/>
      <c r="B762" s="121"/>
      <c r="C762" s="121"/>
      <c r="D762" s="99"/>
    </row>
    <row r="763" spans="1:4" ht="14.4">
      <c r="A763" s="121"/>
      <c r="B763" s="121"/>
      <c r="C763" s="121"/>
      <c r="D763" s="99"/>
    </row>
    <row r="764" spans="1:4" ht="14.4">
      <c r="A764" s="121"/>
      <c r="B764" s="121"/>
      <c r="C764" s="121"/>
      <c r="D764" s="99"/>
    </row>
    <row r="765" spans="1:4" ht="14.4">
      <c r="A765" s="121"/>
      <c r="B765" s="121"/>
      <c r="C765" s="121"/>
      <c r="D765" s="99"/>
    </row>
    <row r="766" spans="1:4" ht="14.4">
      <c r="A766" s="121"/>
      <c r="B766" s="121"/>
      <c r="C766" s="121"/>
      <c r="D766" s="99"/>
    </row>
    <row r="767" spans="1:4" ht="14.4">
      <c r="A767" s="121"/>
      <c r="B767" s="121"/>
      <c r="C767" s="121"/>
      <c r="D767" s="99"/>
    </row>
    <row r="768" spans="1:4" ht="14.4">
      <c r="A768" s="121"/>
      <c r="B768" s="121"/>
      <c r="C768" s="121"/>
      <c r="D768" s="99"/>
    </row>
    <row r="769" spans="1:4" ht="14.4">
      <c r="A769" s="121"/>
      <c r="B769" s="121"/>
      <c r="C769" s="121"/>
      <c r="D769" s="99"/>
    </row>
    <row r="770" spans="1:4" ht="14.4">
      <c r="A770" s="121"/>
      <c r="B770" s="121"/>
      <c r="C770" s="121"/>
      <c r="D770" s="99"/>
    </row>
    <row r="771" spans="1:4" ht="14.4">
      <c r="A771" s="121"/>
      <c r="B771" s="121"/>
      <c r="C771" s="121"/>
      <c r="D771" s="99"/>
    </row>
    <row r="772" spans="1:4" ht="14.4">
      <c r="A772" s="121"/>
      <c r="B772" s="121"/>
      <c r="C772" s="121"/>
      <c r="D772" s="99"/>
    </row>
    <row r="773" spans="1:4" ht="14.4">
      <c r="A773" s="121"/>
      <c r="B773" s="121"/>
      <c r="C773" s="121"/>
      <c r="D773" s="99"/>
    </row>
    <row r="774" spans="1:4" ht="14.4">
      <c r="A774" s="121"/>
      <c r="B774" s="121"/>
      <c r="C774" s="121"/>
      <c r="D774" s="99"/>
    </row>
    <row r="775" spans="1:4" ht="14.4">
      <c r="A775" s="121"/>
      <c r="B775" s="121"/>
      <c r="C775" s="121"/>
      <c r="D775" s="99"/>
    </row>
    <row r="776" spans="1:4" ht="14.4">
      <c r="A776" s="121"/>
      <c r="B776" s="121"/>
      <c r="C776" s="121"/>
      <c r="D776" s="99"/>
    </row>
    <row r="777" spans="1:4" ht="14.4">
      <c r="A777" s="121"/>
      <c r="B777" s="121"/>
      <c r="C777" s="121"/>
      <c r="D777" s="99"/>
    </row>
    <row r="778" spans="1:4" ht="14.4">
      <c r="A778" s="121"/>
      <c r="B778" s="121"/>
      <c r="C778" s="121"/>
      <c r="D778" s="99"/>
    </row>
    <row r="779" spans="1:4" ht="14.4">
      <c r="A779" s="121"/>
      <c r="B779" s="121"/>
      <c r="C779" s="121"/>
      <c r="D779" s="99"/>
    </row>
    <row r="780" spans="1:4" ht="14.4">
      <c r="A780" s="121"/>
      <c r="B780" s="121"/>
      <c r="C780" s="121"/>
      <c r="D780" s="99"/>
    </row>
    <row r="781" spans="1:4" ht="14.4">
      <c r="A781" s="121"/>
      <c r="B781" s="121"/>
      <c r="C781" s="121"/>
      <c r="D781" s="99"/>
    </row>
    <row r="782" spans="1:4" ht="14.4">
      <c r="A782" s="121"/>
      <c r="B782" s="121"/>
      <c r="C782" s="121"/>
      <c r="D782" s="99"/>
    </row>
    <row r="783" spans="1:4" ht="14.4">
      <c r="A783" s="121"/>
      <c r="B783" s="121"/>
      <c r="C783" s="121"/>
      <c r="D783" s="99"/>
    </row>
    <row r="784" spans="1:4" ht="14.4">
      <c r="A784" s="121"/>
      <c r="B784" s="121"/>
      <c r="C784" s="121"/>
      <c r="D784" s="99"/>
    </row>
    <row r="785" spans="1:4" ht="14.4">
      <c r="A785" s="121"/>
      <c r="B785" s="121"/>
      <c r="C785" s="121"/>
      <c r="D785" s="99"/>
    </row>
    <row r="786" spans="1:4" ht="14.4">
      <c r="A786" s="121"/>
      <c r="B786" s="121"/>
      <c r="C786" s="121"/>
      <c r="D786" s="99"/>
    </row>
    <row r="787" spans="1:4" ht="14.4">
      <c r="A787" s="121"/>
      <c r="B787" s="121"/>
      <c r="C787" s="121"/>
      <c r="D787" s="99"/>
    </row>
    <row r="788" spans="1:4" ht="14.4">
      <c r="A788" s="121"/>
      <c r="B788" s="121"/>
      <c r="C788" s="121"/>
      <c r="D788" s="99"/>
    </row>
    <row r="789" spans="1:4" ht="14.4">
      <c r="A789" s="121"/>
      <c r="B789" s="121"/>
      <c r="C789" s="121"/>
      <c r="D789" s="99"/>
    </row>
    <row r="790" spans="1:4" ht="14.4">
      <c r="A790" s="121"/>
      <c r="B790" s="121"/>
      <c r="C790" s="121"/>
      <c r="D790" s="99"/>
    </row>
    <row r="791" spans="1:4" ht="14.4">
      <c r="A791" s="121"/>
      <c r="B791" s="121"/>
      <c r="C791" s="121"/>
      <c r="D791" s="99"/>
    </row>
    <row r="792" spans="1:4" ht="14.4">
      <c r="A792" s="121"/>
      <c r="B792" s="121"/>
      <c r="C792" s="121"/>
      <c r="D792" s="99"/>
    </row>
    <row r="793" spans="1:4" ht="14.4">
      <c r="A793" s="121"/>
      <c r="B793" s="121"/>
      <c r="C793" s="121"/>
      <c r="D793" s="99"/>
    </row>
    <row r="794" spans="1:4" ht="14.4">
      <c r="A794" s="121"/>
      <c r="B794" s="121"/>
      <c r="C794" s="121"/>
      <c r="D794" s="99"/>
    </row>
    <row r="795" spans="1:4" ht="14.4">
      <c r="A795" s="121"/>
      <c r="B795" s="121"/>
      <c r="C795" s="121"/>
      <c r="D795" s="99"/>
    </row>
    <row r="796" spans="1:4" ht="14.4">
      <c r="A796" s="121"/>
      <c r="B796" s="121"/>
      <c r="C796" s="121"/>
      <c r="D796" s="99"/>
    </row>
    <row r="797" spans="1:4" ht="14.4">
      <c r="A797" s="121"/>
      <c r="B797" s="121"/>
      <c r="C797" s="121"/>
      <c r="D797" s="99"/>
    </row>
    <row r="798" spans="1:4" ht="14.4">
      <c r="A798" s="121"/>
      <c r="B798" s="121"/>
      <c r="C798" s="121"/>
      <c r="D798" s="99"/>
    </row>
    <row r="799" spans="1:4" ht="14.4">
      <c r="A799" s="121"/>
      <c r="B799" s="121"/>
      <c r="C799" s="121"/>
      <c r="D799" s="99"/>
    </row>
    <row r="800" spans="1:4" ht="14.4">
      <c r="A800" s="121"/>
      <c r="B800" s="121"/>
      <c r="C800" s="121"/>
      <c r="D800" s="99"/>
    </row>
    <row r="801" spans="1:4" ht="14.4">
      <c r="A801" s="121"/>
      <c r="B801" s="121"/>
      <c r="C801" s="121"/>
      <c r="D801" s="99"/>
    </row>
    <row r="802" spans="1:4" ht="14.4">
      <c r="A802" s="121"/>
      <c r="B802" s="121"/>
      <c r="C802" s="121"/>
      <c r="D802" s="99"/>
    </row>
    <row r="803" spans="1:4" ht="14.4">
      <c r="A803" s="121"/>
      <c r="B803" s="121"/>
      <c r="C803" s="121"/>
      <c r="D803" s="99"/>
    </row>
    <row r="804" spans="1:4" ht="14.4">
      <c r="A804" s="121"/>
      <c r="B804" s="121"/>
      <c r="C804" s="121"/>
      <c r="D804" s="99"/>
    </row>
    <row r="805" spans="1:4" ht="14.4">
      <c r="A805" s="121"/>
      <c r="B805" s="121"/>
      <c r="C805" s="121"/>
      <c r="D805" s="99"/>
    </row>
    <row r="806" spans="1:4" ht="14.4">
      <c r="A806" s="121"/>
      <c r="B806" s="121"/>
      <c r="C806" s="121"/>
      <c r="D806" s="99"/>
    </row>
    <row r="807" spans="1:4" ht="14.4">
      <c r="A807" s="121"/>
      <c r="B807" s="121"/>
      <c r="C807" s="121"/>
      <c r="D807" s="99"/>
    </row>
    <row r="808" spans="1:4" ht="14.4">
      <c r="A808" s="121"/>
      <c r="B808" s="121"/>
      <c r="C808" s="121"/>
      <c r="D808" s="99"/>
    </row>
    <row r="809" spans="1:4" ht="14.4">
      <c r="A809" s="121"/>
      <c r="B809" s="121"/>
      <c r="C809" s="121"/>
      <c r="D809" s="99"/>
    </row>
    <row r="810" spans="1:4" ht="14.4">
      <c r="A810" s="121"/>
      <c r="B810" s="121"/>
      <c r="C810" s="121"/>
      <c r="D810" s="99"/>
    </row>
    <row r="811" spans="1:4" ht="14.4">
      <c r="A811" s="121"/>
      <c r="B811" s="121"/>
      <c r="C811" s="121"/>
      <c r="D811" s="99"/>
    </row>
    <row r="812" spans="1:4" ht="14.4">
      <c r="A812" s="121"/>
      <c r="B812" s="121"/>
      <c r="C812" s="121"/>
      <c r="D812" s="99"/>
    </row>
    <row r="813" spans="1:4" ht="14.4">
      <c r="A813" s="121"/>
      <c r="B813" s="121"/>
      <c r="C813" s="121"/>
      <c r="D813" s="99"/>
    </row>
    <row r="814" spans="1:4" ht="14.4">
      <c r="A814" s="121"/>
      <c r="B814" s="121"/>
      <c r="C814" s="121"/>
      <c r="D814" s="99"/>
    </row>
    <row r="815" spans="1:4" ht="14.4">
      <c r="A815" s="121"/>
      <c r="B815" s="121"/>
      <c r="C815" s="121"/>
      <c r="D815" s="99"/>
    </row>
    <row r="816" spans="1:4" ht="14.4">
      <c r="A816" s="121"/>
      <c r="B816" s="121"/>
      <c r="C816" s="121"/>
      <c r="D816" s="99"/>
    </row>
    <row r="817" spans="1:4" ht="14.4">
      <c r="A817" s="121"/>
      <c r="B817" s="121"/>
      <c r="C817" s="121"/>
      <c r="D817" s="99"/>
    </row>
    <row r="818" spans="1:4" ht="14.4">
      <c r="A818" s="121"/>
      <c r="B818" s="121"/>
      <c r="C818" s="121"/>
      <c r="D818" s="99"/>
    </row>
    <row r="819" spans="1:4" ht="14.4">
      <c r="A819" s="121"/>
      <c r="B819" s="121"/>
      <c r="C819" s="121"/>
      <c r="D819" s="99"/>
    </row>
    <row r="820" spans="1:4" ht="14.4">
      <c r="A820" s="121"/>
      <c r="B820" s="121"/>
      <c r="C820" s="121"/>
      <c r="D820" s="99"/>
    </row>
    <row r="821" spans="1:4" ht="14.4">
      <c r="A821" s="121"/>
      <c r="B821" s="121"/>
      <c r="C821" s="121"/>
      <c r="D821" s="99"/>
    </row>
    <row r="822" spans="1:4" ht="14.4">
      <c r="A822" s="121"/>
      <c r="B822" s="121"/>
      <c r="C822" s="121"/>
      <c r="D822" s="99"/>
    </row>
    <row r="823" spans="1:4" ht="14.4">
      <c r="A823" s="121"/>
      <c r="B823" s="121"/>
      <c r="C823" s="121"/>
      <c r="D823" s="99"/>
    </row>
    <row r="824" spans="1:4" ht="14.4">
      <c r="A824" s="121"/>
      <c r="B824" s="121"/>
      <c r="C824" s="121"/>
      <c r="D824" s="99"/>
    </row>
    <row r="825" spans="1:4" ht="14.4">
      <c r="A825" s="121"/>
      <c r="B825" s="121"/>
      <c r="C825" s="121"/>
      <c r="D825" s="99"/>
    </row>
    <row r="826" spans="1:4" ht="14.4">
      <c r="A826" s="121"/>
      <c r="B826" s="121"/>
      <c r="C826" s="121"/>
      <c r="D826" s="99"/>
    </row>
    <row r="827" spans="1:4" ht="14.4">
      <c r="A827" s="121"/>
      <c r="B827" s="121"/>
      <c r="C827" s="121"/>
      <c r="D827" s="99"/>
    </row>
    <row r="828" spans="1:4" ht="14.4">
      <c r="A828" s="121"/>
      <c r="B828" s="121"/>
      <c r="C828" s="121"/>
      <c r="D828" s="99"/>
    </row>
    <row r="829" spans="1:4" ht="14.4">
      <c r="A829" s="121"/>
      <c r="B829" s="121"/>
      <c r="C829" s="121"/>
      <c r="D829" s="99"/>
    </row>
    <row r="830" spans="1:4" ht="14.4">
      <c r="A830" s="121"/>
      <c r="B830" s="121"/>
      <c r="C830" s="121"/>
      <c r="D830" s="99"/>
    </row>
    <row r="831" spans="1:4" ht="14.4">
      <c r="A831" s="121"/>
      <c r="B831" s="121"/>
      <c r="C831" s="121"/>
      <c r="D831" s="99"/>
    </row>
    <row r="832" spans="1:4" ht="14.4">
      <c r="A832" s="121"/>
      <c r="B832" s="121"/>
      <c r="C832" s="121"/>
      <c r="D832" s="99"/>
    </row>
    <row r="833" spans="1:4" ht="14.4">
      <c r="A833" s="121"/>
      <c r="B833" s="121"/>
      <c r="C833" s="121"/>
      <c r="D833" s="99"/>
    </row>
    <row r="834" spans="1:4" ht="14.4">
      <c r="A834" s="121"/>
      <c r="B834" s="121"/>
      <c r="C834" s="121"/>
      <c r="D834" s="99"/>
    </row>
    <row r="835" spans="1:4" ht="14.4">
      <c r="A835" s="121"/>
      <c r="B835" s="121"/>
      <c r="C835" s="121"/>
      <c r="D835" s="99"/>
    </row>
    <row r="836" spans="1:4" ht="14.4">
      <c r="A836" s="121"/>
      <c r="B836" s="121"/>
      <c r="C836" s="121"/>
      <c r="D836" s="99"/>
    </row>
    <row r="837" spans="1:4" ht="14.4">
      <c r="A837" s="121"/>
      <c r="B837" s="121"/>
      <c r="C837" s="121"/>
      <c r="D837" s="99"/>
    </row>
    <row r="838" spans="1:4" ht="14.4">
      <c r="A838" s="121"/>
      <c r="B838" s="121"/>
      <c r="C838" s="121"/>
      <c r="D838" s="99"/>
    </row>
    <row r="839" spans="1:4" ht="14.4">
      <c r="A839" s="121"/>
      <c r="B839" s="121"/>
      <c r="C839" s="121"/>
      <c r="D839" s="99"/>
    </row>
    <row r="840" spans="1:4" ht="14.4">
      <c r="A840" s="121"/>
      <c r="B840" s="121"/>
      <c r="C840" s="121"/>
      <c r="D840" s="99"/>
    </row>
    <row r="841" spans="1:4" ht="14.4">
      <c r="A841" s="121"/>
      <c r="B841" s="121"/>
      <c r="C841" s="121"/>
      <c r="D841" s="99"/>
    </row>
    <row r="842" spans="1:4" ht="14.4">
      <c r="A842" s="121"/>
      <c r="B842" s="121"/>
      <c r="C842" s="121"/>
      <c r="D842" s="99"/>
    </row>
    <row r="843" spans="1:4" ht="14.4">
      <c r="A843" s="121"/>
      <c r="B843" s="121"/>
      <c r="C843" s="121"/>
      <c r="D843" s="99"/>
    </row>
    <row r="844" spans="1:4" ht="14.4">
      <c r="A844" s="121"/>
      <c r="B844" s="121"/>
      <c r="C844" s="121"/>
      <c r="D844" s="99"/>
    </row>
    <row r="845" spans="1:4" ht="14.4">
      <c r="A845" s="121"/>
      <c r="B845" s="121"/>
      <c r="C845" s="121"/>
      <c r="D845" s="99"/>
    </row>
    <row r="846" spans="1:4" ht="14.4">
      <c r="A846" s="121"/>
      <c r="B846" s="121"/>
      <c r="C846" s="121"/>
      <c r="D846" s="99"/>
    </row>
    <row r="847" spans="1:4" ht="14.4">
      <c r="A847" s="121"/>
      <c r="B847" s="121"/>
      <c r="C847" s="121"/>
      <c r="D847" s="99"/>
    </row>
    <row r="848" spans="1:4" ht="14.4">
      <c r="A848" s="121"/>
      <c r="B848" s="121"/>
      <c r="C848" s="121"/>
      <c r="D848" s="99"/>
    </row>
    <row r="849" spans="1:4" ht="14.4">
      <c r="A849" s="121"/>
      <c r="B849" s="121"/>
      <c r="C849" s="121"/>
      <c r="D849" s="99"/>
    </row>
    <row r="850" spans="1:4" ht="14.4">
      <c r="A850" s="121"/>
      <c r="B850" s="121"/>
      <c r="C850" s="121"/>
      <c r="D850" s="99"/>
    </row>
    <row r="851" spans="1:4" ht="14.4">
      <c r="A851" s="121"/>
      <c r="B851" s="121"/>
      <c r="C851" s="121"/>
      <c r="D851" s="99"/>
    </row>
    <row r="852" spans="1:4" ht="14.4">
      <c r="A852" s="121"/>
      <c r="B852" s="121"/>
      <c r="C852" s="121"/>
      <c r="D852" s="99"/>
    </row>
    <row r="853" spans="1:4" ht="14.4">
      <c r="A853" s="121"/>
      <c r="B853" s="121"/>
      <c r="C853" s="121"/>
      <c r="D853" s="99"/>
    </row>
    <row r="854" spans="1:4" ht="14.4">
      <c r="A854" s="121"/>
      <c r="B854" s="121"/>
      <c r="C854" s="121"/>
      <c r="D854" s="99"/>
    </row>
    <row r="855" spans="1:4" ht="14.4">
      <c r="A855" s="121"/>
      <c r="B855" s="121"/>
      <c r="C855" s="121"/>
      <c r="D855" s="99"/>
    </row>
    <row r="856" spans="1:4" ht="14.4">
      <c r="A856" s="121"/>
      <c r="B856" s="121"/>
      <c r="C856" s="121"/>
      <c r="D856" s="99"/>
    </row>
    <row r="857" spans="1:4" ht="14.4">
      <c r="A857" s="121"/>
      <c r="B857" s="121"/>
      <c r="C857" s="121"/>
      <c r="D857" s="99"/>
    </row>
    <row r="858" spans="1:4" ht="14.4">
      <c r="A858" s="121"/>
      <c r="B858" s="121"/>
      <c r="C858" s="121"/>
      <c r="D858" s="99"/>
    </row>
    <row r="859" spans="1:4" ht="14.4">
      <c r="A859" s="121"/>
      <c r="B859" s="121"/>
      <c r="C859" s="121"/>
      <c r="D859" s="99"/>
    </row>
    <row r="860" spans="1:4" ht="14.4">
      <c r="A860" s="121"/>
      <c r="B860" s="121"/>
      <c r="C860" s="121"/>
      <c r="D860" s="99"/>
    </row>
    <row r="861" spans="1:4" ht="14.4">
      <c r="A861" s="121"/>
      <c r="B861" s="121"/>
      <c r="C861" s="121"/>
      <c r="D861" s="99"/>
    </row>
    <row r="862" spans="1:4" ht="14.4">
      <c r="A862" s="121"/>
      <c r="B862" s="121"/>
      <c r="C862" s="121"/>
      <c r="D862" s="99"/>
    </row>
    <row r="863" spans="1:4" ht="14.4">
      <c r="A863" s="121"/>
      <c r="B863" s="121"/>
      <c r="C863" s="121"/>
      <c r="D863" s="99"/>
    </row>
    <row r="864" spans="1:4" ht="14.4">
      <c r="A864" s="121"/>
      <c r="B864" s="121"/>
      <c r="C864" s="121"/>
      <c r="D864" s="99"/>
    </row>
    <row r="865" spans="1:4" ht="14.4">
      <c r="A865" s="121"/>
      <c r="B865" s="121"/>
      <c r="C865" s="121"/>
      <c r="D865" s="99"/>
    </row>
    <row r="866" spans="1:4" ht="14.4">
      <c r="A866" s="121"/>
      <c r="B866" s="121"/>
      <c r="C866" s="121"/>
      <c r="D866" s="99"/>
    </row>
    <row r="867" spans="1:4" ht="14.4">
      <c r="A867" s="121"/>
      <c r="B867" s="121"/>
      <c r="C867" s="121"/>
      <c r="D867" s="99"/>
    </row>
    <row r="868" spans="1:4" ht="14.4">
      <c r="A868" s="121"/>
      <c r="B868" s="121"/>
      <c r="C868" s="121"/>
      <c r="D868" s="99"/>
    </row>
    <row r="869" spans="1:4" ht="14.4">
      <c r="A869" s="121"/>
      <c r="B869" s="121"/>
      <c r="C869" s="121"/>
      <c r="D869" s="99"/>
    </row>
    <row r="870" spans="1:4" ht="14.4">
      <c r="A870" s="121"/>
      <c r="B870" s="121"/>
      <c r="C870" s="121"/>
      <c r="D870" s="99"/>
    </row>
    <row r="871" spans="1:4" ht="14.4">
      <c r="A871" s="121"/>
      <c r="B871" s="121"/>
      <c r="C871" s="121"/>
      <c r="D871" s="99"/>
    </row>
    <row r="872" spans="1:4" ht="14.4">
      <c r="A872" s="121"/>
      <c r="B872" s="121"/>
      <c r="C872" s="121"/>
      <c r="D872" s="99"/>
    </row>
    <row r="873" spans="1:4" ht="14.4">
      <c r="A873" s="121"/>
      <c r="B873" s="121"/>
      <c r="C873" s="121"/>
      <c r="D873" s="99"/>
    </row>
    <row r="874" spans="1:4" ht="14.4">
      <c r="A874" s="121"/>
      <c r="B874" s="121"/>
      <c r="C874" s="121"/>
      <c r="D874" s="99"/>
    </row>
    <row r="875" spans="1:4" ht="14.4">
      <c r="A875" s="121"/>
      <c r="B875" s="121"/>
      <c r="C875" s="121"/>
      <c r="D875" s="99"/>
    </row>
    <row r="876" spans="1:4" ht="14.4">
      <c r="A876" s="121"/>
      <c r="B876" s="121"/>
      <c r="C876" s="121"/>
      <c r="D876" s="99"/>
    </row>
    <row r="877" spans="1:4" ht="14.4">
      <c r="A877" s="121"/>
      <c r="B877" s="121"/>
      <c r="C877" s="121"/>
      <c r="D877" s="99"/>
    </row>
    <row r="878" spans="1:4" ht="14.4">
      <c r="A878" s="121"/>
      <c r="B878" s="121"/>
      <c r="C878" s="121"/>
      <c r="D878" s="99"/>
    </row>
    <row r="879" spans="1:4" ht="14.4">
      <c r="A879" s="121"/>
      <c r="B879" s="121"/>
      <c r="C879" s="121"/>
      <c r="D879" s="99"/>
    </row>
    <row r="880" spans="1:4" ht="14.4">
      <c r="A880" s="121"/>
      <c r="B880" s="121"/>
      <c r="C880" s="121"/>
      <c r="D880" s="99"/>
    </row>
    <row r="881" spans="1:4" ht="14.4">
      <c r="A881" s="121"/>
      <c r="B881" s="121"/>
      <c r="C881" s="121"/>
      <c r="D881" s="99"/>
    </row>
    <row r="882" spans="1:4" ht="14.4">
      <c r="A882" s="121"/>
      <c r="B882" s="121"/>
      <c r="C882" s="121"/>
      <c r="D882" s="99"/>
    </row>
    <row r="883" spans="1:4" ht="14.4">
      <c r="A883" s="121"/>
      <c r="B883" s="121"/>
      <c r="C883" s="121"/>
      <c r="D883" s="99"/>
    </row>
    <row r="884" spans="1:4" ht="14.4">
      <c r="A884" s="121"/>
      <c r="B884" s="121"/>
      <c r="C884" s="121"/>
      <c r="D884" s="99"/>
    </row>
    <row r="885" spans="1:4" ht="14.4">
      <c r="A885" s="121"/>
      <c r="B885" s="121"/>
      <c r="C885" s="121"/>
      <c r="D885" s="99"/>
    </row>
    <row r="886" spans="1:4" ht="14.4">
      <c r="A886" s="121"/>
      <c r="B886" s="121"/>
      <c r="C886" s="121"/>
      <c r="D886" s="99"/>
    </row>
    <row r="887" spans="1:4" ht="14.4">
      <c r="A887" s="121"/>
      <c r="B887" s="121"/>
      <c r="C887" s="121"/>
      <c r="D887" s="99"/>
    </row>
    <row r="888" spans="1:4" ht="14.4">
      <c r="A888" s="121"/>
      <c r="B888" s="121"/>
      <c r="C888" s="121"/>
      <c r="D888" s="99"/>
    </row>
    <row r="889" spans="1:4" ht="14.4">
      <c r="A889" s="121"/>
      <c r="B889" s="121"/>
      <c r="C889" s="121"/>
      <c r="D889" s="99"/>
    </row>
    <row r="890" spans="1:4" ht="14.4">
      <c r="A890" s="121"/>
      <c r="B890" s="121"/>
      <c r="C890" s="121"/>
      <c r="D890" s="99"/>
    </row>
    <row r="891" spans="1:4" ht="14.4">
      <c r="A891" s="121"/>
      <c r="B891" s="121"/>
      <c r="C891" s="121"/>
      <c r="D891" s="99"/>
    </row>
    <row r="892" spans="1:4" ht="14.4">
      <c r="A892" s="121"/>
      <c r="B892" s="121"/>
      <c r="C892" s="121"/>
      <c r="D892" s="99"/>
    </row>
    <row r="893" spans="1:4" ht="14.4">
      <c r="A893" s="121"/>
      <c r="B893" s="121"/>
      <c r="C893" s="121"/>
      <c r="D893" s="99"/>
    </row>
    <row r="894" spans="1:4" ht="14.4">
      <c r="A894" s="121"/>
      <c r="B894" s="121"/>
      <c r="C894" s="121"/>
      <c r="D894" s="99"/>
    </row>
    <row r="895" spans="1:4" ht="14.4">
      <c r="A895" s="121"/>
      <c r="B895" s="121"/>
      <c r="C895" s="121"/>
      <c r="D895" s="99"/>
    </row>
    <row r="896" spans="1:4" ht="14.4">
      <c r="A896" s="121"/>
      <c r="B896" s="121"/>
      <c r="C896" s="121"/>
      <c r="D896" s="99"/>
    </row>
    <row r="897" spans="1:4" ht="14.4">
      <c r="A897" s="121"/>
      <c r="B897" s="121"/>
      <c r="C897" s="121"/>
      <c r="D897" s="99"/>
    </row>
    <row r="898" spans="1:4" ht="14.4">
      <c r="A898" s="121"/>
      <c r="B898" s="121"/>
      <c r="C898" s="121"/>
      <c r="D898" s="99"/>
    </row>
    <row r="899" spans="1:4" ht="14.4">
      <c r="A899" s="121"/>
      <c r="B899" s="121"/>
      <c r="C899" s="121"/>
      <c r="D899" s="99"/>
    </row>
    <row r="900" spans="1:4" ht="14.4">
      <c r="A900" s="121"/>
      <c r="B900" s="121"/>
      <c r="C900" s="121"/>
      <c r="D900" s="99"/>
    </row>
    <row r="901" spans="1:4" ht="14.4">
      <c r="A901" s="121"/>
      <c r="B901" s="121"/>
      <c r="C901" s="121"/>
      <c r="D901" s="99"/>
    </row>
    <row r="902" spans="1:4" ht="14.4">
      <c r="A902" s="121"/>
      <c r="B902" s="121"/>
      <c r="C902" s="121"/>
      <c r="D902" s="99"/>
    </row>
    <row r="903" spans="1:4" ht="14.4">
      <c r="A903" s="121"/>
      <c r="B903" s="121"/>
      <c r="C903" s="121"/>
      <c r="D903" s="99"/>
    </row>
    <row r="904" spans="1:4" ht="14.4">
      <c r="A904" s="121"/>
      <c r="B904" s="121"/>
      <c r="C904" s="121"/>
      <c r="D904" s="99"/>
    </row>
    <row r="905" spans="1:4" ht="14.4">
      <c r="A905" s="121"/>
      <c r="B905" s="121"/>
      <c r="C905" s="121"/>
      <c r="D905" s="99"/>
    </row>
    <row r="906" spans="1:4" ht="14.4">
      <c r="A906" s="121"/>
      <c r="B906" s="121"/>
      <c r="C906" s="121"/>
      <c r="D906" s="99"/>
    </row>
    <row r="907" spans="1:4" ht="14.4">
      <c r="A907" s="121"/>
      <c r="B907" s="121"/>
      <c r="C907" s="121"/>
      <c r="D907" s="99"/>
    </row>
    <row r="908" spans="1:4" ht="14.4">
      <c r="A908" s="121"/>
      <c r="B908" s="121"/>
      <c r="C908" s="121"/>
      <c r="D908" s="99"/>
    </row>
    <row r="909" spans="1:4" ht="14.4">
      <c r="A909" s="121"/>
      <c r="B909" s="121"/>
      <c r="C909" s="121"/>
      <c r="D909" s="99"/>
    </row>
    <row r="910" spans="1:4" ht="14.4">
      <c r="A910" s="121"/>
      <c r="B910" s="121"/>
      <c r="C910" s="121"/>
      <c r="D910" s="99"/>
    </row>
    <row r="911" spans="1:4" ht="14.4">
      <c r="A911" s="121"/>
      <c r="B911" s="121"/>
      <c r="C911" s="121"/>
      <c r="D911" s="99"/>
    </row>
    <row r="912" spans="1:4" ht="14.4">
      <c r="A912" s="121"/>
      <c r="B912" s="121"/>
      <c r="C912" s="121"/>
      <c r="D912" s="99"/>
    </row>
    <row r="913" spans="1:4" ht="14.4">
      <c r="A913" s="121"/>
      <c r="B913" s="121"/>
      <c r="C913" s="121"/>
      <c r="D913" s="99"/>
    </row>
    <row r="914" spans="1:4" ht="14.4">
      <c r="A914" s="121"/>
      <c r="B914" s="121"/>
      <c r="C914" s="121"/>
      <c r="D914" s="99"/>
    </row>
    <row r="915" spans="1:4" ht="14.4">
      <c r="A915" s="121"/>
      <c r="B915" s="121"/>
      <c r="C915" s="121"/>
      <c r="D915" s="99"/>
    </row>
    <row r="916" spans="1:4" ht="14.4">
      <c r="A916" s="121"/>
      <c r="B916" s="121"/>
      <c r="C916" s="121"/>
      <c r="D916" s="99"/>
    </row>
    <row r="917" spans="1:4" ht="14.4">
      <c r="A917" s="121"/>
      <c r="B917" s="121"/>
      <c r="C917" s="121"/>
      <c r="D917" s="99"/>
    </row>
    <row r="918" spans="1:4" ht="14.4">
      <c r="A918" s="121"/>
      <c r="B918" s="121"/>
      <c r="C918" s="121"/>
      <c r="D918" s="99"/>
    </row>
    <row r="919" spans="1:4" ht="14.4">
      <c r="A919" s="121"/>
      <c r="B919" s="121"/>
      <c r="C919" s="121"/>
      <c r="D919" s="99"/>
    </row>
    <row r="920" spans="1:4" ht="14.4">
      <c r="A920" s="121"/>
      <c r="B920" s="121"/>
      <c r="C920" s="121"/>
      <c r="D920" s="99"/>
    </row>
    <row r="921" spans="1:4" ht="14.4">
      <c r="A921" s="121"/>
      <c r="B921" s="121"/>
      <c r="C921" s="121"/>
      <c r="D921" s="99"/>
    </row>
    <row r="922" spans="1:4" ht="14.4">
      <c r="A922" s="121"/>
      <c r="B922" s="121"/>
      <c r="C922" s="121"/>
      <c r="D922" s="99"/>
    </row>
    <row r="923" spans="1:4" ht="14.4">
      <c r="A923" s="121"/>
      <c r="B923" s="121"/>
      <c r="C923" s="121"/>
      <c r="D923" s="99"/>
    </row>
    <row r="924" spans="1:4" ht="14.4">
      <c r="A924" s="121"/>
      <c r="B924" s="121"/>
      <c r="C924" s="121"/>
      <c r="D924" s="99"/>
    </row>
    <row r="925" spans="1:4" ht="14.4">
      <c r="A925" s="121"/>
      <c r="B925" s="121"/>
      <c r="C925" s="121"/>
      <c r="D925" s="99"/>
    </row>
    <row r="926" spans="1:4" ht="14.4">
      <c r="A926" s="121"/>
      <c r="B926" s="121"/>
      <c r="C926" s="121"/>
      <c r="D926" s="99"/>
    </row>
    <row r="927" spans="1:4" ht="14.4">
      <c r="A927" s="121"/>
      <c r="B927" s="121"/>
      <c r="C927" s="121"/>
      <c r="D927" s="99"/>
    </row>
    <row r="928" spans="1:4" ht="14.4">
      <c r="A928" s="121"/>
      <c r="B928" s="121"/>
      <c r="C928" s="121"/>
      <c r="D928" s="99"/>
    </row>
    <row r="929" spans="1:4" ht="14.4">
      <c r="A929" s="121"/>
      <c r="B929" s="121"/>
      <c r="C929" s="121"/>
      <c r="D929" s="99"/>
    </row>
    <row r="930" spans="1:4" ht="14.4">
      <c r="A930" s="121"/>
      <c r="B930" s="121"/>
      <c r="C930" s="121"/>
      <c r="D930" s="99"/>
    </row>
    <row r="931" spans="1:4" ht="14.4">
      <c r="A931" s="121"/>
      <c r="B931" s="121"/>
      <c r="C931" s="121"/>
      <c r="D931" s="99"/>
    </row>
    <row r="932" spans="1:4" ht="14.4">
      <c r="A932" s="121"/>
      <c r="B932" s="121"/>
      <c r="C932" s="121"/>
      <c r="D932" s="99"/>
    </row>
    <row r="933" spans="1:4" ht="14.4">
      <c r="A933" s="121"/>
      <c r="B933" s="121"/>
      <c r="C933" s="121"/>
      <c r="D933" s="99"/>
    </row>
    <row r="934" spans="1:4" ht="14.4">
      <c r="A934" s="121"/>
      <c r="B934" s="121"/>
      <c r="C934" s="121"/>
      <c r="D934" s="99"/>
    </row>
    <row r="935" spans="1:4" ht="14.4">
      <c r="A935" s="121"/>
      <c r="B935" s="121"/>
      <c r="C935" s="121"/>
      <c r="D935" s="99"/>
    </row>
    <row r="936" spans="1:4" ht="14.4">
      <c r="A936" s="121"/>
      <c r="B936" s="121"/>
      <c r="C936" s="121"/>
      <c r="D936" s="99"/>
    </row>
    <row r="937" spans="1:4" ht="14.4">
      <c r="A937" s="121"/>
      <c r="B937" s="121"/>
      <c r="C937" s="121"/>
      <c r="D937" s="99"/>
    </row>
    <row r="938" spans="1:4" ht="14.4">
      <c r="A938" s="121"/>
      <c r="B938" s="121"/>
      <c r="C938" s="121"/>
      <c r="D938" s="99"/>
    </row>
    <row r="939" spans="1:4" ht="14.4">
      <c r="A939" s="121"/>
      <c r="B939" s="121"/>
      <c r="C939" s="121"/>
      <c r="D939" s="99"/>
    </row>
    <row r="940" spans="1:4" ht="14.4">
      <c r="A940" s="121"/>
      <c r="B940" s="121"/>
      <c r="C940" s="121"/>
      <c r="D940" s="99"/>
    </row>
    <row r="941" spans="1:4" ht="14.4">
      <c r="A941" s="121"/>
      <c r="B941" s="121"/>
      <c r="C941" s="121"/>
      <c r="D941" s="99"/>
    </row>
    <row r="942" spans="1:4" ht="14.4">
      <c r="A942" s="121"/>
      <c r="B942" s="121"/>
      <c r="C942" s="121"/>
      <c r="D942" s="99"/>
    </row>
    <row r="943" spans="1:4" ht="14.4">
      <c r="A943" s="121"/>
      <c r="B943" s="121"/>
      <c r="C943" s="121"/>
      <c r="D943" s="99"/>
    </row>
    <row r="944" spans="1:4" ht="14.4">
      <c r="A944" s="121"/>
      <c r="B944" s="121"/>
      <c r="C944" s="121"/>
      <c r="D944" s="99"/>
    </row>
    <row r="945" spans="1:4" ht="14.4">
      <c r="A945" s="121"/>
      <c r="B945" s="121"/>
      <c r="C945" s="121"/>
      <c r="D945" s="99"/>
    </row>
    <row r="946" spans="1:4" ht="14.4">
      <c r="A946" s="121"/>
      <c r="B946" s="121"/>
      <c r="C946" s="121"/>
      <c r="D946" s="99"/>
    </row>
    <row r="947" spans="1:4" ht="14.4">
      <c r="A947" s="121"/>
      <c r="B947" s="121"/>
      <c r="C947" s="121"/>
      <c r="D947" s="99"/>
    </row>
    <row r="948" spans="1:4" ht="14.4">
      <c r="A948" s="121"/>
      <c r="B948" s="121"/>
      <c r="C948" s="121"/>
      <c r="D948" s="99"/>
    </row>
    <row r="949" spans="1:4" ht="14.4">
      <c r="A949" s="121"/>
      <c r="B949" s="121"/>
      <c r="C949" s="121"/>
      <c r="D949" s="99"/>
    </row>
    <row r="950" spans="1:4" ht="14.4">
      <c r="A950" s="121"/>
      <c r="B950" s="121"/>
      <c r="C950" s="121"/>
      <c r="D950" s="99"/>
    </row>
    <row r="951" spans="1:4" ht="14.4">
      <c r="A951" s="121"/>
      <c r="B951" s="121"/>
      <c r="C951" s="121"/>
      <c r="D951" s="99"/>
    </row>
    <row r="952" spans="1:4" ht="14.4">
      <c r="A952" s="121"/>
      <c r="B952" s="121"/>
      <c r="C952" s="121"/>
      <c r="D952" s="99"/>
    </row>
    <row r="953" spans="1:4" ht="14.4">
      <c r="A953" s="121"/>
      <c r="B953" s="121"/>
      <c r="C953" s="121"/>
      <c r="D953" s="99"/>
    </row>
    <row r="954" spans="1:4" ht="14.4">
      <c r="A954" s="121"/>
      <c r="B954" s="121"/>
      <c r="C954" s="121"/>
      <c r="D954" s="99"/>
    </row>
    <row r="955" spans="1:4" ht="14.4">
      <c r="A955" s="121"/>
      <c r="B955" s="121"/>
      <c r="C955" s="121"/>
      <c r="D955" s="99"/>
    </row>
    <row r="956" spans="1:4" ht="14.4">
      <c r="A956" s="121"/>
      <c r="B956" s="121"/>
      <c r="C956" s="121"/>
      <c r="D956" s="99"/>
    </row>
    <row r="957" spans="1:4" ht="14.4">
      <c r="A957" s="121"/>
      <c r="B957" s="121"/>
      <c r="C957" s="121"/>
      <c r="D957" s="99"/>
    </row>
    <row r="958" spans="1:4" ht="14.4">
      <c r="A958" s="121"/>
      <c r="B958" s="121"/>
      <c r="C958" s="121"/>
      <c r="D958" s="99"/>
    </row>
    <row r="959" spans="1:4" ht="14.4">
      <c r="A959" s="121"/>
      <c r="B959" s="121"/>
      <c r="C959" s="121"/>
      <c r="D959" s="99"/>
    </row>
    <row r="960" spans="1:4" ht="14.4">
      <c r="A960" s="121"/>
      <c r="B960" s="121"/>
      <c r="C960" s="121"/>
      <c r="D960" s="99"/>
    </row>
    <row r="961" spans="1:4" ht="14.4">
      <c r="A961" s="121"/>
      <c r="B961" s="121"/>
      <c r="C961" s="121"/>
      <c r="D961" s="99"/>
    </row>
    <row r="962" spans="1:4" ht="14.4">
      <c r="A962" s="121"/>
      <c r="B962" s="121"/>
      <c r="C962" s="121"/>
      <c r="D962" s="99"/>
    </row>
    <row r="963" spans="1:4" ht="14.4">
      <c r="A963" s="121"/>
      <c r="B963" s="121"/>
      <c r="C963" s="121"/>
      <c r="D963" s="99"/>
    </row>
    <row r="964" spans="1:4" ht="14.4">
      <c r="A964" s="121"/>
      <c r="B964" s="121"/>
      <c r="C964" s="121"/>
      <c r="D964" s="99"/>
    </row>
    <row r="965" spans="1:4" ht="14.4">
      <c r="A965" s="121"/>
      <c r="B965" s="121"/>
      <c r="C965" s="121"/>
      <c r="D965" s="99"/>
    </row>
    <row r="966" spans="1:4" ht="14.4">
      <c r="A966" s="121"/>
      <c r="B966" s="121"/>
      <c r="C966" s="121"/>
      <c r="D966" s="99"/>
    </row>
    <row r="967" spans="1:4" ht="14.4">
      <c r="A967" s="121"/>
      <c r="B967" s="121"/>
      <c r="C967" s="121"/>
      <c r="D967" s="99"/>
    </row>
    <row r="968" spans="1:4" ht="14.4">
      <c r="A968" s="121"/>
      <c r="B968" s="121"/>
      <c r="C968" s="121"/>
      <c r="D968" s="99"/>
    </row>
    <row r="969" spans="1:4" ht="14.4">
      <c r="A969" s="121"/>
      <c r="B969" s="121"/>
      <c r="C969" s="121"/>
      <c r="D969" s="99"/>
    </row>
    <row r="970" spans="1:4" ht="14.4">
      <c r="A970" s="121"/>
      <c r="B970" s="121"/>
      <c r="C970" s="121"/>
      <c r="D970" s="99"/>
    </row>
    <row r="971" spans="1:4" ht="14.4">
      <c r="A971" s="121"/>
      <c r="B971" s="121"/>
      <c r="C971" s="121"/>
      <c r="D971" s="99"/>
    </row>
    <row r="972" spans="1:4" ht="14.4">
      <c r="A972" s="121"/>
      <c r="B972" s="121"/>
      <c r="C972" s="121"/>
      <c r="D972" s="99"/>
    </row>
    <row r="973" spans="1:4" ht="14.4">
      <c r="A973" s="121"/>
      <c r="B973" s="121"/>
      <c r="C973" s="121"/>
      <c r="D973" s="99"/>
    </row>
    <row r="974" spans="1:4" ht="14.4">
      <c r="A974" s="121"/>
      <c r="B974" s="121"/>
      <c r="C974" s="121"/>
      <c r="D974" s="99"/>
    </row>
    <row r="975" spans="1:4" ht="14.4">
      <c r="A975" s="121"/>
      <c r="B975" s="121"/>
      <c r="C975" s="121"/>
      <c r="D975" s="99"/>
    </row>
    <row r="976" spans="1:4" ht="14.4">
      <c r="A976" s="121"/>
      <c r="B976" s="121"/>
      <c r="C976" s="121"/>
      <c r="D976" s="99"/>
    </row>
    <row r="977" spans="1:4" ht="14.4">
      <c r="A977" s="121"/>
      <c r="B977" s="121"/>
      <c r="C977" s="121"/>
      <c r="D977" s="99"/>
    </row>
    <row r="978" spans="1:4" ht="14.4">
      <c r="A978" s="121"/>
      <c r="B978" s="121"/>
      <c r="C978" s="121"/>
      <c r="D978" s="99"/>
    </row>
    <row r="979" spans="1:4" ht="14.4">
      <c r="A979" s="121"/>
      <c r="B979" s="121"/>
      <c r="C979" s="121"/>
      <c r="D979" s="99"/>
    </row>
    <row r="980" spans="1:4" ht="14.4">
      <c r="A980" s="121"/>
      <c r="B980" s="121"/>
      <c r="C980" s="121"/>
      <c r="D980" s="99"/>
    </row>
    <row r="981" spans="1:4" ht="14.4">
      <c r="A981" s="121"/>
      <c r="B981" s="121"/>
      <c r="C981" s="121"/>
      <c r="D981" s="99"/>
    </row>
    <row r="982" spans="1:4" ht="14.4">
      <c r="A982" s="121"/>
      <c r="B982" s="121"/>
      <c r="C982" s="121"/>
      <c r="D982" s="99"/>
    </row>
    <row r="983" spans="1:4" ht="14.4">
      <c r="A983" s="121"/>
      <c r="B983" s="121"/>
      <c r="C983" s="121"/>
      <c r="D983" s="99"/>
    </row>
    <row r="984" spans="1:4" ht="14.4">
      <c r="A984" s="121"/>
      <c r="B984" s="121"/>
      <c r="C984" s="121"/>
      <c r="D984" s="99"/>
    </row>
    <row r="985" spans="1:4" ht="14.4">
      <c r="A985" s="121"/>
      <c r="B985" s="121"/>
      <c r="C985" s="121"/>
      <c r="D985" s="99"/>
    </row>
    <row r="986" spans="1:4" ht="14.4">
      <c r="A986" s="121"/>
      <c r="B986" s="121"/>
      <c r="C986" s="121"/>
      <c r="D986" s="99"/>
    </row>
    <row r="987" spans="1:4" ht="14.4">
      <c r="A987" s="121"/>
      <c r="B987" s="121"/>
      <c r="C987" s="121"/>
      <c r="D987" s="99"/>
    </row>
    <row r="988" spans="1:4" ht="14.4">
      <c r="A988" s="121"/>
      <c r="B988" s="121"/>
      <c r="C988" s="121"/>
      <c r="D988" s="99"/>
    </row>
    <row r="989" spans="1:4" ht="14.4">
      <c r="A989" s="121"/>
      <c r="B989" s="121"/>
      <c r="C989" s="121"/>
      <c r="D989" s="99"/>
    </row>
    <row r="990" spans="1:4" ht="14.4">
      <c r="A990" s="121"/>
      <c r="B990" s="121"/>
      <c r="C990" s="121"/>
      <c r="D990" s="99"/>
    </row>
    <row r="991" spans="1:4" ht="14.4">
      <c r="A991" s="121"/>
      <c r="B991" s="121"/>
      <c r="C991" s="121"/>
      <c r="D991" s="99"/>
    </row>
    <row r="992" spans="1:4" ht="14.4">
      <c r="A992" s="121"/>
      <c r="B992" s="121"/>
      <c r="C992" s="121"/>
      <c r="D992" s="99"/>
    </row>
    <row r="993" spans="1:4" ht="14.4">
      <c r="A993" s="121"/>
      <c r="B993" s="121"/>
      <c r="C993" s="121"/>
      <c r="D993" s="99"/>
    </row>
    <row r="994" spans="1:4" ht="14.4">
      <c r="A994" s="121"/>
      <c r="B994" s="121"/>
      <c r="C994" s="121"/>
      <c r="D994" s="99"/>
    </row>
    <row r="995" spans="1:4" ht="14.4">
      <c r="A995" s="121"/>
      <c r="B995" s="121"/>
      <c r="C995" s="121"/>
      <c r="D995" s="99"/>
    </row>
    <row r="996" spans="1:4" ht="14.4">
      <c r="A996" s="121"/>
      <c r="B996" s="121"/>
      <c r="C996" s="121"/>
      <c r="D996" s="99"/>
    </row>
    <row r="997" spans="1:4" ht="14.4">
      <c r="A997" s="121"/>
      <c r="B997" s="121"/>
      <c r="C997" s="121"/>
      <c r="D997" s="99"/>
    </row>
    <row r="998" spans="1:4" ht="14.4">
      <c r="A998" s="121"/>
      <c r="B998" s="121"/>
      <c r="C998" s="121"/>
      <c r="D998" s="99"/>
    </row>
    <row r="999" spans="1:4" ht="14.4">
      <c r="A999" s="121"/>
      <c r="B999" s="121"/>
      <c r="C999" s="121"/>
      <c r="D999" s="99"/>
    </row>
    <row r="1000" spans="1:4" ht="14.4">
      <c r="A1000" s="121"/>
      <c r="B1000" s="121"/>
      <c r="C1000" s="121"/>
      <c r="D1000" s="99"/>
    </row>
    <row r="1001" spans="1:4" ht="14.4">
      <c r="A1001" s="121"/>
      <c r="B1001" s="121"/>
      <c r="C1001" s="121"/>
      <c r="D1001" s="99"/>
    </row>
    <row r="1002" spans="1:4" ht="14.4">
      <c r="A1002" s="121"/>
      <c r="B1002" s="121"/>
      <c r="C1002" s="121"/>
      <c r="D1002" s="99"/>
    </row>
    <row r="1003" spans="1:4" ht="14.4">
      <c r="A1003" s="121"/>
      <c r="B1003" s="121"/>
      <c r="C1003" s="121"/>
      <c r="D1003" s="99"/>
    </row>
    <row r="1004" spans="1:4" ht="14.4">
      <c r="A1004" s="121"/>
      <c r="B1004" s="121"/>
      <c r="C1004" s="121"/>
      <c r="D1004" s="99"/>
    </row>
    <row r="1005" spans="1:4" ht="14.4">
      <c r="A1005" s="121"/>
      <c r="B1005" s="121"/>
      <c r="C1005" s="121"/>
      <c r="D1005" s="99"/>
    </row>
  </sheetData>
  <mergeCells count="10">
    <mergeCell ref="T1:U1"/>
    <mergeCell ref="A11:E11"/>
    <mergeCell ref="N13:P14"/>
    <mergeCell ref="I14:J15"/>
    <mergeCell ref="M20:O23"/>
    <mergeCell ref="I17:J18"/>
    <mergeCell ref="A19:E19"/>
    <mergeCell ref="A1:E1"/>
    <mergeCell ref="I1:J1"/>
    <mergeCell ref="P1:Q1"/>
  </mergeCells>
  <hyperlinks>
    <hyperlink ref="M20:O23" location="'Ana Sayfa'!A1" display="ANA SAYFA" xr:uid="{9BC78A5A-433D-43D8-9E34-5E246A319E9C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8D93E-1F19-49EA-BB1F-B4881E180F0A}">
  <sheetPr codeName="Sayfa14">
    <outlinePr summaryBelow="0" summaryRight="0"/>
  </sheetPr>
  <dimension ref="A1:H1001"/>
  <sheetViews>
    <sheetView workbookViewId="0">
      <selection activeCell="G12" sqref="G12:H15"/>
    </sheetView>
  </sheetViews>
  <sheetFormatPr defaultColWidth="14.44140625" defaultRowHeight="13.8"/>
  <cols>
    <col min="1" max="1" width="41" style="157" bestFit="1" customWidth="1"/>
    <col min="2" max="2" width="25.77734375" style="157" bestFit="1" customWidth="1"/>
    <col min="3" max="3" width="11.5546875" style="157" bestFit="1" customWidth="1"/>
    <col min="4" max="4" width="5" style="157" bestFit="1" customWidth="1"/>
    <col min="5" max="5" width="37.109375" style="157" bestFit="1" customWidth="1"/>
    <col min="6" max="16384" width="14.44140625" style="157"/>
  </cols>
  <sheetData>
    <row r="1" spans="1:8" ht="26.4" thickBot="1">
      <c r="A1" s="476" t="s">
        <v>257</v>
      </c>
      <c r="B1" s="477"/>
      <c r="C1" s="477"/>
      <c r="D1" s="477"/>
      <c r="E1" s="477"/>
    </row>
    <row r="2" spans="1:8" ht="16.2" thickBot="1">
      <c r="A2" s="158" t="s">
        <v>122</v>
      </c>
      <c r="B2" s="158" t="s">
        <v>148</v>
      </c>
      <c r="C2" s="158" t="s">
        <v>123</v>
      </c>
      <c r="D2" s="159" t="s">
        <v>124</v>
      </c>
      <c r="E2" s="159" t="s">
        <v>149</v>
      </c>
    </row>
    <row r="3" spans="1:8" ht="15" thickBot="1">
      <c r="A3" s="160" t="s">
        <v>150</v>
      </c>
      <c r="B3" s="161" t="s">
        <v>151</v>
      </c>
      <c r="C3" s="162">
        <v>250</v>
      </c>
      <c r="D3" s="163" t="s">
        <v>152</v>
      </c>
      <c r="E3" s="163" t="s">
        <v>153</v>
      </c>
    </row>
    <row r="4" spans="1:8" ht="15" thickBot="1">
      <c r="A4" s="160" t="s">
        <v>154</v>
      </c>
      <c r="B4" s="161" t="s">
        <v>151</v>
      </c>
      <c r="C4" s="162">
        <v>330</v>
      </c>
      <c r="D4" s="163" t="s">
        <v>155</v>
      </c>
      <c r="E4" s="163" t="s">
        <v>156</v>
      </c>
    </row>
    <row r="5" spans="1:8" ht="15" thickBot="1">
      <c r="A5" s="160" t="s">
        <v>157</v>
      </c>
      <c r="B5" s="161" t="s">
        <v>151</v>
      </c>
      <c r="C5" s="162">
        <v>6500</v>
      </c>
      <c r="D5" s="163" t="s">
        <v>158</v>
      </c>
      <c r="E5" s="163" t="s">
        <v>159</v>
      </c>
    </row>
    <row r="6" spans="1:8" ht="15" thickBot="1">
      <c r="A6" s="160" t="s">
        <v>160</v>
      </c>
      <c r="B6" s="161" t="s">
        <v>151</v>
      </c>
      <c r="C6" s="162">
        <v>0.20574000000000001</v>
      </c>
      <c r="D6" s="163" t="s">
        <v>49</v>
      </c>
      <c r="E6" s="163" t="s">
        <v>161</v>
      </c>
    </row>
    <row r="7" spans="1:8" ht="15" thickBot="1">
      <c r="A7" s="160" t="s">
        <v>162</v>
      </c>
      <c r="B7" s="161" t="s">
        <v>163</v>
      </c>
      <c r="C7" s="162">
        <v>3.2</v>
      </c>
      <c r="D7" s="163" t="s">
        <v>120</v>
      </c>
      <c r="E7" s="163" t="s">
        <v>164</v>
      </c>
    </row>
    <row r="8" spans="1:8" ht="14.4">
      <c r="A8" s="164"/>
      <c r="B8" s="164"/>
      <c r="C8" s="164"/>
      <c r="D8" s="164"/>
      <c r="E8" s="164"/>
    </row>
    <row r="9" spans="1:8" ht="15" thickBot="1">
      <c r="A9" s="164"/>
      <c r="B9" s="164"/>
      <c r="C9" s="164"/>
      <c r="D9" s="164"/>
      <c r="E9" s="164"/>
    </row>
    <row r="10" spans="1:8" ht="22.8" thickBot="1">
      <c r="A10" s="473" t="s">
        <v>258</v>
      </c>
      <c r="B10" s="474"/>
      <c r="C10" s="474"/>
      <c r="D10" s="474"/>
      <c r="E10" s="475"/>
    </row>
    <row r="11" spans="1:8" ht="16.2" thickBot="1">
      <c r="A11" s="165" t="s">
        <v>122</v>
      </c>
      <c r="B11" s="165" t="s">
        <v>148</v>
      </c>
      <c r="C11" s="165" t="s">
        <v>123</v>
      </c>
      <c r="D11" s="165" t="s">
        <v>124</v>
      </c>
      <c r="E11" s="166" t="s">
        <v>149</v>
      </c>
    </row>
    <row r="12" spans="1:8" ht="15" thickBot="1">
      <c r="A12" s="167" t="s">
        <v>259</v>
      </c>
      <c r="B12" s="168" t="s">
        <v>120</v>
      </c>
      <c r="C12" s="169">
        <v>22</v>
      </c>
      <c r="D12" s="170" t="s">
        <v>120</v>
      </c>
      <c r="E12" s="171" t="s">
        <v>260</v>
      </c>
      <c r="G12" s="418" t="s">
        <v>77</v>
      </c>
      <c r="H12" s="419"/>
    </row>
    <row r="13" spans="1:8" ht="15" thickBot="1">
      <c r="A13" s="167" t="s">
        <v>261</v>
      </c>
      <c r="B13" s="168" t="s">
        <v>120</v>
      </c>
      <c r="C13" s="169">
        <v>59</v>
      </c>
      <c r="D13" s="170" t="s">
        <v>120</v>
      </c>
      <c r="E13" s="171" t="s">
        <v>262</v>
      </c>
      <c r="G13" s="420"/>
      <c r="H13" s="421"/>
    </row>
    <row r="14" spans="1:8" ht="15" thickBot="1">
      <c r="A14" s="167" t="s">
        <v>263</v>
      </c>
      <c r="B14" s="172"/>
      <c r="C14" s="173"/>
      <c r="D14" s="170" t="s">
        <v>120</v>
      </c>
      <c r="E14" s="171" t="s">
        <v>264</v>
      </c>
      <c r="G14" s="420"/>
      <c r="H14" s="421"/>
    </row>
    <row r="15" spans="1:8" ht="15" thickBot="1">
      <c r="A15" s="167" t="s">
        <v>265</v>
      </c>
      <c r="B15" s="168" t="s">
        <v>266</v>
      </c>
      <c r="C15" s="174">
        <f>(C13/C12+1)</f>
        <v>3.6818181818181817</v>
      </c>
      <c r="D15" s="170" t="s">
        <v>120</v>
      </c>
      <c r="E15" s="171" t="s">
        <v>267</v>
      </c>
      <c r="G15" s="422"/>
      <c r="H15" s="423"/>
    </row>
    <row r="16" spans="1:8" ht="15" thickBot="1">
      <c r="A16" s="167" t="s">
        <v>255</v>
      </c>
      <c r="B16" s="168" t="s">
        <v>120</v>
      </c>
      <c r="C16" s="174">
        <f>C15*C4</f>
        <v>1215</v>
      </c>
      <c r="D16" s="175" t="s">
        <v>155</v>
      </c>
      <c r="E16" s="176" t="s">
        <v>181</v>
      </c>
    </row>
    <row r="17" spans="1:5" ht="22.8" thickBot="1">
      <c r="A17" s="473" t="s">
        <v>268</v>
      </c>
      <c r="B17" s="474"/>
      <c r="C17" s="474"/>
      <c r="D17" s="474"/>
      <c r="E17" s="475"/>
    </row>
    <row r="18" spans="1:5" ht="16.2" thickBot="1">
      <c r="A18" s="165" t="s">
        <v>122</v>
      </c>
      <c r="B18" s="165" t="s">
        <v>148</v>
      </c>
      <c r="C18" s="165" t="s">
        <v>123</v>
      </c>
      <c r="D18" s="165" t="s">
        <v>124</v>
      </c>
      <c r="E18" s="166" t="s">
        <v>149</v>
      </c>
    </row>
    <row r="19" spans="1:5" ht="15" thickBot="1">
      <c r="A19" s="167" t="s">
        <v>269</v>
      </c>
      <c r="B19" s="168" t="s">
        <v>120</v>
      </c>
      <c r="C19" s="169">
        <v>13</v>
      </c>
      <c r="D19" s="170" t="s">
        <v>120</v>
      </c>
      <c r="E19" s="171" t="s">
        <v>270</v>
      </c>
    </row>
    <row r="20" spans="1:5" ht="15" thickBot="1">
      <c r="A20" s="167" t="s">
        <v>271</v>
      </c>
      <c r="B20" s="168" t="s">
        <v>120</v>
      </c>
      <c r="C20" s="169">
        <v>26</v>
      </c>
      <c r="D20" s="170" t="s">
        <v>120</v>
      </c>
      <c r="E20" s="171" t="s">
        <v>272</v>
      </c>
    </row>
    <row r="21" spans="1:5" ht="15" thickBot="1">
      <c r="A21" s="167" t="s">
        <v>259</v>
      </c>
      <c r="B21" s="168" t="s">
        <v>120</v>
      </c>
      <c r="C21" s="169">
        <v>21</v>
      </c>
      <c r="D21" s="170" t="s">
        <v>120</v>
      </c>
      <c r="E21" s="171" t="s">
        <v>260</v>
      </c>
    </row>
    <row r="22" spans="1:5" ht="15" thickBot="1">
      <c r="A22" s="167" t="s">
        <v>261</v>
      </c>
      <c r="B22" s="168" t="s">
        <v>120</v>
      </c>
      <c r="C22" s="169">
        <v>105</v>
      </c>
      <c r="D22" s="170" t="s">
        <v>120</v>
      </c>
      <c r="E22" s="171" t="s">
        <v>262</v>
      </c>
    </row>
    <row r="23" spans="1:5" ht="15" thickBot="1">
      <c r="A23" s="167" t="s">
        <v>263</v>
      </c>
      <c r="B23" s="172"/>
      <c r="C23" s="173"/>
      <c r="D23" s="170" t="s">
        <v>120</v>
      </c>
      <c r="E23" s="171" t="s">
        <v>264</v>
      </c>
    </row>
    <row r="24" spans="1:5" ht="15" thickBot="1">
      <c r="A24" s="167" t="s">
        <v>265</v>
      </c>
      <c r="B24" s="168" t="s">
        <v>273</v>
      </c>
      <c r="C24" s="174">
        <f>C20/C19*(C22/C21+1)</f>
        <v>12</v>
      </c>
      <c r="D24" s="170" t="s">
        <v>120</v>
      </c>
      <c r="E24" s="171" t="s">
        <v>267</v>
      </c>
    </row>
    <row r="25" spans="1:5" ht="15" thickBot="1">
      <c r="A25" s="167" t="s">
        <v>255</v>
      </c>
      <c r="B25" s="168" t="s">
        <v>120</v>
      </c>
      <c r="C25" s="174">
        <f>C4*C24</f>
        <v>3960</v>
      </c>
      <c r="D25" s="175" t="s">
        <v>155</v>
      </c>
      <c r="E25" s="176" t="s">
        <v>181</v>
      </c>
    </row>
    <row r="26" spans="1:5" ht="22.8" thickBot="1">
      <c r="A26" s="473" t="s">
        <v>274</v>
      </c>
      <c r="B26" s="474"/>
      <c r="C26" s="474"/>
      <c r="D26" s="474"/>
      <c r="E26" s="475"/>
    </row>
    <row r="27" spans="1:5" ht="16.2" thickBot="1">
      <c r="A27" s="165" t="s">
        <v>122</v>
      </c>
      <c r="B27" s="165" t="s">
        <v>148</v>
      </c>
      <c r="C27" s="165" t="s">
        <v>123</v>
      </c>
      <c r="D27" s="165" t="s">
        <v>124</v>
      </c>
      <c r="E27" s="166" t="s">
        <v>149</v>
      </c>
    </row>
    <row r="28" spans="1:5" ht="15" thickBot="1">
      <c r="A28" s="167" t="s">
        <v>275</v>
      </c>
      <c r="B28" s="168" t="s">
        <v>120</v>
      </c>
      <c r="C28" s="169">
        <v>35</v>
      </c>
      <c r="D28" s="170" t="s">
        <v>120</v>
      </c>
      <c r="E28" s="171" t="s">
        <v>270</v>
      </c>
    </row>
    <row r="29" spans="1:5" ht="15" thickBot="1">
      <c r="A29" s="167" t="s">
        <v>276</v>
      </c>
      <c r="B29" s="168" t="s">
        <v>120</v>
      </c>
      <c r="C29" s="169">
        <v>105</v>
      </c>
      <c r="D29" s="170" t="s">
        <v>120</v>
      </c>
      <c r="E29" s="171" t="s">
        <v>272</v>
      </c>
    </row>
    <row r="30" spans="1:5" ht="15" thickBot="1">
      <c r="A30" s="167" t="s">
        <v>277</v>
      </c>
      <c r="B30" s="168" t="s">
        <v>120</v>
      </c>
      <c r="C30" s="173"/>
      <c r="D30" s="170" t="s">
        <v>120</v>
      </c>
      <c r="E30" s="171" t="s">
        <v>260</v>
      </c>
    </row>
    <row r="31" spans="1:5" ht="15" thickBot="1">
      <c r="A31" s="167" t="s">
        <v>278</v>
      </c>
      <c r="B31" s="168" t="s">
        <v>120</v>
      </c>
      <c r="C31" s="169">
        <v>35</v>
      </c>
      <c r="D31" s="170" t="s">
        <v>120</v>
      </c>
      <c r="E31" s="171" t="s">
        <v>262</v>
      </c>
    </row>
    <row r="32" spans="1:5" ht="15" thickBot="1">
      <c r="A32" s="167" t="s">
        <v>279</v>
      </c>
      <c r="B32" s="172"/>
      <c r="C32" s="169">
        <v>105</v>
      </c>
      <c r="D32" s="177"/>
      <c r="E32" s="178"/>
    </row>
    <row r="33" spans="1:5" ht="15" thickBot="1">
      <c r="A33" s="167" t="s">
        <v>280</v>
      </c>
      <c r="B33" s="172"/>
      <c r="C33" s="173"/>
      <c r="D33" s="170" t="s">
        <v>120</v>
      </c>
      <c r="E33" s="171" t="s">
        <v>264</v>
      </c>
    </row>
    <row r="34" spans="1:5" ht="15" thickBot="1">
      <c r="A34" s="167" t="s">
        <v>265</v>
      </c>
      <c r="B34" s="168" t="s">
        <v>273</v>
      </c>
      <c r="C34" s="174">
        <f>(C29/C28+1)*(C32/C31+1)</f>
        <v>16</v>
      </c>
      <c r="D34" s="170" t="s">
        <v>120</v>
      </c>
      <c r="E34" s="171" t="s">
        <v>267</v>
      </c>
    </row>
    <row r="35" spans="1:5" ht="15" thickBot="1">
      <c r="A35" s="167" t="s">
        <v>255</v>
      </c>
      <c r="B35" s="168" t="s">
        <v>120</v>
      </c>
      <c r="C35" s="174">
        <f>C4*C34</f>
        <v>5280</v>
      </c>
      <c r="D35" s="175" t="s">
        <v>155</v>
      </c>
      <c r="E35" s="176" t="s">
        <v>181</v>
      </c>
    </row>
    <row r="36" spans="1:5" ht="22.8" thickBot="1">
      <c r="A36" s="473" t="s">
        <v>281</v>
      </c>
      <c r="B36" s="474"/>
      <c r="C36" s="474"/>
      <c r="D36" s="474"/>
      <c r="E36" s="475"/>
    </row>
    <row r="37" spans="1:5" ht="16.2" thickBot="1">
      <c r="A37" s="165" t="s">
        <v>122</v>
      </c>
      <c r="B37" s="165" t="s">
        <v>148</v>
      </c>
      <c r="C37" s="165" t="s">
        <v>123</v>
      </c>
      <c r="D37" s="165" t="s">
        <v>124</v>
      </c>
      <c r="E37" s="166" t="s">
        <v>149</v>
      </c>
    </row>
    <row r="38" spans="1:5" ht="15" thickBot="1">
      <c r="A38" s="167" t="s">
        <v>275</v>
      </c>
      <c r="B38" s="168" t="s">
        <v>120</v>
      </c>
      <c r="C38" s="169">
        <v>25</v>
      </c>
      <c r="D38" s="170" t="s">
        <v>120</v>
      </c>
      <c r="E38" s="171" t="s">
        <v>270</v>
      </c>
    </row>
    <row r="39" spans="1:5" ht="15" thickBot="1">
      <c r="A39" s="167" t="s">
        <v>277</v>
      </c>
      <c r="B39" s="168" t="s">
        <v>120</v>
      </c>
      <c r="C39" s="169">
        <v>76</v>
      </c>
      <c r="D39" s="170" t="s">
        <v>120</v>
      </c>
      <c r="E39" s="171" t="s">
        <v>260</v>
      </c>
    </row>
    <row r="40" spans="1:5" ht="15" thickBot="1">
      <c r="A40" s="167" t="s">
        <v>279</v>
      </c>
      <c r="B40" s="172"/>
      <c r="C40" s="169">
        <v>86</v>
      </c>
      <c r="D40" s="177"/>
      <c r="E40" s="178"/>
    </row>
    <row r="41" spans="1:5" ht="15" thickBot="1">
      <c r="A41" s="167" t="s">
        <v>280</v>
      </c>
      <c r="B41" s="172"/>
      <c r="C41" s="169">
        <v>19</v>
      </c>
      <c r="D41" s="170" t="s">
        <v>120</v>
      </c>
      <c r="E41" s="171" t="s">
        <v>264</v>
      </c>
    </row>
    <row r="42" spans="1:5" ht="15" thickBot="1">
      <c r="A42" s="167" t="s">
        <v>265</v>
      </c>
      <c r="B42" s="168" t="s">
        <v>282</v>
      </c>
      <c r="C42" s="174">
        <f>C39/C38*C40/C41+1</f>
        <v>14.76</v>
      </c>
      <c r="D42" s="170" t="s">
        <v>120</v>
      </c>
      <c r="E42" s="171" t="s">
        <v>267</v>
      </c>
    </row>
    <row r="43" spans="1:5" ht="15" thickBot="1">
      <c r="A43" s="167" t="s">
        <v>255</v>
      </c>
      <c r="B43" s="168" t="s">
        <v>120</v>
      </c>
      <c r="C43" s="174">
        <f>C42*C4</f>
        <v>4870.8</v>
      </c>
      <c r="D43" s="175" t="s">
        <v>155</v>
      </c>
      <c r="E43" s="176" t="s">
        <v>181</v>
      </c>
    </row>
    <row r="44" spans="1:5" ht="14.4">
      <c r="A44" s="179"/>
      <c r="B44" s="179"/>
      <c r="C44" s="179"/>
      <c r="D44" s="180"/>
    </row>
    <row r="45" spans="1:5" ht="14.4">
      <c r="A45" s="179"/>
      <c r="B45" s="179"/>
      <c r="C45" s="179"/>
      <c r="D45" s="180"/>
    </row>
    <row r="46" spans="1:5" ht="14.4">
      <c r="A46" s="179"/>
      <c r="B46" s="179"/>
      <c r="C46" s="179"/>
      <c r="D46" s="180"/>
    </row>
    <row r="47" spans="1:5" ht="14.4">
      <c r="A47" s="179"/>
      <c r="B47" s="179"/>
      <c r="C47" s="179"/>
      <c r="D47" s="180"/>
    </row>
    <row r="48" spans="1:5" ht="14.4">
      <c r="A48" s="179"/>
      <c r="B48" s="179"/>
      <c r="C48" s="179"/>
      <c r="D48" s="180"/>
    </row>
    <row r="49" spans="1:4" ht="14.4">
      <c r="A49" s="179"/>
      <c r="B49" s="179"/>
      <c r="C49" s="179"/>
      <c r="D49" s="180"/>
    </row>
    <row r="50" spans="1:4" ht="14.4">
      <c r="A50" s="179"/>
      <c r="B50" s="179"/>
      <c r="C50" s="179"/>
      <c r="D50" s="180"/>
    </row>
    <row r="51" spans="1:4" ht="14.4">
      <c r="A51" s="179"/>
      <c r="B51" s="179"/>
      <c r="C51" s="179"/>
      <c r="D51" s="180"/>
    </row>
    <row r="52" spans="1:4" ht="14.4">
      <c r="A52" s="179"/>
      <c r="B52" s="179"/>
      <c r="C52" s="179"/>
      <c r="D52" s="180"/>
    </row>
    <row r="53" spans="1:4" ht="14.4">
      <c r="A53" s="179"/>
      <c r="B53" s="179"/>
      <c r="C53" s="179"/>
      <c r="D53" s="180"/>
    </row>
    <row r="54" spans="1:4" ht="14.4">
      <c r="A54" s="179"/>
      <c r="B54" s="179"/>
      <c r="C54" s="179"/>
      <c r="D54" s="180"/>
    </row>
    <row r="55" spans="1:4" ht="14.4">
      <c r="A55" s="179"/>
      <c r="B55" s="179"/>
      <c r="C55" s="179"/>
      <c r="D55" s="180"/>
    </row>
    <row r="56" spans="1:4" ht="14.4">
      <c r="A56" s="179"/>
      <c r="B56" s="179"/>
      <c r="C56" s="179"/>
      <c r="D56" s="180"/>
    </row>
    <row r="57" spans="1:4" ht="14.4">
      <c r="A57" s="179"/>
      <c r="B57" s="179"/>
      <c r="C57" s="179"/>
      <c r="D57" s="180"/>
    </row>
    <row r="58" spans="1:4" ht="14.4">
      <c r="A58" s="179"/>
      <c r="B58" s="179"/>
      <c r="C58" s="179"/>
      <c r="D58" s="180"/>
    </row>
    <row r="59" spans="1:4" ht="14.4">
      <c r="A59" s="179"/>
      <c r="B59" s="179"/>
      <c r="C59" s="179"/>
      <c r="D59" s="180"/>
    </row>
    <row r="60" spans="1:4" ht="14.4">
      <c r="A60" s="179"/>
      <c r="B60" s="179"/>
      <c r="C60" s="179"/>
      <c r="D60" s="180"/>
    </row>
    <row r="61" spans="1:4" ht="14.4">
      <c r="A61" s="179"/>
      <c r="B61" s="179"/>
      <c r="C61" s="179"/>
      <c r="D61" s="180"/>
    </row>
    <row r="62" spans="1:4" ht="14.4">
      <c r="A62" s="179"/>
      <c r="B62" s="179"/>
      <c r="C62" s="179"/>
      <c r="D62" s="180"/>
    </row>
    <row r="63" spans="1:4" ht="14.4">
      <c r="A63" s="179"/>
      <c r="B63" s="179"/>
      <c r="C63" s="179"/>
      <c r="D63" s="180"/>
    </row>
    <row r="64" spans="1:4" ht="14.4">
      <c r="A64" s="179"/>
      <c r="B64" s="179"/>
      <c r="C64" s="179"/>
      <c r="D64" s="180"/>
    </row>
    <row r="65" spans="1:4" ht="14.4">
      <c r="A65" s="179"/>
      <c r="B65" s="179"/>
      <c r="C65" s="179"/>
      <c r="D65" s="180"/>
    </row>
    <row r="66" spans="1:4" ht="14.4">
      <c r="A66" s="179"/>
      <c r="B66" s="179"/>
      <c r="C66" s="179"/>
      <c r="D66" s="180"/>
    </row>
    <row r="67" spans="1:4" ht="14.4">
      <c r="A67" s="179"/>
      <c r="B67" s="179"/>
      <c r="C67" s="179"/>
      <c r="D67" s="180"/>
    </row>
    <row r="68" spans="1:4" ht="14.4">
      <c r="A68" s="179"/>
      <c r="B68" s="179"/>
      <c r="C68" s="179"/>
      <c r="D68" s="180"/>
    </row>
    <row r="69" spans="1:4" ht="14.4">
      <c r="A69" s="179"/>
      <c r="B69" s="179"/>
      <c r="C69" s="179"/>
      <c r="D69" s="180"/>
    </row>
    <row r="70" spans="1:4" ht="14.4">
      <c r="A70" s="179"/>
      <c r="B70" s="179"/>
      <c r="C70" s="179"/>
      <c r="D70" s="180"/>
    </row>
    <row r="71" spans="1:4" ht="14.4">
      <c r="A71" s="179"/>
      <c r="B71" s="179"/>
      <c r="C71" s="179"/>
      <c r="D71" s="180"/>
    </row>
    <row r="72" spans="1:4" ht="14.4">
      <c r="A72" s="179"/>
      <c r="B72" s="179"/>
      <c r="C72" s="179"/>
      <c r="D72" s="180"/>
    </row>
    <row r="73" spans="1:4" ht="14.4">
      <c r="A73" s="179"/>
      <c r="B73" s="179"/>
      <c r="C73" s="179"/>
      <c r="D73" s="180"/>
    </row>
    <row r="74" spans="1:4" ht="14.4">
      <c r="A74" s="179"/>
      <c r="B74" s="179"/>
      <c r="C74" s="179"/>
      <c r="D74" s="180"/>
    </row>
    <row r="75" spans="1:4" ht="14.4">
      <c r="A75" s="179"/>
      <c r="B75" s="179"/>
      <c r="C75" s="179"/>
      <c r="D75" s="180"/>
    </row>
    <row r="76" spans="1:4" ht="14.4">
      <c r="A76" s="179"/>
      <c r="B76" s="179"/>
      <c r="C76" s="179"/>
      <c r="D76" s="180"/>
    </row>
    <row r="77" spans="1:4" ht="14.4">
      <c r="A77" s="179"/>
      <c r="B77" s="179"/>
      <c r="C77" s="179"/>
      <c r="D77" s="180"/>
    </row>
    <row r="78" spans="1:4" ht="14.4">
      <c r="A78" s="179"/>
      <c r="B78" s="179"/>
      <c r="C78" s="179"/>
      <c r="D78" s="180"/>
    </row>
    <row r="79" spans="1:4" ht="14.4">
      <c r="A79" s="179"/>
      <c r="B79" s="179"/>
      <c r="C79" s="179"/>
      <c r="D79" s="180"/>
    </row>
    <row r="80" spans="1:4" ht="14.4">
      <c r="A80" s="179"/>
      <c r="B80" s="179"/>
      <c r="C80" s="179"/>
      <c r="D80" s="180"/>
    </row>
    <row r="81" spans="1:4" ht="14.4">
      <c r="A81" s="179"/>
      <c r="B81" s="179"/>
      <c r="C81" s="179"/>
      <c r="D81" s="180"/>
    </row>
    <row r="82" spans="1:4" ht="14.4">
      <c r="A82" s="179"/>
      <c r="B82" s="179"/>
      <c r="C82" s="179"/>
      <c r="D82" s="180"/>
    </row>
    <row r="83" spans="1:4" ht="14.4">
      <c r="A83" s="179"/>
      <c r="B83" s="179"/>
      <c r="C83" s="179"/>
      <c r="D83" s="180"/>
    </row>
    <row r="84" spans="1:4" ht="14.4">
      <c r="A84" s="179"/>
      <c r="B84" s="179"/>
      <c r="C84" s="179"/>
      <c r="D84" s="180"/>
    </row>
    <row r="85" spans="1:4" ht="14.4">
      <c r="A85" s="179"/>
      <c r="B85" s="179"/>
      <c r="C85" s="179"/>
      <c r="D85" s="180"/>
    </row>
    <row r="86" spans="1:4" ht="14.4">
      <c r="A86" s="179"/>
      <c r="B86" s="179"/>
      <c r="C86" s="179"/>
      <c r="D86" s="180"/>
    </row>
    <row r="87" spans="1:4" ht="14.4">
      <c r="A87" s="179"/>
      <c r="B87" s="179"/>
      <c r="C87" s="179"/>
      <c r="D87" s="180"/>
    </row>
    <row r="88" spans="1:4" ht="14.4">
      <c r="A88" s="179"/>
      <c r="B88" s="179"/>
      <c r="C88" s="179"/>
      <c r="D88" s="180"/>
    </row>
    <row r="89" spans="1:4" ht="14.4">
      <c r="A89" s="179"/>
      <c r="B89" s="179"/>
      <c r="C89" s="179"/>
      <c r="D89" s="180"/>
    </row>
    <row r="90" spans="1:4" ht="14.4">
      <c r="A90" s="179"/>
      <c r="B90" s="179"/>
      <c r="C90" s="179"/>
      <c r="D90" s="180"/>
    </row>
    <row r="91" spans="1:4" ht="14.4">
      <c r="A91" s="179"/>
      <c r="B91" s="179"/>
      <c r="C91" s="179"/>
      <c r="D91" s="180"/>
    </row>
    <row r="92" spans="1:4" ht="14.4">
      <c r="A92" s="179"/>
      <c r="B92" s="179"/>
      <c r="C92" s="179"/>
      <c r="D92" s="180"/>
    </row>
    <row r="93" spans="1:4" ht="14.4">
      <c r="A93" s="179"/>
      <c r="B93" s="179"/>
      <c r="C93" s="179"/>
      <c r="D93" s="180"/>
    </row>
    <row r="94" spans="1:4" ht="14.4">
      <c r="A94" s="179"/>
      <c r="B94" s="179"/>
      <c r="C94" s="179"/>
      <c r="D94" s="180"/>
    </row>
    <row r="95" spans="1:4" ht="14.4">
      <c r="A95" s="179"/>
      <c r="B95" s="179"/>
      <c r="C95" s="179"/>
      <c r="D95" s="180"/>
    </row>
    <row r="96" spans="1:4" ht="14.4">
      <c r="A96" s="179"/>
      <c r="B96" s="179"/>
      <c r="C96" s="179"/>
      <c r="D96" s="180"/>
    </row>
    <row r="97" spans="1:4" ht="14.4">
      <c r="A97" s="179"/>
      <c r="B97" s="179"/>
      <c r="C97" s="179"/>
      <c r="D97" s="180"/>
    </row>
    <row r="98" spans="1:4" ht="14.4">
      <c r="A98" s="179"/>
      <c r="B98" s="179"/>
      <c r="C98" s="179"/>
      <c r="D98" s="180"/>
    </row>
    <row r="99" spans="1:4" ht="14.4">
      <c r="A99" s="179"/>
      <c r="B99" s="179"/>
      <c r="C99" s="179"/>
      <c r="D99" s="180"/>
    </row>
    <row r="100" spans="1:4" ht="14.4">
      <c r="A100" s="179"/>
      <c r="B100" s="179"/>
      <c r="C100" s="179"/>
      <c r="D100" s="180"/>
    </row>
    <row r="101" spans="1:4" ht="14.4">
      <c r="A101" s="179"/>
      <c r="B101" s="179"/>
      <c r="C101" s="179"/>
      <c r="D101" s="180"/>
    </row>
    <row r="102" spans="1:4" ht="14.4">
      <c r="A102" s="179"/>
      <c r="B102" s="179"/>
      <c r="C102" s="179"/>
      <c r="D102" s="180"/>
    </row>
    <row r="103" spans="1:4" ht="14.4">
      <c r="A103" s="179"/>
      <c r="B103" s="179"/>
      <c r="C103" s="179"/>
      <c r="D103" s="180"/>
    </row>
    <row r="104" spans="1:4" ht="14.4">
      <c r="A104" s="179"/>
      <c r="B104" s="179"/>
      <c r="C104" s="179"/>
      <c r="D104" s="180"/>
    </row>
    <row r="105" spans="1:4" ht="14.4">
      <c r="A105" s="179"/>
      <c r="B105" s="179"/>
      <c r="C105" s="179"/>
      <c r="D105" s="180"/>
    </row>
    <row r="106" spans="1:4" ht="14.4">
      <c r="A106" s="179"/>
      <c r="B106" s="179"/>
      <c r="C106" s="179"/>
      <c r="D106" s="180"/>
    </row>
    <row r="107" spans="1:4" ht="14.4">
      <c r="A107" s="179"/>
      <c r="B107" s="179"/>
      <c r="C107" s="179"/>
      <c r="D107" s="180"/>
    </row>
    <row r="108" spans="1:4" ht="14.4">
      <c r="A108" s="179"/>
      <c r="B108" s="179"/>
      <c r="C108" s="179"/>
      <c r="D108" s="180"/>
    </row>
    <row r="109" spans="1:4" ht="14.4">
      <c r="A109" s="179"/>
      <c r="B109" s="179"/>
      <c r="C109" s="179"/>
      <c r="D109" s="180"/>
    </row>
    <row r="110" spans="1:4" ht="14.4">
      <c r="A110" s="179"/>
      <c r="B110" s="179"/>
      <c r="C110" s="179"/>
      <c r="D110" s="180"/>
    </row>
    <row r="111" spans="1:4" ht="14.4">
      <c r="A111" s="179"/>
      <c r="B111" s="179"/>
      <c r="C111" s="179"/>
      <c r="D111" s="180"/>
    </row>
    <row r="112" spans="1:4" ht="14.4">
      <c r="A112" s="179"/>
      <c r="B112" s="179"/>
      <c r="C112" s="179"/>
      <c r="D112" s="180"/>
    </row>
    <row r="113" spans="1:4" ht="14.4">
      <c r="A113" s="179"/>
      <c r="B113" s="179"/>
      <c r="C113" s="179"/>
      <c r="D113" s="180"/>
    </row>
    <row r="114" spans="1:4" ht="14.4">
      <c r="A114" s="179"/>
      <c r="B114" s="179"/>
      <c r="C114" s="179"/>
      <c r="D114" s="180"/>
    </row>
    <row r="115" spans="1:4" ht="14.4">
      <c r="A115" s="179"/>
      <c r="B115" s="179"/>
      <c r="C115" s="179"/>
      <c r="D115" s="180"/>
    </row>
    <row r="116" spans="1:4" ht="14.4">
      <c r="A116" s="179"/>
      <c r="B116" s="179"/>
      <c r="C116" s="179"/>
      <c r="D116" s="180"/>
    </row>
    <row r="117" spans="1:4" ht="14.4">
      <c r="A117" s="179"/>
      <c r="B117" s="179"/>
      <c r="C117" s="179"/>
      <c r="D117" s="180"/>
    </row>
    <row r="118" spans="1:4" ht="14.4">
      <c r="A118" s="179"/>
      <c r="B118" s="179"/>
      <c r="C118" s="179"/>
      <c r="D118" s="180"/>
    </row>
    <row r="119" spans="1:4" ht="14.4">
      <c r="A119" s="179"/>
      <c r="B119" s="179"/>
      <c r="C119" s="179"/>
      <c r="D119" s="180"/>
    </row>
    <row r="120" spans="1:4" ht="14.4">
      <c r="A120" s="179"/>
      <c r="B120" s="179"/>
      <c r="C120" s="179"/>
      <c r="D120" s="180"/>
    </row>
    <row r="121" spans="1:4" ht="14.4">
      <c r="A121" s="179"/>
      <c r="B121" s="179"/>
      <c r="C121" s="179"/>
      <c r="D121" s="180"/>
    </row>
    <row r="122" spans="1:4" ht="14.4">
      <c r="A122" s="179"/>
      <c r="B122" s="179"/>
      <c r="C122" s="179"/>
      <c r="D122" s="180"/>
    </row>
    <row r="123" spans="1:4" ht="14.4">
      <c r="A123" s="179"/>
      <c r="B123" s="179"/>
      <c r="C123" s="179"/>
      <c r="D123" s="180"/>
    </row>
    <row r="124" spans="1:4" ht="14.4">
      <c r="A124" s="179"/>
      <c r="B124" s="179"/>
      <c r="C124" s="179"/>
      <c r="D124" s="180"/>
    </row>
    <row r="125" spans="1:4" ht="14.4">
      <c r="A125" s="179"/>
      <c r="B125" s="179"/>
      <c r="C125" s="179"/>
      <c r="D125" s="180"/>
    </row>
    <row r="126" spans="1:4" ht="14.4">
      <c r="A126" s="179"/>
      <c r="B126" s="179"/>
      <c r="C126" s="179"/>
      <c r="D126" s="180"/>
    </row>
    <row r="127" spans="1:4" ht="14.4">
      <c r="A127" s="179"/>
      <c r="B127" s="179"/>
      <c r="C127" s="179"/>
      <c r="D127" s="180"/>
    </row>
    <row r="128" spans="1:4" ht="14.4">
      <c r="A128" s="179"/>
      <c r="B128" s="179"/>
      <c r="C128" s="179"/>
      <c r="D128" s="180"/>
    </row>
    <row r="129" spans="1:4" ht="14.4">
      <c r="A129" s="179"/>
      <c r="B129" s="179"/>
      <c r="C129" s="179"/>
      <c r="D129" s="180"/>
    </row>
    <row r="130" spans="1:4" ht="14.4">
      <c r="A130" s="179"/>
      <c r="B130" s="179"/>
      <c r="C130" s="179"/>
      <c r="D130" s="180"/>
    </row>
    <row r="131" spans="1:4" ht="14.4">
      <c r="A131" s="179"/>
      <c r="B131" s="179"/>
      <c r="C131" s="179"/>
      <c r="D131" s="180"/>
    </row>
    <row r="132" spans="1:4" ht="14.4">
      <c r="A132" s="179"/>
      <c r="B132" s="179"/>
      <c r="C132" s="179"/>
      <c r="D132" s="180"/>
    </row>
    <row r="133" spans="1:4" ht="14.4">
      <c r="A133" s="179"/>
      <c r="B133" s="179"/>
      <c r="C133" s="179"/>
      <c r="D133" s="180"/>
    </row>
    <row r="134" spans="1:4" ht="14.4">
      <c r="A134" s="179"/>
      <c r="B134" s="179"/>
      <c r="C134" s="179"/>
      <c r="D134" s="180"/>
    </row>
    <row r="135" spans="1:4" ht="14.4">
      <c r="A135" s="179"/>
      <c r="B135" s="179"/>
      <c r="C135" s="179"/>
      <c r="D135" s="180"/>
    </row>
    <row r="136" spans="1:4" ht="14.4">
      <c r="A136" s="179"/>
      <c r="B136" s="179"/>
      <c r="C136" s="179"/>
      <c r="D136" s="180"/>
    </row>
    <row r="137" spans="1:4" ht="14.4">
      <c r="A137" s="179"/>
      <c r="B137" s="179"/>
      <c r="C137" s="179"/>
      <c r="D137" s="180"/>
    </row>
    <row r="138" spans="1:4" ht="14.4">
      <c r="A138" s="179"/>
      <c r="B138" s="179"/>
      <c r="C138" s="179"/>
      <c r="D138" s="180"/>
    </row>
    <row r="139" spans="1:4" ht="14.4">
      <c r="A139" s="179"/>
      <c r="B139" s="179"/>
      <c r="C139" s="179"/>
      <c r="D139" s="180"/>
    </row>
    <row r="140" spans="1:4" ht="14.4">
      <c r="A140" s="179"/>
      <c r="B140" s="179"/>
      <c r="C140" s="179"/>
      <c r="D140" s="180"/>
    </row>
    <row r="141" spans="1:4" ht="14.4">
      <c r="A141" s="179"/>
      <c r="B141" s="179"/>
      <c r="C141" s="179"/>
      <c r="D141" s="180"/>
    </row>
    <row r="142" spans="1:4" ht="14.4">
      <c r="A142" s="179"/>
      <c r="B142" s="179"/>
      <c r="C142" s="179"/>
      <c r="D142" s="180"/>
    </row>
    <row r="143" spans="1:4" ht="14.4">
      <c r="A143" s="179"/>
      <c r="B143" s="179"/>
      <c r="C143" s="179"/>
      <c r="D143" s="180"/>
    </row>
    <row r="144" spans="1:4" ht="14.4">
      <c r="A144" s="179"/>
      <c r="B144" s="179"/>
      <c r="C144" s="179"/>
      <c r="D144" s="180"/>
    </row>
    <row r="145" spans="1:4" ht="14.4">
      <c r="A145" s="179"/>
      <c r="B145" s="179"/>
      <c r="C145" s="179"/>
      <c r="D145" s="180"/>
    </row>
    <row r="146" spans="1:4" ht="14.4">
      <c r="A146" s="179"/>
      <c r="B146" s="179"/>
      <c r="C146" s="179"/>
      <c r="D146" s="180"/>
    </row>
    <row r="147" spans="1:4" ht="14.4">
      <c r="A147" s="179"/>
      <c r="B147" s="179"/>
      <c r="C147" s="179"/>
      <c r="D147" s="180"/>
    </row>
    <row r="148" spans="1:4" ht="14.4">
      <c r="A148" s="179"/>
      <c r="B148" s="179"/>
      <c r="C148" s="179"/>
      <c r="D148" s="180"/>
    </row>
    <row r="149" spans="1:4" ht="14.4">
      <c r="A149" s="179"/>
      <c r="B149" s="179"/>
      <c r="C149" s="179"/>
      <c r="D149" s="180"/>
    </row>
    <row r="150" spans="1:4" ht="14.4">
      <c r="A150" s="179"/>
      <c r="B150" s="179"/>
      <c r="C150" s="179"/>
      <c r="D150" s="180"/>
    </row>
    <row r="151" spans="1:4" ht="14.4">
      <c r="A151" s="179"/>
      <c r="B151" s="179"/>
      <c r="C151" s="179"/>
      <c r="D151" s="180"/>
    </row>
    <row r="152" spans="1:4" ht="14.4">
      <c r="A152" s="179"/>
      <c r="B152" s="179"/>
      <c r="C152" s="179"/>
      <c r="D152" s="180"/>
    </row>
    <row r="153" spans="1:4" ht="14.4">
      <c r="A153" s="179"/>
      <c r="B153" s="179"/>
      <c r="C153" s="179"/>
      <c r="D153" s="180"/>
    </row>
    <row r="154" spans="1:4" ht="14.4">
      <c r="A154" s="179"/>
      <c r="B154" s="179"/>
      <c r="C154" s="179"/>
      <c r="D154" s="180"/>
    </row>
    <row r="155" spans="1:4" ht="14.4">
      <c r="A155" s="179"/>
      <c r="B155" s="179"/>
      <c r="C155" s="179"/>
      <c r="D155" s="180"/>
    </row>
    <row r="156" spans="1:4" ht="14.4">
      <c r="A156" s="179"/>
      <c r="B156" s="179"/>
      <c r="C156" s="179"/>
      <c r="D156" s="180"/>
    </row>
    <row r="157" spans="1:4" ht="14.4">
      <c r="A157" s="179"/>
      <c r="B157" s="179"/>
      <c r="C157" s="179"/>
      <c r="D157" s="180"/>
    </row>
    <row r="158" spans="1:4" ht="14.4">
      <c r="A158" s="179"/>
      <c r="B158" s="179"/>
      <c r="C158" s="179"/>
      <c r="D158" s="180"/>
    </row>
    <row r="159" spans="1:4" ht="14.4">
      <c r="A159" s="179"/>
      <c r="B159" s="179"/>
      <c r="C159" s="179"/>
      <c r="D159" s="180"/>
    </row>
    <row r="160" spans="1:4" ht="14.4">
      <c r="A160" s="179"/>
      <c r="B160" s="179"/>
      <c r="C160" s="179"/>
      <c r="D160" s="180"/>
    </row>
    <row r="161" spans="1:4" ht="14.4">
      <c r="A161" s="179"/>
      <c r="B161" s="179"/>
      <c r="C161" s="179"/>
      <c r="D161" s="180"/>
    </row>
    <row r="162" spans="1:4" ht="14.4">
      <c r="A162" s="179"/>
      <c r="B162" s="179"/>
      <c r="C162" s="179"/>
      <c r="D162" s="180"/>
    </row>
    <row r="163" spans="1:4" ht="14.4">
      <c r="A163" s="179"/>
      <c r="B163" s="179"/>
      <c r="C163" s="179"/>
      <c r="D163" s="180"/>
    </row>
    <row r="164" spans="1:4" ht="14.4">
      <c r="A164" s="179"/>
      <c r="B164" s="179"/>
      <c r="C164" s="179"/>
      <c r="D164" s="180"/>
    </row>
    <row r="165" spans="1:4" ht="14.4">
      <c r="A165" s="179"/>
      <c r="B165" s="179"/>
      <c r="C165" s="179"/>
      <c r="D165" s="180"/>
    </row>
    <row r="166" spans="1:4" ht="14.4">
      <c r="A166" s="179"/>
      <c r="B166" s="179"/>
      <c r="C166" s="179"/>
      <c r="D166" s="180"/>
    </row>
    <row r="167" spans="1:4" ht="14.4">
      <c r="A167" s="179"/>
      <c r="B167" s="179"/>
      <c r="C167" s="179"/>
      <c r="D167" s="180"/>
    </row>
    <row r="168" spans="1:4" ht="14.4">
      <c r="A168" s="179"/>
      <c r="B168" s="179"/>
      <c r="C168" s="179"/>
      <c r="D168" s="180"/>
    </row>
    <row r="169" spans="1:4" ht="14.4">
      <c r="A169" s="179"/>
      <c r="B169" s="179"/>
      <c r="C169" s="179"/>
      <c r="D169" s="180"/>
    </row>
    <row r="170" spans="1:4" ht="14.4">
      <c r="A170" s="179"/>
      <c r="B170" s="179"/>
      <c r="C170" s="179"/>
      <c r="D170" s="180"/>
    </row>
    <row r="171" spans="1:4" ht="14.4">
      <c r="A171" s="179"/>
      <c r="B171" s="179"/>
      <c r="C171" s="179"/>
      <c r="D171" s="180"/>
    </row>
    <row r="172" spans="1:4" ht="14.4">
      <c r="A172" s="179"/>
      <c r="B172" s="179"/>
      <c r="C172" s="179"/>
      <c r="D172" s="180"/>
    </row>
    <row r="173" spans="1:4" ht="14.4">
      <c r="A173" s="179"/>
      <c r="B173" s="179"/>
      <c r="C173" s="179"/>
      <c r="D173" s="180"/>
    </row>
    <row r="174" spans="1:4" ht="14.4">
      <c r="A174" s="179"/>
      <c r="B174" s="179"/>
      <c r="C174" s="179"/>
      <c r="D174" s="180"/>
    </row>
    <row r="175" spans="1:4" ht="14.4">
      <c r="A175" s="179"/>
      <c r="B175" s="179"/>
      <c r="C175" s="179"/>
      <c r="D175" s="180"/>
    </row>
    <row r="176" spans="1:4" ht="14.4">
      <c r="A176" s="179"/>
      <c r="B176" s="179"/>
      <c r="C176" s="179"/>
      <c r="D176" s="180"/>
    </row>
    <row r="177" spans="1:4" ht="14.4">
      <c r="A177" s="179"/>
      <c r="B177" s="179"/>
      <c r="C177" s="179"/>
      <c r="D177" s="180"/>
    </row>
    <row r="178" spans="1:4" ht="14.4">
      <c r="A178" s="179"/>
      <c r="B178" s="179"/>
      <c r="C178" s="179"/>
      <c r="D178" s="180"/>
    </row>
    <row r="179" spans="1:4" ht="14.4">
      <c r="A179" s="179"/>
      <c r="B179" s="179"/>
      <c r="C179" s="179"/>
      <c r="D179" s="180"/>
    </row>
    <row r="180" spans="1:4" ht="14.4">
      <c r="A180" s="179"/>
      <c r="B180" s="179"/>
      <c r="C180" s="179"/>
      <c r="D180" s="180"/>
    </row>
    <row r="181" spans="1:4" ht="14.4">
      <c r="A181" s="179"/>
      <c r="B181" s="179"/>
      <c r="C181" s="179"/>
      <c r="D181" s="180"/>
    </row>
    <row r="182" spans="1:4" ht="14.4">
      <c r="A182" s="179"/>
      <c r="B182" s="179"/>
      <c r="C182" s="179"/>
      <c r="D182" s="180"/>
    </row>
    <row r="183" spans="1:4" ht="14.4">
      <c r="A183" s="179"/>
      <c r="B183" s="179"/>
      <c r="C183" s="179"/>
      <c r="D183" s="180"/>
    </row>
    <row r="184" spans="1:4" ht="14.4">
      <c r="A184" s="179"/>
      <c r="B184" s="179"/>
      <c r="C184" s="179"/>
      <c r="D184" s="180"/>
    </row>
    <row r="185" spans="1:4" ht="14.4">
      <c r="A185" s="179"/>
      <c r="B185" s="179"/>
      <c r="C185" s="179"/>
      <c r="D185" s="180"/>
    </row>
    <row r="186" spans="1:4" ht="14.4">
      <c r="A186" s="179"/>
      <c r="B186" s="179"/>
      <c r="C186" s="179"/>
      <c r="D186" s="180"/>
    </row>
    <row r="187" spans="1:4" ht="14.4">
      <c r="A187" s="179"/>
      <c r="B187" s="179"/>
      <c r="C187" s="179"/>
      <c r="D187" s="180"/>
    </row>
    <row r="188" spans="1:4" ht="14.4">
      <c r="A188" s="179"/>
      <c r="B188" s="179"/>
      <c r="C188" s="179"/>
      <c r="D188" s="180"/>
    </row>
    <row r="189" spans="1:4" ht="14.4">
      <c r="A189" s="179"/>
      <c r="B189" s="179"/>
      <c r="C189" s="179"/>
      <c r="D189" s="180"/>
    </row>
    <row r="190" spans="1:4" ht="14.4">
      <c r="A190" s="179"/>
      <c r="B190" s="179"/>
      <c r="C190" s="179"/>
      <c r="D190" s="180"/>
    </row>
    <row r="191" spans="1:4" ht="14.4">
      <c r="A191" s="179"/>
      <c r="B191" s="179"/>
      <c r="C191" s="179"/>
      <c r="D191" s="180"/>
    </row>
    <row r="192" spans="1:4" ht="14.4">
      <c r="A192" s="179"/>
      <c r="B192" s="179"/>
      <c r="C192" s="179"/>
      <c r="D192" s="180"/>
    </row>
    <row r="193" spans="1:4" ht="14.4">
      <c r="A193" s="179"/>
      <c r="B193" s="179"/>
      <c r="C193" s="179"/>
      <c r="D193" s="180"/>
    </row>
    <row r="194" spans="1:4" ht="14.4">
      <c r="A194" s="179"/>
      <c r="B194" s="179"/>
      <c r="C194" s="179"/>
      <c r="D194" s="180"/>
    </row>
    <row r="195" spans="1:4" ht="14.4">
      <c r="A195" s="179"/>
      <c r="B195" s="179"/>
      <c r="C195" s="179"/>
      <c r="D195" s="180"/>
    </row>
    <row r="196" spans="1:4" ht="14.4">
      <c r="A196" s="179"/>
      <c r="B196" s="179"/>
      <c r="C196" s="179"/>
      <c r="D196" s="180"/>
    </row>
    <row r="197" spans="1:4" ht="14.4">
      <c r="A197" s="179"/>
      <c r="B197" s="179"/>
      <c r="C197" s="179"/>
      <c r="D197" s="180"/>
    </row>
    <row r="198" spans="1:4" ht="14.4">
      <c r="A198" s="179"/>
      <c r="B198" s="179"/>
      <c r="C198" s="179"/>
      <c r="D198" s="180"/>
    </row>
    <row r="199" spans="1:4" ht="14.4">
      <c r="A199" s="179"/>
      <c r="B199" s="179"/>
      <c r="C199" s="179"/>
      <c r="D199" s="180"/>
    </row>
    <row r="200" spans="1:4" ht="14.4">
      <c r="A200" s="179"/>
      <c r="B200" s="179"/>
      <c r="C200" s="179"/>
      <c r="D200" s="180"/>
    </row>
    <row r="201" spans="1:4" ht="14.4">
      <c r="A201" s="179"/>
      <c r="B201" s="179"/>
      <c r="C201" s="179"/>
      <c r="D201" s="180"/>
    </row>
    <row r="202" spans="1:4" ht="14.4">
      <c r="A202" s="179"/>
      <c r="B202" s="179"/>
      <c r="C202" s="179"/>
      <c r="D202" s="180"/>
    </row>
    <row r="203" spans="1:4" ht="14.4">
      <c r="A203" s="179"/>
      <c r="B203" s="179"/>
      <c r="C203" s="179"/>
      <c r="D203" s="180"/>
    </row>
    <row r="204" spans="1:4" ht="14.4">
      <c r="A204" s="179"/>
      <c r="B204" s="179"/>
      <c r="C204" s="179"/>
      <c r="D204" s="180"/>
    </row>
    <row r="205" spans="1:4" ht="14.4">
      <c r="A205" s="179"/>
      <c r="B205" s="179"/>
      <c r="C205" s="179"/>
      <c r="D205" s="180"/>
    </row>
    <row r="206" spans="1:4" ht="14.4">
      <c r="A206" s="179"/>
      <c r="B206" s="179"/>
      <c r="C206" s="179"/>
      <c r="D206" s="180"/>
    </row>
    <row r="207" spans="1:4" ht="14.4">
      <c r="A207" s="179"/>
      <c r="B207" s="179"/>
      <c r="C207" s="179"/>
      <c r="D207" s="180"/>
    </row>
    <row r="208" spans="1:4" ht="14.4">
      <c r="A208" s="179"/>
      <c r="B208" s="179"/>
      <c r="C208" s="179"/>
      <c r="D208" s="180"/>
    </row>
    <row r="209" spans="1:4" ht="14.4">
      <c r="A209" s="179"/>
      <c r="B209" s="179"/>
      <c r="C209" s="179"/>
      <c r="D209" s="180"/>
    </row>
    <row r="210" spans="1:4" ht="14.4">
      <c r="A210" s="179"/>
      <c r="B210" s="179"/>
      <c r="C210" s="179"/>
      <c r="D210" s="180"/>
    </row>
    <row r="211" spans="1:4" ht="14.4">
      <c r="A211" s="179"/>
      <c r="B211" s="179"/>
      <c r="C211" s="179"/>
      <c r="D211" s="180"/>
    </row>
    <row r="212" spans="1:4" ht="14.4">
      <c r="A212" s="179"/>
      <c r="B212" s="179"/>
      <c r="C212" s="179"/>
      <c r="D212" s="180"/>
    </row>
    <row r="213" spans="1:4" ht="14.4">
      <c r="A213" s="179"/>
      <c r="B213" s="179"/>
      <c r="C213" s="179"/>
      <c r="D213" s="180"/>
    </row>
    <row r="214" spans="1:4" ht="14.4">
      <c r="A214" s="179"/>
      <c r="B214" s="179"/>
      <c r="C214" s="179"/>
      <c r="D214" s="180"/>
    </row>
    <row r="215" spans="1:4" ht="14.4">
      <c r="A215" s="179"/>
      <c r="B215" s="179"/>
      <c r="C215" s="179"/>
      <c r="D215" s="180"/>
    </row>
    <row r="216" spans="1:4" ht="14.4">
      <c r="A216" s="179"/>
      <c r="B216" s="179"/>
      <c r="C216" s="179"/>
      <c r="D216" s="180"/>
    </row>
    <row r="217" spans="1:4" ht="14.4">
      <c r="A217" s="179"/>
      <c r="B217" s="179"/>
      <c r="C217" s="179"/>
      <c r="D217" s="180"/>
    </row>
    <row r="218" spans="1:4" ht="14.4">
      <c r="A218" s="179"/>
      <c r="B218" s="179"/>
      <c r="C218" s="179"/>
      <c r="D218" s="180"/>
    </row>
    <row r="219" spans="1:4" ht="14.4">
      <c r="A219" s="179"/>
      <c r="B219" s="179"/>
      <c r="C219" s="179"/>
      <c r="D219" s="180"/>
    </row>
    <row r="220" spans="1:4" ht="14.4">
      <c r="A220" s="179"/>
      <c r="B220" s="179"/>
      <c r="C220" s="179"/>
      <c r="D220" s="180"/>
    </row>
    <row r="221" spans="1:4" ht="14.4">
      <c r="A221" s="179"/>
      <c r="B221" s="179"/>
      <c r="C221" s="179"/>
      <c r="D221" s="180"/>
    </row>
    <row r="222" spans="1:4" ht="14.4">
      <c r="A222" s="179"/>
      <c r="B222" s="179"/>
      <c r="C222" s="179"/>
      <c r="D222" s="180"/>
    </row>
    <row r="223" spans="1:4" ht="14.4">
      <c r="A223" s="179"/>
      <c r="B223" s="179"/>
      <c r="C223" s="179"/>
      <c r="D223" s="180"/>
    </row>
    <row r="224" spans="1:4" ht="14.4">
      <c r="A224" s="179"/>
      <c r="B224" s="179"/>
      <c r="C224" s="179"/>
      <c r="D224" s="180"/>
    </row>
    <row r="225" spans="1:4" ht="14.4">
      <c r="A225" s="179"/>
      <c r="B225" s="179"/>
      <c r="C225" s="179"/>
      <c r="D225" s="180"/>
    </row>
    <row r="226" spans="1:4" ht="14.4">
      <c r="A226" s="179"/>
      <c r="B226" s="179"/>
      <c r="C226" s="179"/>
      <c r="D226" s="180"/>
    </row>
    <row r="227" spans="1:4" ht="14.4">
      <c r="A227" s="179"/>
      <c r="B227" s="179"/>
      <c r="C227" s="179"/>
      <c r="D227" s="180"/>
    </row>
    <row r="228" spans="1:4" ht="14.4">
      <c r="A228" s="179"/>
      <c r="B228" s="179"/>
      <c r="C228" s="179"/>
      <c r="D228" s="180"/>
    </row>
    <row r="229" spans="1:4" ht="14.4">
      <c r="A229" s="179"/>
      <c r="B229" s="179"/>
      <c r="C229" s="179"/>
      <c r="D229" s="180"/>
    </row>
    <row r="230" spans="1:4" ht="14.4">
      <c r="A230" s="179"/>
      <c r="B230" s="179"/>
      <c r="C230" s="179"/>
      <c r="D230" s="180"/>
    </row>
    <row r="231" spans="1:4" ht="14.4">
      <c r="A231" s="179"/>
      <c r="B231" s="179"/>
      <c r="C231" s="179"/>
      <c r="D231" s="180"/>
    </row>
    <row r="232" spans="1:4" ht="14.4">
      <c r="A232" s="179"/>
      <c r="B232" s="179"/>
      <c r="C232" s="179"/>
      <c r="D232" s="180"/>
    </row>
    <row r="233" spans="1:4" ht="14.4">
      <c r="A233" s="179"/>
      <c r="B233" s="179"/>
      <c r="C233" s="179"/>
      <c r="D233" s="180"/>
    </row>
    <row r="234" spans="1:4" ht="14.4">
      <c r="A234" s="179"/>
      <c r="B234" s="179"/>
      <c r="C234" s="179"/>
      <c r="D234" s="180"/>
    </row>
    <row r="235" spans="1:4" ht="14.4">
      <c r="A235" s="179"/>
      <c r="B235" s="179"/>
      <c r="C235" s="179"/>
      <c r="D235" s="180"/>
    </row>
    <row r="236" spans="1:4" ht="14.4">
      <c r="A236" s="179"/>
      <c r="B236" s="179"/>
      <c r="C236" s="179"/>
      <c r="D236" s="180"/>
    </row>
    <row r="237" spans="1:4" ht="14.4">
      <c r="A237" s="179"/>
      <c r="B237" s="179"/>
      <c r="C237" s="179"/>
      <c r="D237" s="180"/>
    </row>
    <row r="238" spans="1:4" ht="14.4">
      <c r="A238" s="179"/>
      <c r="B238" s="179"/>
      <c r="C238" s="179"/>
      <c r="D238" s="180"/>
    </row>
    <row r="239" spans="1:4" ht="14.4">
      <c r="A239" s="179"/>
      <c r="B239" s="179"/>
      <c r="C239" s="179"/>
      <c r="D239" s="180"/>
    </row>
    <row r="240" spans="1:4" ht="14.4">
      <c r="A240" s="179"/>
      <c r="B240" s="179"/>
      <c r="C240" s="179"/>
      <c r="D240" s="180"/>
    </row>
    <row r="241" spans="1:4" ht="14.4">
      <c r="A241" s="179"/>
      <c r="B241" s="179"/>
      <c r="C241" s="179"/>
      <c r="D241" s="180"/>
    </row>
    <row r="242" spans="1:4" ht="14.4">
      <c r="A242" s="179"/>
      <c r="B242" s="179"/>
      <c r="C242" s="179"/>
      <c r="D242" s="180"/>
    </row>
    <row r="243" spans="1:4" ht="14.4">
      <c r="A243" s="179"/>
      <c r="B243" s="179"/>
      <c r="C243" s="179"/>
      <c r="D243" s="180"/>
    </row>
    <row r="244" spans="1:4" ht="14.4">
      <c r="A244" s="179"/>
      <c r="B244" s="179"/>
      <c r="C244" s="179"/>
      <c r="D244" s="180"/>
    </row>
    <row r="245" spans="1:4" ht="14.4">
      <c r="A245" s="179"/>
      <c r="B245" s="179"/>
      <c r="C245" s="179"/>
      <c r="D245" s="180"/>
    </row>
    <row r="246" spans="1:4" ht="14.4">
      <c r="A246" s="179"/>
      <c r="B246" s="179"/>
      <c r="C246" s="179"/>
      <c r="D246" s="180"/>
    </row>
    <row r="247" spans="1:4" ht="14.4">
      <c r="A247" s="179"/>
      <c r="B247" s="179"/>
      <c r="C247" s="179"/>
      <c r="D247" s="180"/>
    </row>
    <row r="248" spans="1:4" ht="14.4">
      <c r="A248" s="179"/>
      <c r="B248" s="179"/>
      <c r="C248" s="179"/>
      <c r="D248" s="180"/>
    </row>
    <row r="249" spans="1:4" ht="14.4">
      <c r="A249" s="179"/>
      <c r="B249" s="179"/>
      <c r="C249" s="179"/>
      <c r="D249" s="180"/>
    </row>
    <row r="250" spans="1:4" ht="14.4">
      <c r="A250" s="179"/>
      <c r="B250" s="179"/>
      <c r="C250" s="179"/>
      <c r="D250" s="180"/>
    </row>
    <row r="251" spans="1:4" ht="14.4">
      <c r="A251" s="179"/>
      <c r="B251" s="179"/>
      <c r="C251" s="179"/>
      <c r="D251" s="180"/>
    </row>
    <row r="252" spans="1:4" ht="14.4">
      <c r="A252" s="179"/>
      <c r="B252" s="179"/>
      <c r="C252" s="179"/>
      <c r="D252" s="180"/>
    </row>
    <row r="253" spans="1:4" ht="14.4">
      <c r="A253" s="179"/>
      <c r="B253" s="179"/>
      <c r="C253" s="179"/>
      <c r="D253" s="180"/>
    </row>
    <row r="254" spans="1:4" ht="14.4">
      <c r="A254" s="179"/>
      <c r="B254" s="179"/>
      <c r="C254" s="179"/>
      <c r="D254" s="180"/>
    </row>
    <row r="255" spans="1:4" ht="14.4">
      <c r="A255" s="179"/>
      <c r="B255" s="179"/>
      <c r="C255" s="179"/>
      <c r="D255" s="180"/>
    </row>
    <row r="256" spans="1:4" ht="14.4">
      <c r="A256" s="179"/>
      <c r="B256" s="179"/>
      <c r="C256" s="179"/>
      <c r="D256" s="180"/>
    </row>
    <row r="257" spans="1:4" ht="14.4">
      <c r="A257" s="179"/>
      <c r="B257" s="179"/>
      <c r="C257" s="179"/>
      <c r="D257" s="180"/>
    </row>
    <row r="258" spans="1:4" ht="14.4">
      <c r="A258" s="179"/>
      <c r="B258" s="179"/>
      <c r="C258" s="179"/>
      <c r="D258" s="180"/>
    </row>
    <row r="259" spans="1:4" ht="14.4">
      <c r="A259" s="179"/>
      <c r="B259" s="179"/>
      <c r="C259" s="179"/>
      <c r="D259" s="180"/>
    </row>
    <row r="260" spans="1:4" ht="14.4">
      <c r="A260" s="179"/>
      <c r="B260" s="179"/>
      <c r="C260" s="179"/>
      <c r="D260" s="180"/>
    </row>
    <row r="261" spans="1:4" ht="14.4">
      <c r="A261" s="179"/>
      <c r="B261" s="179"/>
      <c r="C261" s="179"/>
      <c r="D261" s="180"/>
    </row>
    <row r="262" spans="1:4" ht="14.4">
      <c r="A262" s="179"/>
      <c r="B262" s="179"/>
      <c r="C262" s="179"/>
      <c r="D262" s="180"/>
    </row>
    <row r="263" spans="1:4" ht="14.4">
      <c r="A263" s="179"/>
      <c r="B263" s="179"/>
      <c r="C263" s="179"/>
      <c r="D263" s="180"/>
    </row>
    <row r="264" spans="1:4" ht="14.4">
      <c r="A264" s="179"/>
      <c r="B264" s="179"/>
      <c r="C264" s="179"/>
      <c r="D264" s="180"/>
    </row>
    <row r="265" spans="1:4" ht="14.4">
      <c r="A265" s="179"/>
      <c r="B265" s="179"/>
      <c r="C265" s="179"/>
      <c r="D265" s="180"/>
    </row>
    <row r="266" spans="1:4" ht="14.4">
      <c r="A266" s="179"/>
      <c r="B266" s="179"/>
      <c r="C266" s="179"/>
      <c r="D266" s="180"/>
    </row>
    <row r="267" spans="1:4" ht="14.4">
      <c r="A267" s="179"/>
      <c r="B267" s="179"/>
      <c r="C267" s="179"/>
      <c r="D267" s="180"/>
    </row>
    <row r="268" spans="1:4" ht="14.4">
      <c r="A268" s="179"/>
      <c r="B268" s="179"/>
      <c r="C268" s="179"/>
      <c r="D268" s="180"/>
    </row>
    <row r="269" spans="1:4" ht="14.4">
      <c r="A269" s="179"/>
      <c r="B269" s="179"/>
      <c r="C269" s="179"/>
      <c r="D269" s="180"/>
    </row>
    <row r="270" spans="1:4" ht="14.4">
      <c r="A270" s="179"/>
      <c r="B270" s="179"/>
      <c r="C270" s="179"/>
      <c r="D270" s="180"/>
    </row>
    <row r="271" spans="1:4" ht="14.4">
      <c r="A271" s="179"/>
      <c r="B271" s="179"/>
      <c r="C271" s="179"/>
      <c r="D271" s="180"/>
    </row>
    <row r="272" spans="1:4" ht="14.4">
      <c r="A272" s="179"/>
      <c r="B272" s="179"/>
      <c r="C272" s="179"/>
      <c r="D272" s="180"/>
    </row>
    <row r="273" spans="1:4" ht="14.4">
      <c r="A273" s="179"/>
      <c r="B273" s="179"/>
      <c r="C273" s="179"/>
      <c r="D273" s="180"/>
    </row>
    <row r="274" spans="1:4" ht="14.4">
      <c r="A274" s="179"/>
      <c r="B274" s="179"/>
      <c r="C274" s="179"/>
      <c r="D274" s="180"/>
    </row>
    <row r="275" spans="1:4" ht="14.4">
      <c r="A275" s="179"/>
      <c r="B275" s="179"/>
      <c r="C275" s="179"/>
      <c r="D275" s="180"/>
    </row>
    <row r="276" spans="1:4" ht="14.4">
      <c r="A276" s="179"/>
      <c r="B276" s="179"/>
      <c r="C276" s="179"/>
      <c r="D276" s="180"/>
    </row>
    <row r="277" spans="1:4" ht="14.4">
      <c r="A277" s="179"/>
      <c r="B277" s="179"/>
      <c r="C277" s="179"/>
      <c r="D277" s="180"/>
    </row>
    <row r="278" spans="1:4" ht="14.4">
      <c r="A278" s="179"/>
      <c r="B278" s="179"/>
      <c r="C278" s="179"/>
      <c r="D278" s="180"/>
    </row>
    <row r="279" spans="1:4" ht="14.4">
      <c r="A279" s="179"/>
      <c r="B279" s="179"/>
      <c r="C279" s="179"/>
      <c r="D279" s="180"/>
    </row>
    <row r="280" spans="1:4" ht="14.4">
      <c r="A280" s="179"/>
      <c r="B280" s="179"/>
      <c r="C280" s="179"/>
      <c r="D280" s="180"/>
    </row>
    <row r="281" spans="1:4" ht="14.4">
      <c r="A281" s="179"/>
      <c r="B281" s="179"/>
      <c r="C281" s="179"/>
      <c r="D281" s="180"/>
    </row>
    <row r="282" spans="1:4" ht="14.4">
      <c r="A282" s="179"/>
      <c r="B282" s="179"/>
      <c r="C282" s="179"/>
      <c r="D282" s="180"/>
    </row>
    <row r="283" spans="1:4" ht="14.4">
      <c r="A283" s="179"/>
      <c r="B283" s="179"/>
      <c r="C283" s="179"/>
      <c r="D283" s="180"/>
    </row>
    <row r="284" spans="1:4" ht="14.4">
      <c r="A284" s="179"/>
      <c r="B284" s="179"/>
      <c r="C284" s="179"/>
      <c r="D284" s="180"/>
    </row>
    <row r="285" spans="1:4" ht="14.4">
      <c r="A285" s="179"/>
      <c r="B285" s="179"/>
      <c r="C285" s="179"/>
      <c r="D285" s="180"/>
    </row>
    <row r="286" spans="1:4" ht="14.4">
      <c r="A286" s="179"/>
      <c r="B286" s="179"/>
      <c r="C286" s="179"/>
      <c r="D286" s="180"/>
    </row>
    <row r="287" spans="1:4" ht="14.4">
      <c r="A287" s="179"/>
      <c r="B287" s="179"/>
      <c r="C287" s="179"/>
      <c r="D287" s="180"/>
    </row>
    <row r="288" spans="1:4" ht="14.4">
      <c r="A288" s="179"/>
      <c r="B288" s="179"/>
      <c r="C288" s="179"/>
      <c r="D288" s="180"/>
    </row>
    <row r="289" spans="1:4" ht="14.4">
      <c r="A289" s="179"/>
      <c r="B289" s="179"/>
      <c r="C289" s="179"/>
      <c r="D289" s="180"/>
    </row>
    <row r="290" spans="1:4" ht="14.4">
      <c r="A290" s="179"/>
      <c r="B290" s="179"/>
      <c r="C290" s="179"/>
      <c r="D290" s="180"/>
    </row>
    <row r="291" spans="1:4" ht="14.4">
      <c r="A291" s="179"/>
      <c r="B291" s="179"/>
      <c r="C291" s="179"/>
      <c r="D291" s="180"/>
    </row>
    <row r="292" spans="1:4" ht="14.4">
      <c r="A292" s="179"/>
      <c r="B292" s="179"/>
      <c r="C292" s="179"/>
      <c r="D292" s="180"/>
    </row>
    <row r="293" spans="1:4" ht="14.4">
      <c r="A293" s="179"/>
      <c r="B293" s="179"/>
      <c r="C293" s="179"/>
      <c r="D293" s="180"/>
    </row>
    <row r="294" spans="1:4" ht="14.4">
      <c r="A294" s="179"/>
      <c r="B294" s="179"/>
      <c r="C294" s="179"/>
      <c r="D294" s="180"/>
    </row>
    <row r="295" spans="1:4" ht="14.4">
      <c r="A295" s="179"/>
      <c r="B295" s="179"/>
      <c r="C295" s="179"/>
      <c r="D295" s="180"/>
    </row>
    <row r="296" spans="1:4" ht="14.4">
      <c r="A296" s="179"/>
      <c r="B296" s="179"/>
      <c r="C296" s="179"/>
      <c r="D296" s="180"/>
    </row>
    <row r="297" spans="1:4" ht="14.4">
      <c r="A297" s="179"/>
      <c r="B297" s="179"/>
      <c r="C297" s="179"/>
      <c r="D297" s="180"/>
    </row>
    <row r="298" spans="1:4" ht="14.4">
      <c r="A298" s="179"/>
      <c r="B298" s="179"/>
      <c r="C298" s="179"/>
      <c r="D298" s="180"/>
    </row>
    <row r="299" spans="1:4" ht="14.4">
      <c r="A299" s="179"/>
      <c r="B299" s="179"/>
      <c r="C299" s="179"/>
      <c r="D299" s="180"/>
    </row>
    <row r="300" spans="1:4" ht="14.4">
      <c r="A300" s="179"/>
      <c r="B300" s="179"/>
      <c r="C300" s="179"/>
      <c r="D300" s="180"/>
    </row>
    <row r="301" spans="1:4" ht="14.4">
      <c r="A301" s="179"/>
      <c r="B301" s="179"/>
      <c r="C301" s="179"/>
      <c r="D301" s="180"/>
    </row>
    <row r="302" spans="1:4" ht="14.4">
      <c r="A302" s="179"/>
      <c r="B302" s="179"/>
      <c r="C302" s="179"/>
      <c r="D302" s="180"/>
    </row>
    <row r="303" spans="1:4" ht="14.4">
      <c r="A303" s="179"/>
      <c r="B303" s="179"/>
      <c r="C303" s="179"/>
      <c r="D303" s="180"/>
    </row>
    <row r="304" spans="1:4" ht="14.4">
      <c r="A304" s="179"/>
      <c r="B304" s="179"/>
      <c r="C304" s="179"/>
      <c r="D304" s="180"/>
    </row>
    <row r="305" spans="1:4" ht="14.4">
      <c r="A305" s="179"/>
      <c r="B305" s="179"/>
      <c r="C305" s="179"/>
      <c r="D305" s="180"/>
    </row>
    <row r="306" spans="1:4" ht="14.4">
      <c r="A306" s="179"/>
      <c r="B306" s="179"/>
      <c r="C306" s="179"/>
      <c r="D306" s="180"/>
    </row>
    <row r="307" spans="1:4" ht="14.4">
      <c r="A307" s="179"/>
      <c r="B307" s="179"/>
      <c r="C307" s="179"/>
      <c r="D307" s="180"/>
    </row>
    <row r="308" spans="1:4" ht="14.4">
      <c r="A308" s="179"/>
      <c r="B308" s="179"/>
      <c r="C308" s="179"/>
      <c r="D308" s="180"/>
    </row>
    <row r="309" spans="1:4" ht="14.4">
      <c r="A309" s="179"/>
      <c r="B309" s="179"/>
      <c r="C309" s="179"/>
      <c r="D309" s="180"/>
    </row>
    <row r="310" spans="1:4" ht="14.4">
      <c r="A310" s="179"/>
      <c r="B310" s="179"/>
      <c r="C310" s="179"/>
      <c r="D310" s="180"/>
    </row>
    <row r="311" spans="1:4" ht="14.4">
      <c r="A311" s="179"/>
      <c r="B311" s="179"/>
      <c r="C311" s="179"/>
      <c r="D311" s="180"/>
    </row>
    <row r="312" spans="1:4" ht="14.4">
      <c r="A312" s="179"/>
      <c r="B312" s="179"/>
      <c r="C312" s="179"/>
      <c r="D312" s="180"/>
    </row>
    <row r="313" spans="1:4" ht="14.4">
      <c r="A313" s="179"/>
      <c r="B313" s="179"/>
      <c r="C313" s="179"/>
      <c r="D313" s="180"/>
    </row>
    <row r="314" spans="1:4" ht="14.4">
      <c r="A314" s="179"/>
      <c r="B314" s="179"/>
      <c r="C314" s="179"/>
      <c r="D314" s="180"/>
    </row>
    <row r="315" spans="1:4" ht="14.4">
      <c r="A315" s="179"/>
      <c r="B315" s="179"/>
      <c r="C315" s="179"/>
      <c r="D315" s="180"/>
    </row>
    <row r="316" spans="1:4" ht="14.4">
      <c r="A316" s="179"/>
      <c r="B316" s="179"/>
      <c r="C316" s="179"/>
      <c r="D316" s="180"/>
    </row>
    <row r="317" spans="1:4" ht="14.4">
      <c r="A317" s="179"/>
      <c r="B317" s="179"/>
      <c r="C317" s="179"/>
      <c r="D317" s="180"/>
    </row>
    <row r="318" spans="1:4" ht="14.4">
      <c r="A318" s="179"/>
      <c r="B318" s="179"/>
      <c r="C318" s="179"/>
      <c r="D318" s="180"/>
    </row>
    <row r="319" spans="1:4" ht="14.4">
      <c r="A319" s="179"/>
      <c r="B319" s="179"/>
      <c r="C319" s="179"/>
      <c r="D319" s="180"/>
    </row>
    <row r="320" spans="1:4" ht="14.4">
      <c r="A320" s="179"/>
      <c r="B320" s="179"/>
      <c r="C320" s="179"/>
      <c r="D320" s="180"/>
    </row>
    <row r="321" spans="1:4" ht="14.4">
      <c r="A321" s="179"/>
      <c r="B321" s="179"/>
      <c r="C321" s="179"/>
      <c r="D321" s="180"/>
    </row>
    <row r="322" spans="1:4" ht="14.4">
      <c r="A322" s="179"/>
      <c r="B322" s="179"/>
      <c r="C322" s="179"/>
      <c r="D322" s="180"/>
    </row>
    <row r="323" spans="1:4" ht="14.4">
      <c r="A323" s="179"/>
      <c r="B323" s="179"/>
      <c r="C323" s="179"/>
      <c r="D323" s="180"/>
    </row>
    <row r="324" spans="1:4" ht="14.4">
      <c r="A324" s="179"/>
      <c r="B324" s="179"/>
      <c r="C324" s="179"/>
      <c r="D324" s="180"/>
    </row>
    <row r="325" spans="1:4" ht="14.4">
      <c r="A325" s="179"/>
      <c r="B325" s="179"/>
      <c r="C325" s="179"/>
      <c r="D325" s="180"/>
    </row>
    <row r="326" spans="1:4" ht="14.4">
      <c r="A326" s="179"/>
      <c r="B326" s="179"/>
      <c r="C326" s="179"/>
      <c r="D326" s="180"/>
    </row>
    <row r="327" spans="1:4" ht="14.4">
      <c r="A327" s="179"/>
      <c r="B327" s="179"/>
      <c r="C327" s="179"/>
      <c r="D327" s="180"/>
    </row>
    <row r="328" spans="1:4" ht="14.4">
      <c r="A328" s="179"/>
      <c r="B328" s="179"/>
      <c r="C328" s="179"/>
      <c r="D328" s="180"/>
    </row>
    <row r="329" spans="1:4" ht="14.4">
      <c r="A329" s="179"/>
      <c r="B329" s="179"/>
      <c r="C329" s="179"/>
      <c r="D329" s="180"/>
    </row>
    <row r="330" spans="1:4" ht="14.4">
      <c r="A330" s="179"/>
      <c r="B330" s="179"/>
      <c r="C330" s="179"/>
      <c r="D330" s="180"/>
    </row>
    <row r="331" spans="1:4" ht="14.4">
      <c r="A331" s="179"/>
      <c r="B331" s="179"/>
      <c r="C331" s="179"/>
      <c r="D331" s="180"/>
    </row>
    <row r="332" spans="1:4" ht="14.4">
      <c r="A332" s="179"/>
      <c r="B332" s="179"/>
      <c r="C332" s="179"/>
      <c r="D332" s="180"/>
    </row>
    <row r="333" spans="1:4" ht="14.4">
      <c r="A333" s="179"/>
      <c r="B333" s="179"/>
      <c r="C333" s="179"/>
      <c r="D333" s="180"/>
    </row>
    <row r="334" spans="1:4" ht="14.4">
      <c r="A334" s="179"/>
      <c r="B334" s="179"/>
      <c r="C334" s="179"/>
      <c r="D334" s="180"/>
    </row>
    <row r="335" spans="1:4" ht="14.4">
      <c r="A335" s="179"/>
      <c r="B335" s="179"/>
      <c r="C335" s="179"/>
      <c r="D335" s="180"/>
    </row>
    <row r="336" spans="1:4" ht="14.4">
      <c r="A336" s="179"/>
      <c r="B336" s="179"/>
      <c r="C336" s="179"/>
      <c r="D336" s="180"/>
    </row>
    <row r="337" spans="1:4" ht="14.4">
      <c r="A337" s="179"/>
      <c r="B337" s="179"/>
      <c r="C337" s="179"/>
      <c r="D337" s="180"/>
    </row>
    <row r="338" spans="1:4" ht="14.4">
      <c r="A338" s="179"/>
      <c r="B338" s="179"/>
      <c r="C338" s="179"/>
      <c r="D338" s="180"/>
    </row>
    <row r="339" spans="1:4" ht="14.4">
      <c r="A339" s="179"/>
      <c r="B339" s="179"/>
      <c r="C339" s="179"/>
      <c r="D339" s="180"/>
    </row>
    <row r="340" spans="1:4" ht="14.4">
      <c r="A340" s="179"/>
      <c r="B340" s="179"/>
      <c r="C340" s="179"/>
      <c r="D340" s="180"/>
    </row>
    <row r="341" spans="1:4" ht="14.4">
      <c r="A341" s="179"/>
      <c r="B341" s="179"/>
      <c r="C341" s="179"/>
      <c r="D341" s="180"/>
    </row>
    <row r="342" spans="1:4" ht="14.4">
      <c r="A342" s="179"/>
      <c r="B342" s="179"/>
      <c r="C342" s="179"/>
      <c r="D342" s="180"/>
    </row>
    <row r="343" spans="1:4" ht="14.4">
      <c r="A343" s="179"/>
      <c r="B343" s="179"/>
      <c r="C343" s="179"/>
      <c r="D343" s="180"/>
    </row>
    <row r="344" spans="1:4" ht="14.4">
      <c r="A344" s="179"/>
      <c r="B344" s="179"/>
      <c r="C344" s="179"/>
      <c r="D344" s="180"/>
    </row>
    <row r="345" spans="1:4" ht="14.4">
      <c r="A345" s="179"/>
      <c r="B345" s="179"/>
      <c r="C345" s="179"/>
      <c r="D345" s="180"/>
    </row>
    <row r="346" spans="1:4" ht="14.4">
      <c r="A346" s="179"/>
      <c r="B346" s="179"/>
      <c r="C346" s="179"/>
      <c r="D346" s="180"/>
    </row>
    <row r="347" spans="1:4" ht="14.4">
      <c r="A347" s="179"/>
      <c r="B347" s="179"/>
      <c r="C347" s="179"/>
      <c r="D347" s="180"/>
    </row>
    <row r="348" spans="1:4" ht="14.4">
      <c r="A348" s="179"/>
      <c r="B348" s="179"/>
      <c r="C348" s="179"/>
      <c r="D348" s="180"/>
    </row>
    <row r="349" spans="1:4" ht="14.4">
      <c r="A349" s="179"/>
      <c r="B349" s="179"/>
      <c r="C349" s="179"/>
      <c r="D349" s="180"/>
    </row>
    <row r="350" spans="1:4" ht="14.4">
      <c r="A350" s="179"/>
      <c r="B350" s="179"/>
      <c r="C350" s="179"/>
      <c r="D350" s="180"/>
    </row>
    <row r="351" spans="1:4" ht="14.4">
      <c r="A351" s="179"/>
      <c r="B351" s="179"/>
      <c r="C351" s="179"/>
      <c r="D351" s="180"/>
    </row>
    <row r="352" spans="1:4" ht="14.4">
      <c r="A352" s="179"/>
      <c r="B352" s="179"/>
      <c r="C352" s="179"/>
      <c r="D352" s="180"/>
    </row>
    <row r="353" spans="1:4" ht="14.4">
      <c r="A353" s="179"/>
      <c r="B353" s="179"/>
      <c r="C353" s="179"/>
      <c r="D353" s="180"/>
    </row>
    <row r="354" spans="1:4" ht="14.4">
      <c r="A354" s="179"/>
      <c r="B354" s="179"/>
      <c r="C354" s="179"/>
      <c r="D354" s="180"/>
    </row>
    <row r="355" spans="1:4" ht="14.4">
      <c r="A355" s="179"/>
      <c r="B355" s="179"/>
      <c r="C355" s="179"/>
      <c r="D355" s="180"/>
    </row>
    <row r="356" spans="1:4" ht="14.4">
      <c r="A356" s="179"/>
      <c r="B356" s="179"/>
      <c r="C356" s="179"/>
      <c r="D356" s="180"/>
    </row>
    <row r="357" spans="1:4" ht="14.4">
      <c r="A357" s="179"/>
      <c r="B357" s="179"/>
      <c r="C357" s="179"/>
      <c r="D357" s="180"/>
    </row>
    <row r="358" spans="1:4" ht="14.4">
      <c r="A358" s="179"/>
      <c r="B358" s="179"/>
      <c r="C358" s="179"/>
      <c r="D358" s="180"/>
    </row>
    <row r="359" spans="1:4" ht="14.4">
      <c r="A359" s="179"/>
      <c r="B359" s="179"/>
      <c r="C359" s="179"/>
      <c r="D359" s="180"/>
    </row>
    <row r="360" spans="1:4" ht="14.4">
      <c r="A360" s="179"/>
      <c r="B360" s="179"/>
      <c r="C360" s="179"/>
      <c r="D360" s="180"/>
    </row>
    <row r="361" spans="1:4" ht="14.4">
      <c r="A361" s="179"/>
      <c r="B361" s="179"/>
      <c r="C361" s="179"/>
      <c r="D361" s="180"/>
    </row>
    <row r="362" spans="1:4" ht="14.4">
      <c r="A362" s="179"/>
      <c r="B362" s="179"/>
      <c r="C362" s="179"/>
      <c r="D362" s="180"/>
    </row>
    <row r="363" spans="1:4" ht="14.4">
      <c r="A363" s="179"/>
      <c r="B363" s="179"/>
      <c r="C363" s="179"/>
      <c r="D363" s="180"/>
    </row>
    <row r="364" spans="1:4" ht="14.4">
      <c r="A364" s="179"/>
      <c r="B364" s="179"/>
      <c r="C364" s="179"/>
      <c r="D364" s="180"/>
    </row>
    <row r="365" spans="1:4" ht="14.4">
      <c r="A365" s="179"/>
      <c r="B365" s="179"/>
      <c r="C365" s="179"/>
      <c r="D365" s="180"/>
    </row>
    <row r="366" spans="1:4" ht="14.4">
      <c r="A366" s="179"/>
      <c r="B366" s="179"/>
      <c r="C366" s="179"/>
      <c r="D366" s="180"/>
    </row>
    <row r="367" spans="1:4" ht="14.4">
      <c r="A367" s="179"/>
      <c r="B367" s="179"/>
      <c r="C367" s="179"/>
      <c r="D367" s="180"/>
    </row>
    <row r="368" spans="1:4" ht="14.4">
      <c r="A368" s="179"/>
      <c r="B368" s="179"/>
      <c r="C368" s="179"/>
      <c r="D368" s="180"/>
    </row>
    <row r="369" spans="1:4" ht="14.4">
      <c r="A369" s="179"/>
      <c r="B369" s="179"/>
      <c r="C369" s="179"/>
      <c r="D369" s="180"/>
    </row>
    <row r="370" spans="1:4" ht="14.4">
      <c r="A370" s="179"/>
      <c r="B370" s="179"/>
      <c r="C370" s="179"/>
      <c r="D370" s="180"/>
    </row>
    <row r="371" spans="1:4" ht="14.4">
      <c r="A371" s="179"/>
      <c r="B371" s="179"/>
      <c r="C371" s="179"/>
      <c r="D371" s="180"/>
    </row>
    <row r="372" spans="1:4" ht="14.4">
      <c r="A372" s="179"/>
      <c r="B372" s="179"/>
      <c r="C372" s="179"/>
      <c r="D372" s="180"/>
    </row>
    <row r="373" spans="1:4" ht="14.4">
      <c r="A373" s="179"/>
      <c r="B373" s="179"/>
      <c r="C373" s="179"/>
      <c r="D373" s="180"/>
    </row>
    <row r="374" spans="1:4" ht="14.4">
      <c r="A374" s="179"/>
      <c r="B374" s="179"/>
      <c r="C374" s="179"/>
      <c r="D374" s="180"/>
    </row>
    <row r="375" spans="1:4" ht="14.4">
      <c r="A375" s="179"/>
      <c r="B375" s="179"/>
      <c r="C375" s="179"/>
      <c r="D375" s="180"/>
    </row>
    <row r="376" spans="1:4" ht="14.4">
      <c r="A376" s="179"/>
      <c r="B376" s="179"/>
      <c r="C376" s="179"/>
      <c r="D376" s="180"/>
    </row>
    <row r="377" spans="1:4" ht="14.4">
      <c r="A377" s="179"/>
      <c r="B377" s="179"/>
      <c r="C377" s="179"/>
      <c r="D377" s="180"/>
    </row>
    <row r="378" spans="1:4" ht="14.4">
      <c r="A378" s="179"/>
      <c r="B378" s="179"/>
      <c r="C378" s="179"/>
      <c r="D378" s="180"/>
    </row>
    <row r="379" spans="1:4" ht="14.4">
      <c r="A379" s="179"/>
      <c r="B379" s="179"/>
      <c r="C379" s="179"/>
      <c r="D379" s="180"/>
    </row>
    <row r="380" spans="1:4" ht="14.4">
      <c r="A380" s="179"/>
      <c r="B380" s="179"/>
      <c r="C380" s="179"/>
      <c r="D380" s="180"/>
    </row>
    <row r="381" spans="1:4" ht="14.4">
      <c r="A381" s="179"/>
      <c r="B381" s="179"/>
      <c r="C381" s="179"/>
      <c r="D381" s="180"/>
    </row>
    <row r="382" spans="1:4" ht="14.4">
      <c r="A382" s="179"/>
      <c r="B382" s="179"/>
      <c r="C382" s="179"/>
      <c r="D382" s="180"/>
    </row>
    <row r="383" spans="1:4" ht="14.4">
      <c r="A383" s="179"/>
      <c r="B383" s="179"/>
      <c r="C383" s="179"/>
      <c r="D383" s="180"/>
    </row>
    <row r="384" spans="1:4" ht="14.4">
      <c r="A384" s="179"/>
      <c r="B384" s="179"/>
      <c r="C384" s="179"/>
      <c r="D384" s="180"/>
    </row>
    <row r="385" spans="1:4" ht="14.4">
      <c r="A385" s="179"/>
      <c r="B385" s="179"/>
      <c r="C385" s="179"/>
      <c r="D385" s="180"/>
    </row>
    <row r="386" spans="1:4" ht="14.4">
      <c r="A386" s="179"/>
      <c r="B386" s="179"/>
      <c r="C386" s="179"/>
      <c r="D386" s="180"/>
    </row>
    <row r="387" spans="1:4" ht="14.4">
      <c r="A387" s="179"/>
      <c r="B387" s="179"/>
      <c r="C387" s="179"/>
      <c r="D387" s="180"/>
    </row>
    <row r="388" spans="1:4" ht="14.4">
      <c r="A388" s="179"/>
      <c r="B388" s="179"/>
      <c r="C388" s="179"/>
      <c r="D388" s="180"/>
    </row>
    <row r="389" spans="1:4" ht="14.4">
      <c r="A389" s="179"/>
      <c r="B389" s="179"/>
      <c r="C389" s="179"/>
      <c r="D389" s="180"/>
    </row>
    <row r="390" spans="1:4" ht="14.4">
      <c r="A390" s="179"/>
      <c r="B390" s="179"/>
      <c r="C390" s="179"/>
      <c r="D390" s="180"/>
    </row>
    <row r="391" spans="1:4" ht="14.4">
      <c r="A391" s="179"/>
      <c r="B391" s="179"/>
      <c r="C391" s="179"/>
      <c r="D391" s="180"/>
    </row>
    <row r="392" spans="1:4" ht="14.4">
      <c r="A392" s="179"/>
      <c r="B392" s="179"/>
      <c r="C392" s="179"/>
      <c r="D392" s="180"/>
    </row>
    <row r="393" spans="1:4" ht="14.4">
      <c r="A393" s="179"/>
      <c r="B393" s="179"/>
      <c r="C393" s="179"/>
      <c r="D393" s="180"/>
    </row>
    <row r="394" spans="1:4" ht="14.4">
      <c r="A394" s="179"/>
      <c r="B394" s="179"/>
      <c r="C394" s="179"/>
      <c r="D394" s="180"/>
    </row>
    <row r="395" spans="1:4" ht="14.4">
      <c r="A395" s="179"/>
      <c r="B395" s="179"/>
      <c r="C395" s="179"/>
      <c r="D395" s="180"/>
    </row>
    <row r="396" spans="1:4" ht="14.4">
      <c r="A396" s="179"/>
      <c r="B396" s="179"/>
      <c r="C396" s="179"/>
      <c r="D396" s="180"/>
    </row>
    <row r="397" spans="1:4" ht="14.4">
      <c r="A397" s="179"/>
      <c r="B397" s="179"/>
      <c r="C397" s="179"/>
      <c r="D397" s="180"/>
    </row>
    <row r="398" spans="1:4" ht="14.4">
      <c r="A398" s="179"/>
      <c r="B398" s="179"/>
      <c r="C398" s="179"/>
      <c r="D398" s="180"/>
    </row>
    <row r="399" spans="1:4" ht="14.4">
      <c r="A399" s="179"/>
      <c r="B399" s="179"/>
      <c r="C399" s="179"/>
      <c r="D399" s="180"/>
    </row>
    <row r="400" spans="1:4" ht="14.4">
      <c r="A400" s="179"/>
      <c r="B400" s="179"/>
      <c r="C400" s="179"/>
      <c r="D400" s="180"/>
    </row>
    <row r="401" spans="1:4" ht="14.4">
      <c r="A401" s="179"/>
      <c r="B401" s="179"/>
      <c r="C401" s="179"/>
      <c r="D401" s="180"/>
    </row>
    <row r="402" spans="1:4" ht="14.4">
      <c r="A402" s="179"/>
      <c r="B402" s="179"/>
      <c r="C402" s="179"/>
      <c r="D402" s="180"/>
    </row>
    <row r="403" spans="1:4" ht="14.4">
      <c r="A403" s="179"/>
      <c r="B403" s="179"/>
      <c r="C403" s="179"/>
      <c r="D403" s="180"/>
    </row>
    <row r="404" spans="1:4" ht="14.4">
      <c r="A404" s="179"/>
      <c r="B404" s="179"/>
      <c r="C404" s="179"/>
      <c r="D404" s="180"/>
    </row>
    <row r="405" spans="1:4" ht="14.4">
      <c r="A405" s="179"/>
      <c r="B405" s="179"/>
      <c r="C405" s="179"/>
      <c r="D405" s="180"/>
    </row>
    <row r="406" spans="1:4" ht="14.4">
      <c r="A406" s="179"/>
      <c r="B406" s="179"/>
      <c r="C406" s="179"/>
      <c r="D406" s="180"/>
    </row>
    <row r="407" spans="1:4" ht="14.4">
      <c r="A407" s="179"/>
      <c r="B407" s="179"/>
      <c r="C407" s="179"/>
      <c r="D407" s="180"/>
    </row>
    <row r="408" spans="1:4" ht="14.4">
      <c r="A408" s="179"/>
      <c r="B408" s="179"/>
      <c r="C408" s="179"/>
      <c r="D408" s="180"/>
    </row>
    <row r="409" spans="1:4" ht="14.4">
      <c r="A409" s="179"/>
      <c r="B409" s="179"/>
      <c r="C409" s="179"/>
      <c r="D409" s="180"/>
    </row>
    <row r="410" spans="1:4" ht="14.4">
      <c r="A410" s="179"/>
      <c r="B410" s="179"/>
      <c r="C410" s="179"/>
      <c r="D410" s="180"/>
    </row>
    <row r="411" spans="1:4" ht="14.4">
      <c r="A411" s="179"/>
      <c r="B411" s="179"/>
      <c r="C411" s="179"/>
      <c r="D411" s="180"/>
    </row>
    <row r="412" spans="1:4" ht="14.4">
      <c r="A412" s="179"/>
      <c r="B412" s="179"/>
      <c r="C412" s="179"/>
      <c r="D412" s="180"/>
    </row>
    <row r="413" spans="1:4" ht="14.4">
      <c r="A413" s="179"/>
      <c r="B413" s="179"/>
      <c r="C413" s="179"/>
      <c r="D413" s="180"/>
    </row>
    <row r="414" spans="1:4" ht="14.4">
      <c r="A414" s="179"/>
      <c r="B414" s="179"/>
      <c r="C414" s="179"/>
      <c r="D414" s="180"/>
    </row>
    <row r="415" spans="1:4" ht="14.4">
      <c r="A415" s="179"/>
      <c r="B415" s="179"/>
      <c r="C415" s="179"/>
      <c r="D415" s="180"/>
    </row>
    <row r="416" spans="1:4" ht="14.4">
      <c r="A416" s="179"/>
      <c r="B416" s="179"/>
      <c r="C416" s="179"/>
      <c r="D416" s="180"/>
    </row>
    <row r="417" spans="1:4" ht="14.4">
      <c r="A417" s="179"/>
      <c r="B417" s="179"/>
      <c r="C417" s="179"/>
      <c r="D417" s="180"/>
    </row>
    <row r="418" spans="1:4" ht="14.4">
      <c r="A418" s="179"/>
      <c r="B418" s="179"/>
      <c r="C418" s="179"/>
      <c r="D418" s="180"/>
    </row>
    <row r="419" spans="1:4" ht="14.4">
      <c r="A419" s="179"/>
      <c r="B419" s="179"/>
      <c r="C419" s="179"/>
      <c r="D419" s="180"/>
    </row>
    <row r="420" spans="1:4" ht="14.4">
      <c r="A420" s="179"/>
      <c r="B420" s="179"/>
      <c r="C420" s="179"/>
      <c r="D420" s="180"/>
    </row>
    <row r="421" spans="1:4" ht="14.4">
      <c r="A421" s="179"/>
      <c r="B421" s="179"/>
      <c r="C421" s="179"/>
      <c r="D421" s="180"/>
    </row>
    <row r="422" spans="1:4" ht="14.4">
      <c r="A422" s="179"/>
      <c r="B422" s="179"/>
      <c r="C422" s="179"/>
      <c r="D422" s="180"/>
    </row>
    <row r="423" spans="1:4" ht="14.4">
      <c r="A423" s="179"/>
      <c r="B423" s="179"/>
      <c r="C423" s="179"/>
      <c r="D423" s="180"/>
    </row>
    <row r="424" spans="1:4" ht="14.4">
      <c r="A424" s="179"/>
      <c r="B424" s="179"/>
      <c r="C424" s="179"/>
      <c r="D424" s="180"/>
    </row>
    <row r="425" spans="1:4" ht="14.4">
      <c r="A425" s="179"/>
      <c r="B425" s="179"/>
      <c r="C425" s="179"/>
      <c r="D425" s="180"/>
    </row>
    <row r="426" spans="1:4" ht="14.4">
      <c r="A426" s="179"/>
      <c r="B426" s="179"/>
      <c r="C426" s="179"/>
      <c r="D426" s="180"/>
    </row>
    <row r="427" spans="1:4" ht="14.4">
      <c r="A427" s="179"/>
      <c r="B427" s="179"/>
      <c r="C427" s="179"/>
      <c r="D427" s="180"/>
    </row>
    <row r="428" spans="1:4" ht="14.4">
      <c r="A428" s="179"/>
      <c r="B428" s="179"/>
      <c r="C428" s="179"/>
      <c r="D428" s="180"/>
    </row>
    <row r="429" spans="1:4" ht="14.4">
      <c r="A429" s="179"/>
      <c r="B429" s="179"/>
      <c r="C429" s="179"/>
      <c r="D429" s="180"/>
    </row>
    <row r="430" spans="1:4" ht="14.4">
      <c r="A430" s="179"/>
      <c r="B430" s="179"/>
      <c r="C430" s="179"/>
      <c r="D430" s="180"/>
    </row>
    <row r="431" spans="1:4" ht="14.4">
      <c r="A431" s="179"/>
      <c r="B431" s="179"/>
      <c r="C431" s="179"/>
      <c r="D431" s="180"/>
    </row>
    <row r="432" spans="1:4" ht="14.4">
      <c r="A432" s="179"/>
      <c r="B432" s="179"/>
      <c r="C432" s="179"/>
      <c r="D432" s="180"/>
    </row>
    <row r="433" spans="1:4" ht="14.4">
      <c r="A433" s="179"/>
      <c r="B433" s="179"/>
      <c r="C433" s="179"/>
      <c r="D433" s="180"/>
    </row>
    <row r="434" spans="1:4" ht="14.4">
      <c r="A434" s="179"/>
      <c r="B434" s="179"/>
      <c r="C434" s="179"/>
      <c r="D434" s="180"/>
    </row>
    <row r="435" spans="1:4" ht="14.4">
      <c r="A435" s="179"/>
      <c r="B435" s="179"/>
      <c r="C435" s="179"/>
      <c r="D435" s="180"/>
    </row>
    <row r="436" spans="1:4" ht="14.4">
      <c r="A436" s="179"/>
      <c r="B436" s="179"/>
      <c r="C436" s="179"/>
      <c r="D436" s="180"/>
    </row>
    <row r="437" spans="1:4" ht="14.4">
      <c r="A437" s="179"/>
      <c r="B437" s="179"/>
      <c r="C437" s="179"/>
      <c r="D437" s="180"/>
    </row>
    <row r="438" spans="1:4" ht="14.4">
      <c r="A438" s="179"/>
      <c r="B438" s="179"/>
      <c r="C438" s="179"/>
      <c r="D438" s="180"/>
    </row>
    <row r="439" spans="1:4" ht="14.4">
      <c r="A439" s="179"/>
      <c r="B439" s="179"/>
      <c r="C439" s="179"/>
      <c r="D439" s="180"/>
    </row>
    <row r="440" spans="1:4" ht="14.4">
      <c r="A440" s="179"/>
      <c r="B440" s="179"/>
      <c r="C440" s="179"/>
      <c r="D440" s="180"/>
    </row>
    <row r="441" spans="1:4" ht="14.4">
      <c r="A441" s="179"/>
      <c r="B441" s="179"/>
      <c r="C441" s="179"/>
      <c r="D441" s="180"/>
    </row>
    <row r="442" spans="1:4" ht="14.4">
      <c r="A442" s="179"/>
      <c r="B442" s="179"/>
      <c r="C442" s="179"/>
      <c r="D442" s="180"/>
    </row>
    <row r="443" spans="1:4" ht="14.4">
      <c r="A443" s="179"/>
      <c r="B443" s="179"/>
      <c r="C443" s="179"/>
      <c r="D443" s="180"/>
    </row>
    <row r="444" spans="1:4" ht="14.4">
      <c r="A444" s="179"/>
      <c r="B444" s="179"/>
      <c r="C444" s="179"/>
      <c r="D444" s="180"/>
    </row>
    <row r="445" spans="1:4" ht="14.4">
      <c r="A445" s="179"/>
      <c r="B445" s="179"/>
      <c r="C445" s="179"/>
      <c r="D445" s="180"/>
    </row>
    <row r="446" spans="1:4" ht="14.4">
      <c r="A446" s="179"/>
      <c r="B446" s="179"/>
      <c r="C446" s="179"/>
      <c r="D446" s="180"/>
    </row>
    <row r="447" spans="1:4" ht="14.4">
      <c r="A447" s="179"/>
      <c r="B447" s="179"/>
      <c r="C447" s="179"/>
      <c r="D447" s="180"/>
    </row>
    <row r="448" spans="1:4" ht="14.4">
      <c r="A448" s="179"/>
      <c r="B448" s="179"/>
      <c r="C448" s="179"/>
      <c r="D448" s="180"/>
    </row>
    <row r="449" spans="1:4" ht="14.4">
      <c r="A449" s="179"/>
      <c r="B449" s="179"/>
      <c r="C449" s="179"/>
      <c r="D449" s="180"/>
    </row>
    <row r="450" spans="1:4" ht="14.4">
      <c r="A450" s="179"/>
      <c r="B450" s="179"/>
      <c r="C450" s="179"/>
      <c r="D450" s="180"/>
    </row>
    <row r="451" spans="1:4" ht="14.4">
      <c r="A451" s="179"/>
      <c r="B451" s="179"/>
      <c r="C451" s="179"/>
      <c r="D451" s="180"/>
    </row>
    <row r="452" spans="1:4" ht="14.4">
      <c r="A452" s="179"/>
      <c r="B452" s="179"/>
      <c r="C452" s="179"/>
      <c r="D452" s="180"/>
    </row>
    <row r="453" spans="1:4" ht="14.4">
      <c r="A453" s="179"/>
      <c r="B453" s="179"/>
      <c r="C453" s="179"/>
      <c r="D453" s="180"/>
    </row>
    <row r="454" spans="1:4" ht="14.4">
      <c r="A454" s="179"/>
      <c r="B454" s="179"/>
      <c r="C454" s="179"/>
      <c r="D454" s="180"/>
    </row>
    <row r="455" spans="1:4" ht="14.4">
      <c r="A455" s="179"/>
      <c r="B455" s="179"/>
      <c r="C455" s="179"/>
      <c r="D455" s="180"/>
    </row>
    <row r="456" spans="1:4" ht="14.4">
      <c r="A456" s="179"/>
      <c r="B456" s="179"/>
      <c r="C456" s="179"/>
      <c r="D456" s="180"/>
    </row>
    <row r="457" spans="1:4" ht="14.4">
      <c r="A457" s="179"/>
      <c r="B457" s="179"/>
      <c r="C457" s="179"/>
      <c r="D457" s="180"/>
    </row>
    <row r="458" spans="1:4" ht="14.4">
      <c r="A458" s="179"/>
      <c r="B458" s="179"/>
      <c r="C458" s="179"/>
      <c r="D458" s="180"/>
    </row>
    <row r="459" spans="1:4" ht="14.4">
      <c r="A459" s="179"/>
      <c r="B459" s="179"/>
      <c r="C459" s="179"/>
      <c r="D459" s="180"/>
    </row>
    <row r="460" spans="1:4" ht="14.4">
      <c r="A460" s="179"/>
      <c r="B460" s="179"/>
      <c r="C460" s="179"/>
      <c r="D460" s="180"/>
    </row>
    <row r="461" spans="1:4" ht="14.4">
      <c r="A461" s="179"/>
      <c r="B461" s="179"/>
      <c r="C461" s="179"/>
      <c r="D461" s="180"/>
    </row>
    <row r="462" spans="1:4" ht="14.4">
      <c r="A462" s="179"/>
      <c r="B462" s="179"/>
      <c r="C462" s="179"/>
      <c r="D462" s="180"/>
    </row>
    <row r="463" spans="1:4" ht="14.4">
      <c r="A463" s="179"/>
      <c r="B463" s="179"/>
      <c r="C463" s="179"/>
      <c r="D463" s="180"/>
    </row>
    <row r="464" spans="1:4" ht="14.4">
      <c r="A464" s="179"/>
      <c r="B464" s="179"/>
      <c r="C464" s="179"/>
      <c r="D464" s="180"/>
    </row>
    <row r="465" spans="1:4" ht="14.4">
      <c r="A465" s="179"/>
      <c r="B465" s="179"/>
      <c r="C465" s="179"/>
      <c r="D465" s="180"/>
    </row>
    <row r="466" spans="1:4" ht="14.4">
      <c r="A466" s="179"/>
      <c r="B466" s="179"/>
      <c r="C466" s="179"/>
      <c r="D466" s="180"/>
    </row>
    <row r="467" spans="1:4" ht="14.4">
      <c r="A467" s="179"/>
      <c r="B467" s="179"/>
      <c r="C467" s="179"/>
      <c r="D467" s="180"/>
    </row>
    <row r="468" spans="1:4" ht="14.4">
      <c r="A468" s="179"/>
      <c r="B468" s="179"/>
      <c r="C468" s="179"/>
      <c r="D468" s="180"/>
    </row>
    <row r="469" spans="1:4" ht="14.4">
      <c r="A469" s="179"/>
      <c r="B469" s="179"/>
      <c r="C469" s="179"/>
      <c r="D469" s="180"/>
    </row>
    <row r="470" spans="1:4" ht="14.4">
      <c r="A470" s="179"/>
      <c r="B470" s="179"/>
      <c r="C470" s="179"/>
      <c r="D470" s="180"/>
    </row>
    <row r="471" spans="1:4" ht="14.4">
      <c r="A471" s="179"/>
      <c r="B471" s="179"/>
      <c r="C471" s="179"/>
      <c r="D471" s="180"/>
    </row>
    <row r="472" spans="1:4" ht="14.4">
      <c r="A472" s="179"/>
      <c r="B472" s="179"/>
      <c r="C472" s="179"/>
      <c r="D472" s="180"/>
    </row>
    <row r="473" spans="1:4" ht="14.4">
      <c r="A473" s="179"/>
      <c r="B473" s="179"/>
      <c r="C473" s="179"/>
      <c r="D473" s="180"/>
    </row>
    <row r="474" spans="1:4" ht="14.4">
      <c r="A474" s="179"/>
      <c r="B474" s="179"/>
      <c r="C474" s="179"/>
      <c r="D474" s="180"/>
    </row>
    <row r="475" spans="1:4" ht="14.4">
      <c r="A475" s="179"/>
      <c r="B475" s="179"/>
      <c r="C475" s="179"/>
      <c r="D475" s="180"/>
    </row>
    <row r="476" spans="1:4" ht="14.4">
      <c r="A476" s="179"/>
      <c r="B476" s="179"/>
      <c r="C476" s="179"/>
      <c r="D476" s="180"/>
    </row>
    <row r="477" spans="1:4" ht="14.4">
      <c r="A477" s="179"/>
      <c r="B477" s="179"/>
      <c r="C477" s="179"/>
      <c r="D477" s="180"/>
    </row>
    <row r="478" spans="1:4" ht="14.4">
      <c r="A478" s="179"/>
      <c r="B478" s="179"/>
      <c r="C478" s="179"/>
      <c r="D478" s="180"/>
    </row>
    <row r="479" spans="1:4" ht="14.4">
      <c r="A479" s="179"/>
      <c r="B479" s="179"/>
      <c r="C479" s="179"/>
      <c r="D479" s="180"/>
    </row>
    <row r="480" spans="1:4" ht="14.4">
      <c r="A480" s="179"/>
      <c r="B480" s="179"/>
      <c r="C480" s="179"/>
      <c r="D480" s="180"/>
    </row>
    <row r="481" spans="1:4" ht="14.4">
      <c r="A481" s="179"/>
      <c r="B481" s="179"/>
      <c r="C481" s="179"/>
      <c r="D481" s="180"/>
    </row>
    <row r="482" spans="1:4" ht="14.4">
      <c r="A482" s="179"/>
      <c r="B482" s="179"/>
      <c r="C482" s="179"/>
      <c r="D482" s="180"/>
    </row>
    <row r="483" spans="1:4" ht="14.4">
      <c r="A483" s="179"/>
      <c r="B483" s="179"/>
      <c r="C483" s="179"/>
      <c r="D483" s="180"/>
    </row>
    <row r="484" spans="1:4" ht="14.4">
      <c r="A484" s="179"/>
      <c r="B484" s="179"/>
      <c r="C484" s="179"/>
      <c r="D484" s="180"/>
    </row>
    <row r="485" spans="1:4" ht="14.4">
      <c r="A485" s="179"/>
      <c r="B485" s="179"/>
      <c r="C485" s="179"/>
      <c r="D485" s="180"/>
    </row>
    <row r="486" spans="1:4" ht="14.4">
      <c r="A486" s="179"/>
      <c r="B486" s="179"/>
      <c r="C486" s="179"/>
      <c r="D486" s="180"/>
    </row>
    <row r="487" spans="1:4" ht="14.4">
      <c r="A487" s="179"/>
      <c r="B487" s="179"/>
      <c r="C487" s="179"/>
      <c r="D487" s="180"/>
    </row>
    <row r="488" spans="1:4" ht="14.4">
      <c r="A488" s="179"/>
      <c r="B488" s="179"/>
      <c r="C488" s="179"/>
      <c r="D488" s="180"/>
    </row>
    <row r="489" spans="1:4" ht="14.4">
      <c r="A489" s="179"/>
      <c r="B489" s="179"/>
      <c r="C489" s="179"/>
      <c r="D489" s="180"/>
    </row>
    <row r="490" spans="1:4" ht="14.4">
      <c r="A490" s="179"/>
      <c r="B490" s="179"/>
      <c r="C490" s="179"/>
      <c r="D490" s="180"/>
    </row>
    <row r="491" spans="1:4" ht="14.4">
      <c r="A491" s="179"/>
      <c r="B491" s="179"/>
      <c r="C491" s="179"/>
      <c r="D491" s="180"/>
    </row>
    <row r="492" spans="1:4" ht="14.4">
      <c r="A492" s="179"/>
      <c r="B492" s="179"/>
      <c r="C492" s="179"/>
      <c r="D492" s="180"/>
    </row>
    <row r="493" spans="1:4" ht="14.4">
      <c r="A493" s="179"/>
      <c r="B493" s="179"/>
      <c r="C493" s="179"/>
      <c r="D493" s="180"/>
    </row>
    <row r="494" spans="1:4" ht="14.4">
      <c r="A494" s="179"/>
      <c r="B494" s="179"/>
      <c r="C494" s="179"/>
      <c r="D494" s="180"/>
    </row>
    <row r="495" spans="1:4" ht="14.4">
      <c r="A495" s="179"/>
      <c r="B495" s="179"/>
      <c r="C495" s="179"/>
      <c r="D495" s="180"/>
    </row>
    <row r="496" spans="1:4" ht="14.4">
      <c r="A496" s="179"/>
      <c r="B496" s="179"/>
      <c r="C496" s="179"/>
      <c r="D496" s="180"/>
    </row>
    <row r="497" spans="1:4" ht="14.4">
      <c r="A497" s="179"/>
      <c r="B497" s="179"/>
      <c r="C497" s="179"/>
      <c r="D497" s="180"/>
    </row>
    <row r="498" spans="1:4" ht="14.4">
      <c r="A498" s="179"/>
      <c r="B498" s="179"/>
      <c r="C498" s="179"/>
      <c r="D498" s="180"/>
    </row>
    <row r="499" spans="1:4" ht="14.4">
      <c r="A499" s="179"/>
      <c r="B499" s="179"/>
      <c r="C499" s="179"/>
      <c r="D499" s="180"/>
    </row>
    <row r="500" spans="1:4" ht="14.4">
      <c r="A500" s="179"/>
      <c r="B500" s="179"/>
      <c r="C500" s="179"/>
      <c r="D500" s="180"/>
    </row>
    <row r="501" spans="1:4" ht="14.4">
      <c r="A501" s="179"/>
      <c r="B501" s="179"/>
      <c r="C501" s="179"/>
      <c r="D501" s="180"/>
    </row>
    <row r="502" spans="1:4" ht="14.4">
      <c r="A502" s="179"/>
      <c r="B502" s="179"/>
      <c r="C502" s="179"/>
      <c r="D502" s="180"/>
    </row>
    <row r="503" spans="1:4" ht="14.4">
      <c r="A503" s="179"/>
      <c r="B503" s="179"/>
      <c r="C503" s="179"/>
      <c r="D503" s="180"/>
    </row>
    <row r="504" spans="1:4" ht="14.4">
      <c r="A504" s="179"/>
      <c r="B504" s="179"/>
      <c r="C504" s="179"/>
      <c r="D504" s="180"/>
    </row>
    <row r="505" spans="1:4" ht="14.4">
      <c r="A505" s="179"/>
      <c r="B505" s="179"/>
      <c r="C505" s="179"/>
      <c r="D505" s="180"/>
    </row>
    <row r="506" spans="1:4" ht="14.4">
      <c r="A506" s="179"/>
      <c r="B506" s="179"/>
      <c r="C506" s="179"/>
      <c r="D506" s="180"/>
    </row>
    <row r="507" spans="1:4" ht="14.4">
      <c r="A507" s="179"/>
      <c r="B507" s="179"/>
      <c r="C507" s="179"/>
      <c r="D507" s="180"/>
    </row>
    <row r="508" spans="1:4" ht="14.4">
      <c r="A508" s="179"/>
      <c r="B508" s="179"/>
      <c r="C508" s="179"/>
      <c r="D508" s="180"/>
    </row>
    <row r="509" spans="1:4" ht="14.4">
      <c r="A509" s="179"/>
      <c r="B509" s="179"/>
      <c r="C509" s="179"/>
      <c r="D509" s="180"/>
    </row>
    <row r="510" spans="1:4" ht="14.4">
      <c r="A510" s="179"/>
      <c r="B510" s="179"/>
      <c r="C510" s="179"/>
      <c r="D510" s="180"/>
    </row>
    <row r="511" spans="1:4" ht="14.4">
      <c r="A511" s="179"/>
      <c r="B511" s="179"/>
      <c r="C511" s="179"/>
      <c r="D511" s="180"/>
    </row>
    <row r="512" spans="1:4" ht="14.4">
      <c r="A512" s="179"/>
      <c r="B512" s="179"/>
      <c r="C512" s="179"/>
      <c r="D512" s="180"/>
    </row>
    <row r="513" spans="1:4" ht="14.4">
      <c r="A513" s="179"/>
      <c r="B513" s="179"/>
      <c r="C513" s="179"/>
      <c r="D513" s="180"/>
    </row>
    <row r="514" spans="1:4" ht="14.4">
      <c r="A514" s="179"/>
      <c r="B514" s="179"/>
      <c r="C514" s="179"/>
      <c r="D514" s="180"/>
    </row>
    <row r="515" spans="1:4" ht="14.4">
      <c r="A515" s="179"/>
      <c r="B515" s="179"/>
      <c r="C515" s="179"/>
      <c r="D515" s="180"/>
    </row>
    <row r="516" spans="1:4" ht="14.4">
      <c r="A516" s="179"/>
      <c r="B516" s="179"/>
      <c r="C516" s="179"/>
      <c r="D516" s="180"/>
    </row>
    <row r="517" spans="1:4" ht="14.4">
      <c r="A517" s="179"/>
      <c r="B517" s="179"/>
      <c r="C517" s="179"/>
      <c r="D517" s="180"/>
    </row>
    <row r="518" spans="1:4" ht="14.4">
      <c r="A518" s="179"/>
      <c r="B518" s="179"/>
      <c r="C518" s="179"/>
      <c r="D518" s="180"/>
    </row>
    <row r="519" spans="1:4" ht="14.4">
      <c r="A519" s="179"/>
      <c r="B519" s="179"/>
      <c r="C519" s="179"/>
      <c r="D519" s="180"/>
    </row>
    <row r="520" spans="1:4" ht="14.4">
      <c r="A520" s="179"/>
      <c r="B520" s="179"/>
      <c r="C520" s="179"/>
      <c r="D520" s="180"/>
    </row>
    <row r="521" spans="1:4" ht="14.4">
      <c r="A521" s="179"/>
      <c r="B521" s="179"/>
      <c r="C521" s="179"/>
      <c r="D521" s="180"/>
    </row>
    <row r="522" spans="1:4" ht="14.4">
      <c r="A522" s="179"/>
      <c r="B522" s="179"/>
      <c r="C522" s="179"/>
      <c r="D522" s="180"/>
    </row>
    <row r="523" spans="1:4" ht="14.4">
      <c r="A523" s="179"/>
      <c r="B523" s="179"/>
      <c r="C523" s="179"/>
      <c r="D523" s="180"/>
    </row>
    <row r="524" spans="1:4" ht="14.4">
      <c r="A524" s="179"/>
      <c r="B524" s="179"/>
      <c r="C524" s="179"/>
      <c r="D524" s="180"/>
    </row>
    <row r="525" spans="1:4" ht="14.4">
      <c r="A525" s="179"/>
      <c r="B525" s="179"/>
      <c r="C525" s="179"/>
      <c r="D525" s="180"/>
    </row>
    <row r="526" spans="1:4" ht="14.4">
      <c r="A526" s="179"/>
      <c r="B526" s="179"/>
      <c r="C526" s="179"/>
      <c r="D526" s="180"/>
    </row>
    <row r="527" spans="1:4" ht="14.4">
      <c r="A527" s="179"/>
      <c r="B527" s="179"/>
      <c r="C527" s="179"/>
      <c r="D527" s="180"/>
    </row>
    <row r="528" spans="1:4" ht="14.4">
      <c r="A528" s="179"/>
      <c r="B528" s="179"/>
      <c r="C528" s="179"/>
      <c r="D528" s="180"/>
    </row>
    <row r="529" spans="1:4" ht="14.4">
      <c r="A529" s="179"/>
      <c r="B529" s="179"/>
      <c r="C529" s="179"/>
      <c r="D529" s="180"/>
    </row>
    <row r="530" spans="1:4" ht="14.4">
      <c r="A530" s="179"/>
      <c r="B530" s="179"/>
      <c r="C530" s="179"/>
      <c r="D530" s="180"/>
    </row>
    <row r="531" spans="1:4" ht="14.4">
      <c r="A531" s="179"/>
      <c r="B531" s="179"/>
      <c r="C531" s="179"/>
      <c r="D531" s="180"/>
    </row>
    <row r="532" spans="1:4" ht="14.4">
      <c r="A532" s="179"/>
      <c r="B532" s="179"/>
      <c r="C532" s="179"/>
      <c r="D532" s="180"/>
    </row>
    <row r="533" spans="1:4" ht="14.4">
      <c r="A533" s="179"/>
      <c r="B533" s="179"/>
      <c r="C533" s="179"/>
      <c r="D533" s="180"/>
    </row>
    <row r="534" spans="1:4" ht="14.4">
      <c r="A534" s="179"/>
      <c r="B534" s="179"/>
      <c r="C534" s="179"/>
      <c r="D534" s="180"/>
    </row>
    <row r="535" spans="1:4" ht="14.4">
      <c r="A535" s="179"/>
      <c r="B535" s="179"/>
      <c r="C535" s="179"/>
      <c r="D535" s="180"/>
    </row>
    <row r="536" spans="1:4" ht="14.4">
      <c r="A536" s="179"/>
      <c r="B536" s="179"/>
      <c r="C536" s="179"/>
      <c r="D536" s="180"/>
    </row>
    <row r="537" spans="1:4" ht="14.4">
      <c r="A537" s="179"/>
      <c r="B537" s="179"/>
      <c r="C537" s="179"/>
      <c r="D537" s="180"/>
    </row>
    <row r="538" spans="1:4" ht="14.4">
      <c r="A538" s="179"/>
      <c r="B538" s="179"/>
      <c r="C538" s="179"/>
      <c r="D538" s="180"/>
    </row>
    <row r="539" spans="1:4" ht="14.4">
      <c r="A539" s="179"/>
      <c r="B539" s="179"/>
      <c r="C539" s="179"/>
      <c r="D539" s="180"/>
    </row>
    <row r="540" spans="1:4" ht="14.4">
      <c r="A540" s="179"/>
      <c r="B540" s="179"/>
      <c r="C540" s="179"/>
      <c r="D540" s="180"/>
    </row>
    <row r="541" spans="1:4" ht="14.4">
      <c r="A541" s="179"/>
      <c r="B541" s="179"/>
      <c r="C541" s="179"/>
      <c r="D541" s="180"/>
    </row>
    <row r="542" spans="1:4" ht="14.4">
      <c r="A542" s="179"/>
      <c r="B542" s="179"/>
      <c r="C542" s="179"/>
      <c r="D542" s="180"/>
    </row>
    <row r="543" spans="1:4" ht="14.4">
      <c r="A543" s="179"/>
      <c r="B543" s="179"/>
      <c r="C543" s="179"/>
      <c r="D543" s="180"/>
    </row>
    <row r="544" spans="1:4" ht="14.4">
      <c r="A544" s="179"/>
      <c r="B544" s="179"/>
      <c r="C544" s="179"/>
      <c r="D544" s="180"/>
    </row>
    <row r="545" spans="1:4" ht="14.4">
      <c r="A545" s="179"/>
      <c r="B545" s="179"/>
      <c r="C545" s="179"/>
      <c r="D545" s="180"/>
    </row>
    <row r="546" spans="1:4" ht="14.4">
      <c r="A546" s="179"/>
      <c r="B546" s="179"/>
      <c r="C546" s="179"/>
      <c r="D546" s="180"/>
    </row>
    <row r="547" spans="1:4" ht="14.4">
      <c r="A547" s="179"/>
      <c r="B547" s="179"/>
      <c r="C547" s="179"/>
      <c r="D547" s="180"/>
    </row>
    <row r="548" spans="1:4" ht="14.4">
      <c r="A548" s="179"/>
      <c r="B548" s="179"/>
      <c r="C548" s="179"/>
      <c r="D548" s="180"/>
    </row>
    <row r="549" spans="1:4" ht="14.4">
      <c r="A549" s="179"/>
      <c r="B549" s="179"/>
      <c r="C549" s="179"/>
      <c r="D549" s="180"/>
    </row>
    <row r="550" spans="1:4" ht="14.4">
      <c r="A550" s="179"/>
      <c r="B550" s="179"/>
      <c r="C550" s="179"/>
      <c r="D550" s="180"/>
    </row>
    <row r="551" spans="1:4" ht="14.4">
      <c r="A551" s="179"/>
      <c r="B551" s="179"/>
      <c r="C551" s="179"/>
      <c r="D551" s="180"/>
    </row>
    <row r="552" spans="1:4" ht="14.4">
      <c r="A552" s="179"/>
      <c r="B552" s="179"/>
      <c r="C552" s="179"/>
      <c r="D552" s="180"/>
    </row>
    <row r="553" spans="1:4" ht="14.4">
      <c r="A553" s="179"/>
      <c r="B553" s="179"/>
      <c r="C553" s="179"/>
      <c r="D553" s="180"/>
    </row>
    <row r="554" spans="1:4" ht="14.4">
      <c r="A554" s="179"/>
      <c r="B554" s="179"/>
      <c r="C554" s="179"/>
      <c r="D554" s="180"/>
    </row>
    <row r="555" spans="1:4" ht="14.4">
      <c r="A555" s="179"/>
      <c r="B555" s="179"/>
      <c r="C555" s="179"/>
      <c r="D555" s="180"/>
    </row>
    <row r="556" spans="1:4" ht="14.4">
      <c r="A556" s="179"/>
      <c r="B556" s="179"/>
      <c r="C556" s="179"/>
      <c r="D556" s="180"/>
    </row>
    <row r="557" spans="1:4" ht="14.4">
      <c r="A557" s="179"/>
      <c r="B557" s="179"/>
      <c r="C557" s="179"/>
      <c r="D557" s="180"/>
    </row>
    <row r="558" spans="1:4" ht="14.4">
      <c r="A558" s="179"/>
      <c r="B558" s="179"/>
      <c r="C558" s="179"/>
      <c r="D558" s="180"/>
    </row>
    <row r="559" spans="1:4" ht="14.4">
      <c r="A559" s="179"/>
      <c r="B559" s="179"/>
      <c r="C559" s="179"/>
      <c r="D559" s="180"/>
    </row>
    <row r="560" spans="1:4" ht="14.4">
      <c r="A560" s="179"/>
      <c r="B560" s="179"/>
      <c r="C560" s="179"/>
      <c r="D560" s="180"/>
    </row>
    <row r="561" spans="1:4" ht="14.4">
      <c r="A561" s="179"/>
      <c r="B561" s="179"/>
      <c r="C561" s="179"/>
      <c r="D561" s="180"/>
    </row>
    <row r="562" spans="1:4" ht="14.4">
      <c r="A562" s="179"/>
      <c r="B562" s="179"/>
      <c r="C562" s="179"/>
      <c r="D562" s="180"/>
    </row>
    <row r="563" spans="1:4" ht="14.4">
      <c r="A563" s="179"/>
      <c r="B563" s="179"/>
      <c r="C563" s="179"/>
      <c r="D563" s="180"/>
    </row>
    <row r="564" spans="1:4" ht="14.4">
      <c r="A564" s="179"/>
      <c r="B564" s="179"/>
      <c r="C564" s="179"/>
      <c r="D564" s="180"/>
    </row>
    <row r="565" spans="1:4" ht="14.4">
      <c r="A565" s="179"/>
      <c r="B565" s="179"/>
      <c r="C565" s="179"/>
      <c r="D565" s="180"/>
    </row>
    <row r="566" spans="1:4" ht="14.4">
      <c r="A566" s="179"/>
      <c r="B566" s="179"/>
      <c r="C566" s="179"/>
      <c r="D566" s="180"/>
    </row>
    <row r="567" spans="1:4" ht="14.4">
      <c r="A567" s="179"/>
      <c r="B567" s="179"/>
      <c r="C567" s="179"/>
      <c r="D567" s="180"/>
    </row>
    <row r="568" spans="1:4" ht="14.4">
      <c r="A568" s="179"/>
      <c r="B568" s="179"/>
      <c r="C568" s="179"/>
      <c r="D568" s="180"/>
    </row>
    <row r="569" spans="1:4" ht="14.4">
      <c r="A569" s="179"/>
      <c r="B569" s="179"/>
      <c r="C569" s="179"/>
      <c r="D569" s="180"/>
    </row>
    <row r="570" spans="1:4" ht="14.4">
      <c r="A570" s="179"/>
      <c r="B570" s="179"/>
      <c r="C570" s="179"/>
      <c r="D570" s="180"/>
    </row>
    <row r="571" spans="1:4" ht="14.4">
      <c r="A571" s="179"/>
      <c r="B571" s="179"/>
      <c r="C571" s="179"/>
      <c r="D571" s="180"/>
    </row>
    <row r="572" spans="1:4" ht="14.4">
      <c r="A572" s="179"/>
      <c r="B572" s="179"/>
      <c r="C572" s="179"/>
      <c r="D572" s="180"/>
    </row>
    <row r="573" spans="1:4" ht="14.4">
      <c r="A573" s="179"/>
      <c r="B573" s="179"/>
      <c r="C573" s="179"/>
      <c r="D573" s="180"/>
    </row>
    <row r="574" spans="1:4" ht="14.4">
      <c r="A574" s="179"/>
      <c r="B574" s="179"/>
      <c r="C574" s="179"/>
      <c r="D574" s="180"/>
    </row>
    <row r="575" spans="1:4" ht="14.4">
      <c r="A575" s="179"/>
      <c r="B575" s="179"/>
      <c r="C575" s="179"/>
      <c r="D575" s="180"/>
    </row>
    <row r="576" spans="1:4" ht="14.4">
      <c r="A576" s="179"/>
      <c r="B576" s="179"/>
      <c r="C576" s="179"/>
      <c r="D576" s="180"/>
    </row>
    <row r="577" spans="1:4" ht="14.4">
      <c r="A577" s="179"/>
      <c r="B577" s="179"/>
      <c r="C577" s="179"/>
      <c r="D577" s="180"/>
    </row>
    <row r="578" spans="1:4" ht="14.4">
      <c r="A578" s="179"/>
      <c r="B578" s="179"/>
      <c r="C578" s="179"/>
      <c r="D578" s="180"/>
    </row>
    <row r="579" spans="1:4" ht="14.4">
      <c r="A579" s="179"/>
      <c r="B579" s="179"/>
      <c r="C579" s="179"/>
      <c r="D579" s="180"/>
    </row>
    <row r="580" spans="1:4" ht="14.4">
      <c r="A580" s="179"/>
      <c r="B580" s="179"/>
      <c r="C580" s="179"/>
      <c r="D580" s="180"/>
    </row>
    <row r="581" spans="1:4" ht="14.4">
      <c r="A581" s="179"/>
      <c r="B581" s="179"/>
      <c r="C581" s="179"/>
      <c r="D581" s="180"/>
    </row>
    <row r="582" spans="1:4" ht="14.4">
      <c r="A582" s="179"/>
      <c r="B582" s="179"/>
      <c r="C582" s="179"/>
      <c r="D582" s="180"/>
    </row>
    <row r="583" spans="1:4" ht="14.4">
      <c r="A583" s="179"/>
      <c r="B583" s="179"/>
      <c r="C583" s="179"/>
      <c r="D583" s="180"/>
    </row>
    <row r="584" spans="1:4" ht="14.4">
      <c r="A584" s="179"/>
      <c r="B584" s="179"/>
      <c r="C584" s="179"/>
      <c r="D584" s="180"/>
    </row>
    <row r="585" spans="1:4" ht="14.4">
      <c r="A585" s="179"/>
      <c r="B585" s="179"/>
      <c r="C585" s="179"/>
      <c r="D585" s="180"/>
    </row>
    <row r="586" spans="1:4" ht="14.4">
      <c r="A586" s="179"/>
      <c r="B586" s="179"/>
      <c r="C586" s="179"/>
      <c r="D586" s="180"/>
    </row>
    <row r="587" spans="1:4" ht="14.4">
      <c r="A587" s="179"/>
      <c r="B587" s="179"/>
      <c r="C587" s="179"/>
      <c r="D587" s="180"/>
    </row>
    <row r="588" spans="1:4" ht="14.4">
      <c r="A588" s="179"/>
      <c r="B588" s="179"/>
      <c r="C588" s="179"/>
      <c r="D588" s="180"/>
    </row>
    <row r="589" spans="1:4" ht="14.4">
      <c r="A589" s="179"/>
      <c r="B589" s="179"/>
      <c r="C589" s="179"/>
      <c r="D589" s="180"/>
    </row>
    <row r="590" spans="1:4" ht="14.4">
      <c r="A590" s="179"/>
      <c r="B590" s="179"/>
      <c r="C590" s="179"/>
      <c r="D590" s="180"/>
    </row>
    <row r="591" spans="1:4" ht="14.4">
      <c r="A591" s="179"/>
      <c r="B591" s="179"/>
      <c r="C591" s="179"/>
      <c r="D591" s="180"/>
    </row>
    <row r="592" spans="1:4" ht="14.4">
      <c r="A592" s="179"/>
      <c r="B592" s="179"/>
      <c r="C592" s="179"/>
      <c r="D592" s="180"/>
    </row>
    <row r="593" spans="1:4" ht="14.4">
      <c r="A593" s="179"/>
      <c r="B593" s="179"/>
      <c r="C593" s="179"/>
      <c r="D593" s="180"/>
    </row>
    <row r="594" spans="1:4" ht="14.4">
      <c r="A594" s="179"/>
      <c r="B594" s="179"/>
      <c r="C594" s="179"/>
      <c r="D594" s="180"/>
    </row>
    <row r="595" spans="1:4" ht="14.4">
      <c r="A595" s="179"/>
      <c r="B595" s="179"/>
      <c r="C595" s="179"/>
      <c r="D595" s="180"/>
    </row>
    <row r="596" spans="1:4" ht="14.4">
      <c r="A596" s="179"/>
      <c r="B596" s="179"/>
      <c r="C596" s="179"/>
      <c r="D596" s="180"/>
    </row>
    <row r="597" spans="1:4" ht="14.4">
      <c r="A597" s="179"/>
      <c r="B597" s="179"/>
      <c r="C597" s="179"/>
      <c r="D597" s="180"/>
    </row>
    <row r="598" spans="1:4" ht="14.4">
      <c r="A598" s="179"/>
      <c r="B598" s="179"/>
      <c r="C598" s="179"/>
      <c r="D598" s="180"/>
    </row>
    <row r="599" spans="1:4" ht="14.4">
      <c r="A599" s="179"/>
      <c r="B599" s="179"/>
      <c r="C599" s="179"/>
      <c r="D599" s="180"/>
    </row>
    <row r="600" spans="1:4" ht="14.4">
      <c r="A600" s="179"/>
      <c r="B600" s="179"/>
      <c r="C600" s="179"/>
      <c r="D600" s="180"/>
    </row>
    <row r="601" spans="1:4" ht="14.4">
      <c r="A601" s="179"/>
      <c r="B601" s="179"/>
      <c r="C601" s="179"/>
      <c r="D601" s="180"/>
    </row>
    <row r="602" spans="1:4" ht="14.4">
      <c r="A602" s="179"/>
      <c r="B602" s="179"/>
      <c r="C602" s="179"/>
      <c r="D602" s="180"/>
    </row>
    <row r="603" spans="1:4" ht="14.4">
      <c r="A603" s="179"/>
      <c r="B603" s="179"/>
      <c r="C603" s="179"/>
      <c r="D603" s="180"/>
    </row>
    <row r="604" spans="1:4" ht="14.4">
      <c r="A604" s="179"/>
      <c r="B604" s="179"/>
      <c r="C604" s="179"/>
      <c r="D604" s="180"/>
    </row>
    <row r="605" spans="1:4" ht="14.4">
      <c r="A605" s="179"/>
      <c r="B605" s="179"/>
      <c r="C605" s="179"/>
      <c r="D605" s="180"/>
    </row>
    <row r="606" spans="1:4" ht="14.4">
      <c r="A606" s="179"/>
      <c r="B606" s="179"/>
      <c r="C606" s="179"/>
      <c r="D606" s="180"/>
    </row>
    <row r="607" spans="1:4" ht="14.4">
      <c r="A607" s="179"/>
      <c r="B607" s="179"/>
      <c r="C607" s="179"/>
      <c r="D607" s="180"/>
    </row>
    <row r="608" spans="1:4" ht="14.4">
      <c r="A608" s="179"/>
      <c r="B608" s="179"/>
      <c r="C608" s="179"/>
      <c r="D608" s="180"/>
    </row>
    <row r="609" spans="1:4" ht="14.4">
      <c r="A609" s="179"/>
      <c r="B609" s="179"/>
      <c r="C609" s="179"/>
      <c r="D609" s="180"/>
    </row>
    <row r="610" spans="1:4" ht="14.4">
      <c r="A610" s="179"/>
      <c r="B610" s="179"/>
      <c r="C610" s="179"/>
      <c r="D610" s="180"/>
    </row>
    <row r="611" spans="1:4" ht="14.4">
      <c r="A611" s="179"/>
      <c r="B611" s="179"/>
      <c r="C611" s="179"/>
      <c r="D611" s="180"/>
    </row>
    <row r="612" spans="1:4" ht="14.4">
      <c r="A612" s="179"/>
      <c r="B612" s="179"/>
      <c r="C612" s="179"/>
      <c r="D612" s="180"/>
    </row>
    <row r="613" spans="1:4" ht="14.4">
      <c r="A613" s="179"/>
      <c r="B613" s="179"/>
      <c r="C613" s="179"/>
      <c r="D613" s="180"/>
    </row>
    <row r="614" spans="1:4" ht="14.4">
      <c r="A614" s="179"/>
      <c r="B614" s="179"/>
      <c r="C614" s="179"/>
      <c r="D614" s="180"/>
    </row>
    <row r="615" spans="1:4" ht="14.4">
      <c r="A615" s="179"/>
      <c r="B615" s="179"/>
      <c r="C615" s="179"/>
      <c r="D615" s="180"/>
    </row>
    <row r="616" spans="1:4" ht="14.4">
      <c r="A616" s="179"/>
      <c r="B616" s="179"/>
      <c r="C616" s="179"/>
      <c r="D616" s="180"/>
    </row>
    <row r="617" spans="1:4" ht="14.4">
      <c r="A617" s="179"/>
      <c r="B617" s="179"/>
      <c r="C617" s="179"/>
      <c r="D617" s="180"/>
    </row>
    <row r="618" spans="1:4" ht="14.4">
      <c r="A618" s="179"/>
      <c r="B618" s="179"/>
      <c r="C618" s="179"/>
      <c r="D618" s="180"/>
    </row>
    <row r="619" spans="1:4" ht="14.4">
      <c r="A619" s="179"/>
      <c r="B619" s="179"/>
      <c r="C619" s="179"/>
      <c r="D619" s="180"/>
    </row>
    <row r="620" spans="1:4" ht="14.4">
      <c r="A620" s="179"/>
      <c r="B620" s="179"/>
      <c r="C620" s="179"/>
      <c r="D620" s="180"/>
    </row>
    <row r="621" spans="1:4" ht="14.4">
      <c r="A621" s="179"/>
      <c r="B621" s="179"/>
      <c r="C621" s="179"/>
      <c r="D621" s="180"/>
    </row>
    <row r="622" spans="1:4" ht="14.4">
      <c r="A622" s="179"/>
      <c r="B622" s="179"/>
      <c r="C622" s="179"/>
      <c r="D622" s="180"/>
    </row>
    <row r="623" spans="1:4" ht="14.4">
      <c r="A623" s="179"/>
      <c r="B623" s="179"/>
      <c r="C623" s="179"/>
      <c r="D623" s="180"/>
    </row>
    <row r="624" spans="1:4" ht="14.4">
      <c r="A624" s="179"/>
      <c r="B624" s="179"/>
      <c r="C624" s="179"/>
      <c r="D624" s="180"/>
    </row>
    <row r="625" spans="1:4" ht="14.4">
      <c r="A625" s="179"/>
      <c r="B625" s="179"/>
      <c r="C625" s="179"/>
      <c r="D625" s="180"/>
    </row>
    <row r="626" spans="1:4" ht="14.4">
      <c r="A626" s="179"/>
      <c r="B626" s="179"/>
      <c r="C626" s="179"/>
      <c r="D626" s="180"/>
    </row>
    <row r="627" spans="1:4" ht="14.4">
      <c r="A627" s="179"/>
      <c r="B627" s="179"/>
      <c r="C627" s="179"/>
      <c r="D627" s="180"/>
    </row>
    <row r="628" spans="1:4" ht="14.4">
      <c r="A628" s="179"/>
      <c r="B628" s="179"/>
      <c r="C628" s="179"/>
      <c r="D628" s="180"/>
    </row>
    <row r="629" spans="1:4" ht="14.4">
      <c r="A629" s="179"/>
      <c r="B629" s="179"/>
      <c r="C629" s="179"/>
      <c r="D629" s="180"/>
    </row>
    <row r="630" spans="1:4" ht="14.4">
      <c r="A630" s="179"/>
      <c r="B630" s="179"/>
      <c r="C630" s="179"/>
      <c r="D630" s="180"/>
    </row>
    <row r="631" spans="1:4" ht="14.4">
      <c r="A631" s="179"/>
      <c r="B631" s="179"/>
      <c r="C631" s="179"/>
      <c r="D631" s="180"/>
    </row>
    <row r="632" spans="1:4" ht="14.4">
      <c r="A632" s="179"/>
      <c r="B632" s="179"/>
      <c r="C632" s="179"/>
      <c r="D632" s="180"/>
    </row>
    <row r="633" spans="1:4" ht="14.4">
      <c r="A633" s="179"/>
      <c r="B633" s="179"/>
      <c r="C633" s="179"/>
      <c r="D633" s="180"/>
    </row>
    <row r="634" spans="1:4" ht="14.4">
      <c r="A634" s="179"/>
      <c r="B634" s="179"/>
      <c r="C634" s="179"/>
      <c r="D634" s="180"/>
    </row>
    <row r="635" spans="1:4" ht="14.4">
      <c r="A635" s="179"/>
      <c r="B635" s="179"/>
      <c r="C635" s="179"/>
      <c r="D635" s="180"/>
    </row>
    <row r="636" spans="1:4" ht="14.4">
      <c r="A636" s="179"/>
      <c r="B636" s="179"/>
      <c r="C636" s="179"/>
      <c r="D636" s="180"/>
    </row>
    <row r="637" spans="1:4" ht="14.4">
      <c r="A637" s="179"/>
      <c r="B637" s="179"/>
      <c r="C637" s="179"/>
      <c r="D637" s="180"/>
    </row>
    <row r="638" spans="1:4" ht="14.4">
      <c r="A638" s="179"/>
      <c r="B638" s="179"/>
      <c r="C638" s="179"/>
      <c r="D638" s="180"/>
    </row>
    <row r="639" spans="1:4" ht="14.4">
      <c r="A639" s="179"/>
      <c r="B639" s="179"/>
      <c r="C639" s="179"/>
      <c r="D639" s="180"/>
    </row>
    <row r="640" spans="1:4" ht="14.4">
      <c r="A640" s="179"/>
      <c r="B640" s="179"/>
      <c r="C640" s="179"/>
      <c r="D640" s="180"/>
    </row>
    <row r="641" spans="1:4" ht="14.4">
      <c r="A641" s="179"/>
      <c r="B641" s="179"/>
      <c r="C641" s="179"/>
      <c r="D641" s="180"/>
    </row>
    <row r="642" spans="1:4" ht="14.4">
      <c r="A642" s="179"/>
      <c r="B642" s="179"/>
      <c r="C642" s="179"/>
      <c r="D642" s="180"/>
    </row>
    <row r="643" spans="1:4" ht="14.4">
      <c r="A643" s="179"/>
      <c r="B643" s="179"/>
      <c r="C643" s="179"/>
      <c r="D643" s="180"/>
    </row>
    <row r="644" spans="1:4" ht="14.4">
      <c r="A644" s="179"/>
      <c r="B644" s="179"/>
      <c r="C644" s="179"/>
      <c r="D644" s="180"/>
    </row>
    <row r="645" spans="1:4" ht="14.4">
      <c r="A645" s="179"/>
      <c r="B645" s="179"/>
      <c r="C645" s="179"/>
      <c r="D645" s="180"/>
    </row>
    <row r="646" spans="1:4" ht="14.4">
      <c r="A646" s="179"/>
      <c r="B646" s="179"/>
      <c r="C646" s="179"/>
      <c r="D646" s="180"/>
    </row>
    <row r="647" spans="1:4" ht="14.4">
      <c r="A647" s="179"/>
      <c r="B647" s="179"/>
      <c r="C647" s="179"/>
      <c r="D647" s="180"/>
    </row>
    <row r="648" spans="1:4" ht="14.4">
      <c r="A648" s="179"/>
      <c r="B648" s="179"/>
      <c r="C648" s="179"/>
      <c r="D648" s="180"/>
    </row>
    <row r="649" spans="1:4" ht="14.4">
      <c r="A649" s="179"/>
      <c r="B649" s="179"/>
      <c r="C649" s="179"/>
      <c r="D649" s="180"/>
    </row>
    <row r="650" spans="1:4" ht="14.4">
      <c r="A650" s="179"/>
      <c r="B650" s="179"/>
      <c r="C650" s="179"/>
      <c r="D650" s="180"/>
    </row>
    <row r="651" spans="1:4" ht="14.4">
      <c r="A651" s="179"/>
      <c r="B651" s="179"/>
      <c r="C651" s="179"/>
      <c r="D651" s="180"/>
    </row>
    <row r="652" spans="1:4" ht="14.4">
      <c r="A652" s="179"/>
      <c r="B652" s="179"/>
      <c r="C652" s="179"/>
      <c r="D652" s="180"/>
    </row>
    <row r="653" spans="1:4" ht="14.4">
      <c r="A653" s="179"/>
      <c r="B653" s="179"/>
      <c r="C653" s="179"/>
      <c r="D653" s="180"/>
    </row>
    <row r="654" spans="1:4" ht="14.4">
      <c r="A654" s="179"/>
      <c r="B654" s="179"/>
      <c r="C654" s="179"/>
      <c r="D654" s="180"/>
    </row>
    <row r="655" spans="1:4" ht="14.4">
      <c r="A655" s="179"/>
      <c r="B655" s="179"/>
      <c r="C655" s="179"/>
      <c r="D655" s="180"/>
    </row>
    <row r="656" spans="1:4" ht="14.4">
      <c r="A656" s="179"/>
      <c r="B656" s="179"/>
      <c r="C656" s="179"/>
      <c r="D656" s="180"/>
    </row>
    <row r="657" spans="1:4" ht="14.4">
      <c r="A657" s="179"/>
      <c r="B657" s="179"/>
      <c r="C657" s="179"/>
      <c r="D657" s="180"/>
    </row>
    <row r="658" spans="1:4" ht="14.4">
      <c r="A658" s="179"/>
      <c r="B658" s="179"/>
      <c r="C658" s="179"/>
      <c r="D658" s="180"/>
    </row>
    <row r="659" spans="1:4" ht="14.4">
      <c r="A659" s="179"/>
      <c r="B659" s="179"/>
      <c r="C659" s="179"/>
      <c r="D659" s="180"/>
    </row>
    <row r="660" spans="1:4" ht="14.4">
      <c r="A660" s="179"/>
      <c r="B660" s="179"/>
      <c r="C660" s="179"/>
      <c r="D660" s="180"/>
    </row>
    <row r="661" spans="1:4" ht="14.4">
      <c r="A661" s="179"/>
      <c r="B661" s="179"/>
      <c r="C661" s="179"/>
      <c r="D661" s="180"/>
    </row>
    <row r="662" spans="1:4" ht="14.4">
      <c r="A662" s="179"/>
      <c r="B662" s="179"/>
      <c r="C662" s="179"/>
      <c r="D662" s="180"/>
    </row>
    <row r="663" spans="1:4" ht="14.4">
      <c r="A663" s="179"/>
      <c r="B663" s="179"/>
      <c r="C663" s="179"/>
      <c r="D663" s="180"/>
    </row>
    <row r="664" spans="1:4" ht="14.4">
      <c r="A664" s="179"/>
      <c r="B664" s="179"/>
      <c r="C664" s="179"/>
      <c r="D664" s="180"/>
    </row>
    <row r="665" spans="1:4" ht="14.4">
      <c r="A665" s="179"/>
      <c r="B665" s="179"/>
      <c r="C665" s="179"/>
      <c r="D665" s="180"/>
    </row>
    <row r="666" spans="1:4" ht="14.4">
      <c r="A666" s="179"/>
      <c r="B666" s="179"/>
      <c r="C666" s="179"/>
      <c r="D666" s="180"/>
    </row>
    <row r="667" spans="1:4" ht="14.4">
      <c r="A667" s="179"/>
      <c r="B667" s="179"/>
      <c r="C667" s="179"/>
      <c r="D667" s="180"/>
    </row>
    <row r="668" spans="1:4" ht="14.4">
      <c r="A668" s="179"/>
      <c r="B668" s="179"/>
      <c r="C668" s="179"/>
      <c r="D668" s="180"/>
    </row>
    <row r="669" spans="1:4" ht="14.4">
      <c r="A669" s="179"/>
      <c r="B669" s="179"/>
      <c r="C669" s="179"/>
      <c r="D669" s="180"/>
    </row>
    <row r="670" spans="1:4" ht="14.4">
      <c r="A670" s="179"/>
      <c r="B670" s="179"/>
      <c r="C670" s="179"/>
      <c r="D670" s="180"/>
    </row>
    <row r="671" spans="1:4" ht="14.4">
      <c r="A671" s="179"/>
      <c r="B671" s="179"/>
      <c r="C671" s="179"/>
      <c r="D671" s="180"/>
    </row>
    <row r="672" spans="1:4" ht="14.4">
      <c r="A672" s="179"/>
      <c r="B672" s="179"/>
      <c r="C672" s="179"/>
      <c r="D672" s="180"/>
    </row>
    <row r="673" spans="1:4" ht="14.4">
      <c r="A673" s="179"/>
      <c r="B673" s="179"/>
      <c r="C673" s="179"/>
      <c r="D673" s="180"/>
    </row>
    <row r="674" spans="1:4" ht="14.4">
      <c r="A674" s="179"/>
      <c r="B674" s="179"/>
      <c r="C674" s="179"/>
      <c r="D674" s="180"/>
    </row>
    <row r="675" spans="1:4" ht="14.4">
      <c r="A675" s="179"/>
      <c r="B675" s="179"/>
      <c r="C675" s="179"/>
      <c r="D675" s="180"/>
    </row>
    <row r="676" spans="1:4" ht="14.4">
      <c r="A676" s="179"/>
      <c r="B676" s="179"/>
      <c r="C676" s="179"/>
      <c r="D676" s="180"/>
    </row>
    <row r="677" spans="1:4" ht="14.4">
      <c r="A677" s="179"/>
      <c r="B677" s="179"/>
      <c r="C677" s="179"/>
      <c r="D677" s="180"/>
    </row>
    <row r="678" spans="1:4" ht="14.4">
      <c r="A678" s="179"/>
      <c r="B678" s="179"/>
      <c r="C678" s="179"/>
      <c r="D678" s="180"/>
    </row>
    <row r="679" spans="1:4" ht="14.4">
      <c r="A679" s="179"/>
      <c r="B679" s="179"/>
      <c r="C679" s="179"/>
      <c r="D679" s="180"/>
    </row>
    <row r="680" spans="1:4" ht="14.4">
      <c r="A680" s="179"/>
      <c r="B680" s="179"/>
      <c r="C680" s="179"/>
      <c r="D680" s="180"/>
    </row>
    <row r="681" spans="1:4" ht="14.4">
      <c r="A681" s="179"/>
      <c r="B681" s="179"/>
      <c r="C681" s="179"/>
      <c r="D681" s="180"/>
    </row>
    <row r="682" spans="1:4" ht="14.4">
      <c r="A682" s="179"/>
      <c r="B682" s="179"/>
      <c r="C682" s="179"/>
      <c r="D682" s="180"/>
    </row>
    <row r="683" spans="1:4" ht="14.4">
      <c r="A683" s="179"/>
      <c r="B683" s="179"/>
      <c r="C683" s="179"/>
      <c r="D683" s="180"/>
    </row>
    <row r="684" spans="1:4" ht="14.4">
      <c r="A684" s="179"/>
      <c r="B684" s="179"/>
      <c r="C684" s="179"/>
      <c r="D684" s="180"/>
    </row>
    <row r="685" spans="1:4" ht="14.4">
      <c r="A685" s="179"/>
      <c r="B685" s="179"/>
      <c r="C685" s="179"/>
      <c r="D685" s="180"/>
    </row>
    <row r="686" spans="1:4" ht="14.4">
      <c r="A686" s="179"/>
      <c r="B686" s="179"/>
      <c r="C686" s="179"/>
      <c r="D686" s="180"/>
    </row>
    <row r="687" spans="1:4" ht="14.4">
      <c r="A687" s="179"/>
      <c r="B687" s="179"/>
      <c r="C687" s="179"/>
      <c r="D687" s="180"/>
    </row>
    <row r="688" spans="1:4" ht="14.4">
      <c r="A688" s="179"/>
      <c r="B688" s="179"/>
      <c r="C688" s="179"/>
      <c r="D688" s="180"/>
    </row>
    <row r="689" spans="1:4" ht="14.4">
      <c r="A689" s="179"/>
      <c r="B689" s="179"/>
      <c r="C689" s="179"/>
      <c r="D689" s="180"/>
    </row>
    <row r="690" spans="1:4" ht="14.4">
      <c r="A690" s="179"/>
      <c r="B690" s="179"/>
      <c r="C690" s="179"/>
      <c r="D690" s="180"/>
    </row>
    <row r="691" spans="1:4" ht="14.4">
      <c r="A691" s="179"/>
      <c r="B691" s="179"/>
      <c r="C691" s="179"/>
      <c r="D691" s="180"/>
    </row>
    <row r="692" spans="1:4" ht="14.4">
      <c r="A692" s="179"/>
      <c r="B692" s="179"/>
      <c r="C692" s="179"/>
      <c r="D692" s="180"/>
    </row>
    <row r="693" spans="1:4" ht="14.4">
      <c r="A693" s="179"/>
      <c r="B693" s="179"/>
      <c r="C693" s="179"/>
      <c r="D693" s="180"/>
    </row>
    <row r="694" spans="1:4" ht="14.4">
      <c r="A694" s="179"/>
      <c r="B694" s="179"/>
      <c r="C694" s="179"/>
      <c r="D694" s="180"/>
    </row>
    <row r="695" spans="1:4" ht="14.4">
      <c r="A695" s="179"/>
      <c r="B695" s="179"/>
      <c r="C695" s="179"/>
      <c r="D695" s="180"/>
    </row>
    <row r="696" spans="1:4" ht="14.4">
      <c r="A696" s="179"/>
      <c r="B696" s="179"/>
      <c r="C696" s="179"/>
      <c r="D696" s="180"/>
    </row>
    <row r="697" spans="1:4" ht="14.4">
      <c r="A697" s="179"/>
      <c r="B697" s="179"/>
      <c r="C697" s="179"/>
      <c r="D697" s="180"/>
    </row>
    <row r="698" spans="1:4" ht="14.4">
      <c r="A698" s="179"/>
      <c r="B698" s="179"/>
      <c r="C698" s="179"/>
      <c r="D698" s="180"/>
    </row>
    <row r="699" spans="1:4" ht="14.4">
      <c r="A699" s="179"/>
      <c r="B699" s="179"/>
      <c r="C699" s="179"/>
      <c r="D699" s="180"/>
    </row>
    <row r="700" spans="1:4" ht="14.4">
      <c r="A700" s="179"/>
      <c r="B700" s="179"/>
      <c r="C700" s="179"/>
      <c r="D700" s="180"/>
    </row>
    <row r="701" spans="1:4" ht="14.4">
      <c r="A701" s="179"/>
      <c r="B701" s="179"/>
      <c r="C701" s="179"/>
      <c r="D701" s="180"/>
    </row>
    <row r="702" spans="1:4" ht="14.4">
      <c r="A702" s="179"/>
      <c r="B702" s="179"/>
      <c r="C702" s="179"/>
      <c r="D702" s="180"/>
    </row>
    <row r="703" spans="1:4" ht="14.4">
      <c r="A703" s="179"/>
      <c r="B703" s="179"/>
      <c r="C703" s="179"/>
      <c r="D703" s="180"/>
    </row>
    <row r="704" spans="1:4" ht="14.4">
      <c r="A704" s="179"/>
      <c r="B704" s="179"/>
      <c r="C704" s="179"/>
      <c r="D704" s="180"/>
    </row>
    <row r="705" spans="1:4" ht="14.4">
      <c r="A705" s="179"/>
      <c r="B705" s="179"/>
      <c r="C705" s="179"/>
      <c r="D705" s="180"/>
    </row>
    <row r="706" spans="1:4" ht="14.4">
      <c r="A706" s="179"/>
      <c r="B706" s="179"/>
      <c r="C706" s="179"/>
      <c r="D706" s="180"/>
    </row>
    <row r="707" spans="1:4" ht="14.4">
      <c r="A707" s="179"/>
      <c r="B707" s="179"/>
      <c r="C707" s="179"/>
      <c r="D707" s="180"/>
    </row>
    <row r="708" spans="1:4" ht="14.4">
      <c r="A708" s="179"/>
      <c r="B708" s="179"/>
      <c r="C708" s="179"/>
      <c r="D708" s="180"/>
    </row>
    <row r="709" spans="1:4" ht="14.4">
      <c r="A709" s="179"/>
      <c r="B709" s="179"/>
      <c r="C709" s="179"/>
      <c r="D709" s="180"/>
    </row>
    <row r="710" spans="1:4" ht="14.4">
      <c r="A710" s="179"/>
      <c r="B710" s="179"/>
      <c r="C710" s="179"/>
      <c r="D710" s="180"/>
    </row>
    <row r="711" spans="1:4" ht="14.4">
      <c r="A711" s="179"/>
      <c r="B711" s="179"/>
      <c r="C711" s="179"/>
      <c r="D711" s="180"/>
    </row>
    <row r="712" spans="1:4" ht="14.4">
      <c r="A712" s="179"/>
      <c r="B712" s="179"/>
      <c r="C712" s="179"/>
      <c r="D712" s="180"/>
    </row>
    <row r="713" spans="1:4" ht="14.4">
      <c r="A713" s="179"/>
      <c r="B713" s="179"/>
      <c r="C713" s="179"/>
      <c r="D713" s="180"/>
    </row>
    <row r="714" spans="1:4" ht="14.4">
      <c r="A714" s="179"/>
      <c r="B714" s="179"/>
      <c r="C714" s="179"/>
      <c r="D714" s="180"/>
    </row>
    <row r="715" spans="1:4" ht="14.4">
      <c r="A715" s="179"/>
      <c r="B715" s="179"/>
      <c r="C715" s="179"/>
      <c r="D715" s="180"/>
    </row>
    <row r="716" spans="1:4" ht="14.4">
      <c r="A716" s="179"/>
      <c r="B716" s="179"/>
      <c r="C716" s="179"/>
      <c r="D716" s="180"/>
    </row>
    <row r="717" spans="1:4" ht="14.4">
      <c r="A717" s="179"/>
      <c r="B717" s="179"/>
      <c r="C717" s="179"/>
      <c r="D717" s="180"/>
    </row>
    <row r="718" spans="1:4" ht="14.4">
      <c r="A718" s="179"/>
      <c r="B718" s="179"/>
      <c r="C718" s="179"/>
      <c r="D718" s="180"/>
    </row>
    <row r="719" spans="1:4" ht="14.4">
      <c r="A719" s="179"/>
      <c r="B719" s="179"/>
      <c r="C719" s="179"/>
      <c r="D719" s="180"/>
    </row>
    <row r="720" spans="1:4" ht="14.4">
      <c r="A720" s="179"/>
      <c r="B720" s="179"/>
      <c r="C720" s="179"/>
      <c r="D720" s="180"/>
    </row>
    <row r="721" spans="1:4" ht="14.4">
      <c r="A721" s="179"/>
      <c r="B721" s="179"/>
      <c r="C721" s="179"/>
      <c r="D721" s="180"/>
    </row>
    <row r="722" spans="1:4" ht="14.4">
      <c r="A722" s="179"/>
      <c r="B722" s="179"/>
      <c r="C722" s="179"/>
      <c r="D722" s="180"/>
    </row>
    <row r="723" spans="1:4" ht="14.4">
      <c r="A723" s="179"/>
      <c r="B723" s="179"/>
      <c r="C723" s="179"/>
      <c r="D723" s="180"/>
    </row>
    <row r="724" spans="1:4" ht="14.4">
      <c r="A724" s="179"/>
      <c r="B724" s="179"/>
      <c r="C724" s="179"/>
      <c r="D724" s="180"/>
    </row>
    <row r="725" spans="1:4" ht="14.4">
      <c r="A725" s="179"/>
      <c r="B725" s="179"/>
      <c r="C725" s="179"/>
      <c r="D725" s="180"/>
    </row>
    <row r="726" spans="1:4" ht="14.4">
      <c r="A726" s="179"/>
      <c r="B726" s="179"/>
      <c r="C726" s="179"/>
      <c r="D726" s="180"/>
    </row>
    <row r="727" spans="1:4" ht="14.4">
      <c r="A727" s="179"/>
      <c r="B727" s="179"/>
      <c r="C727" s="179"/>
      <c r="D727" s="180"/>
    </row>
    <row r="728" spans="1:4" ht="14.4">
      <c r="A728" s="179"/>
      <c r="B728" s="179"/>
      <c r="C728" s="179"/>
      <c r="D728" s="180"/>
    </row>
    <row r="729" spans="1:4" ht="14.4">
      <c r="A729" s="179"/>
      <c r="B729" s="179"/>
      <c r="C729" s="179"/>
      <c r="D729" s="180"/>
    </row>
    <row r="730" spans="1:4" ht="14.4">
      <c r="A730" s="179"/>
      <c r="B730" s="179"/>
      <c r="C730" s="179"/>
      <c r="D730" s="180"/>
    </row>
    <row r="731" spans="1:4" ht="14.4">
      <c r="A731" s="179"/>
      <c r="B731" s="179"/>
      <c r="C731" s="179"/>
      <c r="D731" s="180"/>
    </row>
    <row r="732" spans="1:4" ht="14.4">
      <c r="A732" s="179"/>
      <c r="B732" s="179"/>
      <c r="C732" s="179"/>
      <c r="D732" s="180"/>
    </row>
    <row r="733" spans="1:4" ht="14.4">
      <c r="A733" s="179"/>
      <c r="B733" s="179"/>
      <c r="C733" s="179"/>
      <c r="D733" s="180"/>
    </row>
    <row r="734" spans="1:4" ht="14.4">
      <c r="A734" s="179"/>
      <c r="B734" s="179"/>
      <c r="C734" s="179"/>
      <c r="D734" s="180"/>
    </row>
    <row r="735" spans="1:4" ht="14.4">
      <c r="A735" s="179"/>
      <c r="B735" s="179"/>
      <c r="C735" s="179"/>
      <c r="D735" s="180"/>
    </row>
    <row r="736" spans="1:4" ht="14.4">
      <c r="A736" s="179"/>
      <c r="B736" s="179"/>
      <c r="C736" s="179"/>
      <c r="D736" s="180"/>
    </row>
    <row r="737" spans="1:4" ht="14.4">
      <c r="A737" s="179"/>
      <c r="B737" s="179"/>
      <c r="C737" s="179"/>
      <c r="D737" s="180"/>
    </row>
    <row r="738" spans="1:4" ht="14.4">
      <c r="A738" s="179"/>
      <c r="B738" s="179"/>
      <c r="C738" s="179"/>
      <c r="D738" s="180"/>
    </row>
    <row r="739" spans="1:4" ht="14.4">
      <c r="A739" s="179"/>
      <c r="B739" s="179"/>
      <c r="C739" s="179"/>
      <c r="D739" s="180"/>
    </row>
    <row r="740" spans="1:4" ht="14.4">
      <c r="A740" s="179"/>
      <c r="B740" s="179"/>
      <c r="C740" s="179"/>
      <c r="D740" s="180"/>
    </row>
    <row r="741" spans="1:4" ht="14.4">
      <c r="A741" s="179"/>
      <c r="B741" s="179"/>
      <c r="C741" s="179"/>
      <c r="D741" s="180"/>
    </row>
    <row r="742" spans="1:4" ht="14.4">
      <c r="A742" s="179"/>
      <c r="B742" s="179"/>
      <c r="C742" s="179"/>
      <c r="D742" s="180"/>
    </row>
    <row r="743" spans="1:4" ht="14.4">
      <c r="A743" s="179"/>
      <c r="B743" s="179"/>
      <c r="C743" s="179"/>
      <c r="D743" s="180"/>
    </row>
    <row r="744" spans="1:4" ht="14.4">
      <c r="A744" s="179"/>
      <c r="B744" s="179"/>
      <c r="C744" s="179"/>
      <c r="D744" s="180"/>
    </row>
    <row r="745" spans="1:4" ht="14.4">
      <c r="A745" s="179"/>
      <c r="B745" s="179"/>
      <c r="C745" s="179"/>
      <c r="D745" s="180"/>
    </row>
    <row r="746" spans="1:4" ht="14.4">
      <c r="A746" s="179"/>
      <c r="B746" s="179"/>
      <c r="C746" s="179"/>
      <c r="D746" s="180"/>
    </row>
    <row r="747" spans="1:4" ht="14.4">
      <c r="A747" s="179"/>
      <c r="B747" s="179"/>
      <c r="C747" s="179"/>
      <c r="D747" s="180"/>
    </row>
    <row r="748" spans="1:4" ht="14.4">
      <c r="A748" s="179"/>
      <c r="B748" s="179"/>
      <c r="C748" s="179"/>
      <c r="D748" s="180"/>
    </row>
    <row r="749" spans="1:4" ht="14.4">
      <c r="A749" s="179"/>
      <c r="B749" s="179"/>
      <c r="C749" s="179"/>
      <c r="D749" s="180"/>
    </row>
    <row r="750" spans="1:4" ht="14.4">
      <c r="A750" s="179"/>
      <c r="B750" s="179"/>
      <c r="C750" s="179"/>
      <c r="D750" s="180"/>
    </row>
    <row r="751" spans="1:4" ht="14.4">
      <c r="A751" s="179"/>
      <c r="B751" s="179"/>
      <c r="C751" s="179"/>
      <c r="D751" s="180"/>
    </row>
    <row r="752" spans="1:4" ht="14.4">
      <c r="A752" s="179"/>
      <c r="B752" s="179"/>
      <c r="C752" s="179"/>
      <c r="D752" s="180"/>
    </row>
    <row r="753" spans="1:4" ht="14.4">
      <c r="A753" s="179"/>
      <c r="B753" s="179"/>
      <c r="C753" s="179"/>
      <c r="D753" s="180"/>
    </row>
    <row r="754" spans="1:4" ht="14.4">
      <c r="A754" s="179"/>
      <c r="B754" s="179"/>
      <c r="C754" s="179"/>
      <c r="D754" s="180"/>
    </row>
    <row r="755" spans="1:4" ht="14.4">
      <c r="A755" s="179"/>
      <c r="B755" s="179"/>
      <c r="C755" s="179"/>
      <c r="D755" s="180"/>
    </row>
    <row r="756" spans="1:4" ht="14.4">
      <c r="A756" s="179"/>
      <c r="B756" s="179"/>
      <c r="C756" s="179"/>
      <c r="D756" s="180"/>
    </row>
    <row r="757" spans="1:4" ht="14.4">
      <c r="A757" s="179"/>
      <c r="B757" s="179"/>
      <c r="C757" s="179"/>
      <c r="D757" s="180"/>
    </row>
    <row r="758" spans="1:4" ht="14.4">
      <c r="A758" s="179"/>
      <c r="B758" s="179"/>
      <c r="C758" s="179"/>
      <c r="D758" s="180"/>
    </row>
    <row r="759" spans="1:4" ht="14.4">
      <c r="A759" s="179"/>
      <c r="B759" s="179"/>
      <c r="C759" s="179"/>
      <c r="D759" s="180"/>
    </row>
    <row r="760" spans="1:4" ht="14.4">
      <c r="A760" s="179"/>
      <c r="B760" s="179"/>
      <c r="C760" s="179"/>
      <c r="D760" s="180"/>
    </row>
    <row r="761" spans="1:4" ht="14.4">
      <c r="A761" s="179"/>
      <c r="B761" s="179"/>
      <c r="C761" s="179"/>
      <c r="D761" s="180"/>
    </row>
    <row r="762" spans="1:4" ht="14.4">
      <c r="A762" s="179"/>
      <c r="B762" s="179"/>
      <c r="C762" s="179"/>
      <c r="D762" s="180"/>
    </row>
    <row r="763" spans="1:4" ht="14.4">
      <c r="A763" s="179"/>
      <c r="B763" s="179"/>
      <c r="C763" s="179"/>
      <c r="D763" s="180"/>
    </row>
    <row r="764" spans="1:4" ht="14.4">
      <c r="A764" s="179"/>
      <c r="B764" s="179"/>
      <c r="C764" s="179"/>
      <c r="D764" s="180"/>
    </row>
    <row r="765" spans="1:4" ht="14.4">
      <c r="A765" s="179"/>
      <c r="B765" s="179"/>
      <c r="C765" s="179"/>
      <c r="D765" s="180"/>
    </row>
    <row r="766" spans="1:4" ht="14.4">
      <c r="A766" s="179"/>
      <c r="B766" s="179"/>
      <c r="C766" s="179"/>
      <c r="D766" s="180"/>
    </row>
    <row r="767" spans="1:4" ht="14.4">
      <c r="A767" s="179"/>
      <c r="B767" s="179"/>
      <c r="C767" s="179"/>
      <c r="D767" s="180"/>
    </row>
    <row r="768" spans="1:4" ht="14.4">
      <c r="A768" s="179"/>
      <c r="B768" s="179"/>
      <c r="C768" s="179"/>
      <c r="D768" s="180"/>
    </row>
    <row r="769" spans="1:4" ht="14.4">
      <c r="A769" s="179"/>
      <c r="B769" s="179"/>
      <c r="C769" s="179"/>
      <c r="D769" s="180"/>
    </row>
    <row r="770" spans="1:4" ht="14.4">
      <c r="A770" s="179"/>
      <c r="B770" s="179"/>
      <c r="C770" s="179"/>
      <c r="D770" s="180"/>
    </row>
    <row r="771" spans="1:4" ht="14.4">
      <c r="A771" s="179"/>
      <c r="B771" s="179"/>
      <c r="C771" s="179"/>
      <c r="D771" s="180"/>
    </row>
    <row r="772" spans="1:4" ht="14.4">
      <c r="A772" s="179"/>
      <c r="B772" s="179"/>
      <c r="C772" s="179"/>
      <c r="D772" s="180"/>
    </row>
    <row r="773" spans="1:4" ht="14.4">
      <c r="A773" s="179"/>
      <c r="B773" s="179"/>
      <c r="C773" s="179"/>
      <c r="D773" s="180"/>
    </row>
    <row r="774" spans="1:4" ht="14.4">
      <c r="A774" s="179"/>
      <c r="B774" s="179"/>
      <c r="C774" s="179"/>
      <c r="D774" s="180"/>
    </row>
    <row r="775" spans="1:4" ht="14.4">
      <c r="A775" s="179"/>
      <c r="B775" s="179"/>
      <c r="C775" s="179"/>
      <c r="D775" s="180"/>
    </row>
    <row r="776" spans="1:4" ht="14.4">
      <c r="A776" s="179"/>
      <c r="B776" s="179"/>
      <c r="C776" s="179"/>
      <c r="D776" s="180"/>
    </row>
    <row r="777" spans="1:4" ht="14.4">
      <c r="A777" s="179"/>
      <c r="B777" s="179"/>
      <c r="C777" s="179"/>
      <c r="D777" s="180"/>
    </row>
    <row r="778" spans="1:4" ht="14.4">
      <c r="A778" s="179"/>
      <c r="B778" s="179"/>
      <c r="C778" s="179"/>
      <c r="D778" s="180"/>
    </row>
    <row r="779" spans="1:4" ht="14.4">
      <c r="A779" s="179"/>
      <c r="B779" s="179"/>
      <c r="C779" s="179"/>
      <c r="D779" s="180"/>
    </row>
    <row r="780" spans="1:4" ht="14.4">
      <c r="A780" s="179"/>
      <c r="B780" s="179"/>
      <c r="C780" s="179"/>
      <c r="D780" s="180"/>
    </row>
    <row r="781" spans="1:4" ht="14.4">
      <c r="A781" s="179"/>
      <c r="B781" s="179"/>
      <c r="C781" s="179"/>
      <c r="D781" s="180"/>
    </row>
    <row r="782" spans="1:4" ht="14.4">
      <c r="A782" s="179"/>
      <c r="B782" s="179"/>
      <c r="C782" s="179"/>
      <c r="D782" s="180"/>
    </row>
    <row r="783" spans="1:4" ht="14.4">
      <c r="A783" s="179"/>
      <c r="B783" s="179"/>
      <c r="C783" s="179"/>
      <c r="D783" s="180"/>
    </row>
    <row r="784" spans="1:4" ht="14.4">
      <c r="A784" s="179"/>
      <c r="B784" s="179"/>
      <c r="C784" s="179"/>
      <c r="D784" s="180"/>
    </row>
    <row r="785" spans="1:4" ht="14.4">
      <c r="A785" s="179"/>
      <c r="B785" s="179"/>
      <c r="C785" s="179"/>
      <c r="D785" s="180"/>
    </row>
    <row r="786" spans="1:4" ht="14.4">
      <c r="A786" s="179"/>
      <c r="B786" s="179"/>
      <c r="C786" s="179"/>
      <c r="D786" s="180"/>
    </row>
    <row r="787" spans="1:4" ht="14.4">
      <c r="A787" s="179"/>
      <c r="B787" s="179"/>
      <c r="C787" s="179"/>
      <c r="D787" s="180"/>
    </row>
    <row r="788" spans="1:4" ht="14.4">
      <c r="A788" s="179"/>
      <c r="B788" s="179"/>
      <c r="C788" s="179"/>
      <c r="D788" s="180"/>
    </row>
    <row r="789" spans="1:4" ht="14.4">
      <c r="A789" s="179"/>
      <c r="B789" s="179"/>
      <c r="C789" s="179"/>
      <c r="D789" s="180"/>
    </row>
    <row r="790" spans="1:4" ht="14.4">
      <c r="A790" s="179"/>
      <c r="B790" s="179"/>
      <c r="C790" s="179"/>
      <c r="D790" s="180"/>
    </row>
    <row r="791" spans="1:4" ht="14.4">
      <c r="A791" s="179"/>
      <c r="B791" s="179"/>
      <c r="C791" s="179"/>
      <c r="D791" s="180"/>
    </row>
    <row r="792" spans="1:4" ht="14.4">
      <c r="A792" s="179"/>
      <c r="B792" s="179"/>
      <c r="C792" s="179"/>
      <c r="D792" s="180"/>
    </row>
    <row r="793" spans="1:4" ht="14.4">
      <c r="A793" s="179"/>
      <c r="B793" s="179"/>
      <c r="C793" s="179"/>
      <c r="D793" s="180"/>
    </row>
    <row r="794" spans="1:4" ht="14.4">
      <c r="A794" s="179"/>
      <c r="B794" s="179"/>
      <c r="C794" s="179"/>
      <c r="D794" s="180"/>
    </row>
    <row r="795" spans="1:4" ht="14.4">
      <c r="A795" s="179"/>
      <c r="B795" s="179"/>
      <c r="C795" s="179"/>
      <c r="D795" s="180"/>
    </row>
    <row r="796" spans="1:4" ht="14.4">
      <c r="A796" s="179"/>
      <c r="B796" s="179"/>
      <c r="C796" s="179"/>
      <c r="D796" s="180"/>
    </row>
    <row r="797" spans="1:4" ht="14.4">
      <c r="A797" s="179"/>
      <c r="B797" s="179"/>
      <c r="C797" s="179"/>
      <c r="D797" s="180"/>
    </row>
    <row r="798" spans="1:4" ht="14.4">
      <c r="A798" s="179"/>
      <c r="B798" s="179"/>
      <c r="C798" s="179"/>
      <c r="D798" s="180"/>
    </row>
    <row r="799" spans="1:4" ht="14.4">
      <c r="A799" s="179"/>
      <c r="B799" s="179"/>
      <c r="C799" s="179"/>
      <c r="D799" s="180"/>
    </row>
    <row r="800" spans="1:4" ht="14.4">
      <c r="A800" s="179"/>
      <c r="B800" s="179"/>
      <c r="C800" s="179"/>
      <c r="D800" s="180"/>
    </row>
    <row r="801" spans="1:4" ht="14.4">
      <c r="A801" s="179"/>
      <c r="B801" s="179"/>
      <c r="C801" s="179"/>
      <c r="D801" s="180"/>
    </row>
    <row r="802" spans="1:4" ht="14.4">
      <c r="A802" s="179"/>
      <c r="B802" s="179"/>
      <c r="C802" s="179"/>
      <c r="D802" s="180"/>
    </row>
    <row r="803" spans="1:4" ht="14.4">
      <c r="A803" s="179"/>
      <c r="B803" s="179"/>
      <c r="C803" s="179"/>
      <c r="D803" s="180"/>
    </row>
    <row r="804" spans="1:4" ht="14.4">
      <c r="A804" s="179"/>
      <c r="B804" s="179"/>
      <c r="C804" s="179"/>
      <c r="D804" s="180"/>
    </row>
    <row r="805" spans="1:4" ht="14.4">
      <c r="A805" s="179"/>
      <c r="B805" s="179"/>
      <c r="C805" s="179"/>
      <c r="D805" s="180"/>
    </row>
    <row r="806" spans="1:4" ht="14.4">
      <c r="A806" s="179"/>
      <c r="B806" s="179"/>
      <c r="C806" s="179"/>
      <c r="D806" s="180"/>
    </row>
    <row r="807" spans="1:4" ht="14.4">
      <c r="A807" s="179"/>
      <c r="B807" s="179"/>
      <c r="C807" s="179"/>
      <c r="D807" s="180"/>
    </row>
    <row r="808" spans="1:4" ht="14.4">
      <c r="A808" s="179"/>
      <c r="B808" s="179"/>
      <c r="C808" s="179"/>
      <c r="D808" s="180"/>
    </row>
    <row r="809" spans="1:4" ht="14.4">
      <c r="A809" s="179"/>
      <c r="B809" s="179"/>
      <c r="C809" s="179"/>
      <c r="D809" s="180"/>
    </row>
    <row r="810" spans="1:4" ht="14.4">
      <c r="A810" s="179"/>
      <c r="B810" s="179"/>
      <c r="C810" s="179"/>
      <c r="D810" s="180"/>
    </row>
    <row r="811" spans="1:4" ht="14.4">
      <c r="A811" s="179"/>
      <c r="B811" s="179"/>
      <c r="C811" s="179"/>
      <c r="D811" s="180"/>
    </row>
    <row r="812" spans="1:4" ht="14.4">
      <c r="A812" s="179"/>
      <c r="B812" s="179"/>
      <c r="C812" s="179"/>
      <c r="D812" s="180"/>
    </row>
    <row r="813" spans="1:4" ht="14.4">
      <c r="A813" s="179"/>
      <c r="B813" s="179"/>
      <c r="C813" s="179"/>
      <c r="D813" s="180"/>
    </row>
    <row r="814" spans="1:4" ht="14.4">
      <c r="A814" s="179"/>
      <c r="B814" s="179"/>
      <c r="C814" s="179"/>
      <c r="D814" s="180"/>
    </row>
    <row r="815" spans="1:4" ht="14.4">
      <c r="A815" s="179"/>
      <c r="B815" s="179"/>
      <c r="C815" s="179"/>
      <c r="D815" s="180"/>
    </row>
    <row r="816" spans="1:4" ht="14.4">
      <c r="A816" s="179"/>
      <c r="B816" s="179"/>
      <c r="C816" s="179"/>
      <c r="D816" s="180"/>
    </row>
    <row r="817" spans="1:4" ht="14.4">
      <c r="A817" s="179"/>
      <c r="B817" s="179"/>
      <c r="C817" s="179"/>
      <c r="D817" s="180"/>
    </row>
    <row r="818" spans="1:4" ht="14.4">
      <c r="A818" s="179"/>
      <c r="B818" s="179"/>
      <c r="C818" s="179"/>
      <c r="D818" s="180"/>
    </row>
    <row r="819" spans="1:4" ht="14.4">
      <c r="A819" s="179"/>
      <c r="B819" s="179"/>
      <c r="C819" s="179"/>
      <c r="D819" s="180"/>
    </row>
    <row r="820" spans="1:4" ht="14.4">
      <c r="A820" s="179"/>
      <c r="B820" s="179"/>
      <c r="C820" s="179"/>
      <c r="D820" s="180"/>
    </row>
    <row r="821" spans="1:4" ht="14.4">
      <c r="A821" s="179"/>
      <c r="B821" s="179"/>
      <c r="C821" s="179"/>
      <c r="D821" s="180"/>
    </row>
    <row r="822" spans="1:4" ht="14.4">
      <c r="A822" s="179"/>
      <c r="B822" s="179"/>
      <c r="C822" s="179"/>
      <c r="D822" s="180"/>
    </row>
    <row r="823" spans="1:4" ht="14.4">
      <c r="A823" s="179"/>
      <c r="B823" s="179"/>
      <c r="C823" s="179"/>
      <c r="D823" s="180"/>
    </row>
    <row r="824" spans="1:4" ht="14.4">
      <c r="A824" s="179"/>
      <c r="B824" s="179"/>
      <c r="C824" s="179"/>
      <c r="D824" s="180"/>
    </row>
    <row r="825" spans="1:4" ht="14.4">
      <c r="A825" s="179"/>
      <c r="B825" s="179"/>
      <c r="C825" s="179"/>
      <c r="D825" s="180"/>
    </row>
    <row r="826" spans="1:4" ht="14.4">
      <c r="A826" s="179"/>
      <c r="B826" s="179"/>
      <c r="C826" s="179"/>
      <c r="D826" s="180"/>
    </row>
    <row r="827" spans="1:4" ht="14.4">
      <c r="A827" s="179"/>
      <c r="B827" s="179"/>
      <c r="C827" s="179"/>
      <c r="D827" s="180"/>
    </row>
    <row r="828" spans="1:4" ht="14.4">
      <c r="A828" s="179"/>
      <c r="B828" s="179"/>
      <c r="C828" s="179"/>
      <c r="D828" s="180"/>
    </row>
    <row r="829" spans="1:4" ht="14.4">
      <c r="A829" s="179"/>
      <c r="B829" s="179"/>
      <c r="C829" s="179"/>
      <c r="D829" s="180"/>
    </row>
    <row r="830" spans="1:4" ht="14.4">
      <c r="A830" s="179"/>
      <c r="B830" s="179"/>
      <c r="C830" s="179"/>
      <c r="D830" s="180"/>
    </row>
    <row r="831" spans="1:4" ht="14.4">
      <c r="A831" s="179"/>
      <c r="B831" s="179"/>
      <c r="C831" s="179"/>
      <c r="D831" s="180"/>
    </row>
    <row r="832" spans="1:4" ht="14.4">
      <c r="A832" s="179"/>
      <c r="B832" s="179"/>
      <c r="C832" s="179"/>
      <c r="D832" s="180"/>
    </row>
    <row r="833" spans="1:4" ht="14.4">
      <c r="A833" s="179"/>
      <c r="B833" s="179"/>
      <c r="C833" s="179"/>
      <c r="D833" s="180"/>
    </row>
    <row r="834" spans="1:4" ht="14.4">
      <c r="A834" s="179"/>
      <c r="B834" s="179"/>
      <c r="C834" s="179"/>
      <c r="D834" s="180"/>
    </row>
    <row r="835" spans="1:4" ht="14.4">
      <c r="A835" s="179"/>
      <c r="B835" s="179"/>
      <c r="C835" s="179"/>
      <c r="D835" s="180"/>
    </row>
    <row r="836" spans="1:4" ht="14.4">
      <c r="A836" s="179"/>
      <c r="B836" s="179"/>
      <c r="C836" s="179"/>
      <c r="D836" s="180"/>
    </row>
    <row r="837" spans="1:4" ht="14.4">
      <c r="A837" s="179"/>
      <c r="B837" s="179"/>
      <c r="C837" s="179"/>
      <c r="D837" s="180"/>
    </row>
    <row r="838" spans="1:4" ht="14.4">
      <c r="A838" s="179"/>
      <c r="B838" s="179"/>
      <c r="C838" s="179"/>
      <c r="D838" s="180"/>
    </row>
    <row r="839" spans="1:4" ht="14.4">
      <c r="A839" s="179"/>
      <c r="B839" s="179"/>
      <c r="C839" s="179"/>
      <c r="D839" s="180"/>
    </row>
    <row r="840" spans="1:4" ht="14.4">
      <c r="A840" s="179"/>
      <c r="B840" s="179"/>
      <c r="C840" s="179"/>
      <c r="D840" s="180"/>
    </row>
    <row r="841" spans="1:4" ht="14.4">
      <c r="A841" s="179"/>
      <c r="B841" s="179"/>
      <c r="C841" s="179"/>
      <c r="D841" s="180"/>
    </row>
    <row r="842" spans="1:4" ht="14.4">
      <c r="A842" s="179"/>
      <c r="B842" s="179"/>
      <c r="C842" s="179"/>
      <c r="D842" s="180"/>
    </row>
    <row r="843" spans="1:4" ht="14.4">
      <c r="A843" s="179"/>
      <c r="B843" s="179"/>
      <c r="C843" s="179"/>
      <c r="D843" s="180"/>
    </row>
    <row r="844" spans="1:4" ht="14.4">
      <c r="A844" s="179"/>
      <c r="B844" s="179"/>
      <c r="C844" s="179"/>
      <c r="D844" s="180"/>
    </row>
    <row r="845" spans="1:4" ht="14.4">
      <c r="A845" s="179"/>
      <c r="B845" s="179"/>
      <c r="C845" s="179"/>
      <c r="D845" s="180"/>
    </row>
    <row r="846" spans="1:4" ht="14.4">
      <c r="A846" s="179"/>
      <c r="B846" s="179"/>
      <c r="C846" s="179"/>
      <c r="D846" s="180"/>
    </row>
    <row r="847" spans="1:4" ht="14.4">
      <c r="A847" s="179"/>
      <c r="B847" s="179"/>
      <c r="C847" s="179"/>
      <c r="D847" s="180"/>
    </row>
    <row r="848" spans="1:4" ht="14.4">
      <c r="A848" s="179"/>
      <c r="B848" s="179"/>
      <c r="C848" s="179"/>
      <c r="D848" s="180"/>
    </row>
    <row r="849" spans="1:4" ht="14.4">
      <c r="A849" s="179"/>
      <c r="B849" s="179"/>
      <c r="C849" s="179"/>
      <c r="D849" s="180"/>
    </row>
    <row r="850" spans="1:4" ht="14.4">
      <c r="A850" s="179"/>
      <c r="B850" s="179"/>
      <c r="C850" s="179"/>
      <c r="D850" s="180"/>
    </row>
    <row r="851" spans="1:4" ht="14.4">
      <c r="A851" s="179"/>
      <c r="B851" s="179"/>
      <c r="C851" s="179"/>
      <c r="D851" s="180"/>
    </row>
    <row r="852" spans="1:4" ht="14.4">
      <c r="A852" s="179"/>
      <c r="B852" s="179"/>
      <c r="C852" s="179"/>
      <c r="D852" s="180"/>
    </row>
    <row r="853" spans="1:4" ht="14.4">
      <c r="A853" s="179"/>
      <c r="B853" s="179"/>
      <c r="C853" s="179"/>
      <c r="D853" s="180"/>
    </row>
    <row r="854" spans="1:4" ht="14.4">
      <c r="A854" s="179"/>
      <c r="B854" s="179"/>
      <c r="C854" s="179"/>
      <c r="D854" s="180"/>
    </row>
    <row r="855" spans="1:4" ht="14.4">
      <c r="A855" s="179"/>
      <c r="B855" s="179"/>
      <c r="C855" s="179"/>
      <c r="D855" s="180"/>
    </row>
    <row r="856" spans="1:4" ht="14.4">
      <c r="A856" s="179"/>
      <c r="B856" s="179"/>
      <c r="C856" s="179"/>
      <c r="D856" s="180"/>
    </row>
    <row r="857" spans="1:4" ht="14.4">
      <c r="A857" s="179"/>
      <c r="B857" s="179"/>
      <c r="C857" s="179"/>
      <c r="D857" s="180"/>
    </row>
    <row r="858" spans="1:4" ht="14.4">
      <c r="A858" s="179"/>
      <c r="B858" s="179"/>
      <c r="C858" s="179"/>
      <c r="D858" s="180"/>
    </row>
    <row r="859" spans="1:4" ht="14.4">
      <c r="A859" s="179"/>
      <c r="B859" s="179"/>
      <c r="C859" s="179"/>
      <c r="D859" s="180"/>
    </row>
    <row r="860" spans="1:4" ht="14.4">
      <c r="A860" s="179"/>
      <c r="B860" s="179"/>
      <c r="C860" s="179"/>
      <c r="D860" s="180"/>
    </row>
    <row r="861" spans="1:4" ht="14.4">
      <c r="A861" s="179"/>
      <c r="B861" s="179"/>
      <c r="C861" s="179"/>
      <c r="D861" s="180"/>
    </row>
    <row r="862" spans="1:4" ht="14.4">
      <c r="A862" s="179"/>
      <c r="B862" s="179"/>
      <c r="C862" s="179"/>
      <c r="D862" s="180"/>
    </row>
    <row r="863" spans="1:4" ht="14.4">
      <c r="A863" s="179"/>
      <c r="B863" s="179"/>
      <c r="C863" s="179"/>
      <c r="D863" s="180"/>
    </row>
    <row r="864" spans="1:4" ht="14.4">
      <c r="A864" s="179"/>
      <c r="B864" s="179"/>
      <c r="C864" s="179"/>
      <c r="D864" s="180"/>
    </row>
    <row r="865" spans="1:4" ht="14.4">
      <c r="A865" s="179"/>
      <c r="B865" s="179"/>
      <c r="C865" s="179"/>
      <c r="D865" s="180"/>
    </row>
    <row r="866" spans="1:4" ht="14.4">
      <c r="A866" s="179"/>
      <c r="B866" s="179"/>
      <c r="C866" s="179"/>
      <c r="D866" s="180"/>
    </row>
    <row r="867" spans="1:4" ht="14.4">
      <c r="A867" s="179"/>
      <c r="B867" s="179"/>
      <c r="C867" s="179"/>
      <c r="D867" s="180"/>
    </row>
    <row r="868" spans="1:4" ht="14.4">
      <c r="A868" s="179"/>
      <c r="B868" s="179"/>
      <c r="C868" s="179"/>
      <c r="D868" s="180"/>
    </row>
    <row r="869" spans="1:4" ht="14.4">
      <c r="A869" s="179"/>
      <c r="B869" s="179"/>
      <c r="C869" s="179"/>
      <c r="D869" s="180"/>
    </row>
    <row r="870" spans="1:4" ht="14.4">
      <c r="A870" s="179"/>
      <c r="B870" s="179"/>
      <c r="C870" s="179"/>
      <c r="D870" s="180"/>
    </row>
    <row r="871" spans="1:4" ht="14.4">
      <c r="A871" s="179"/>
      <c r="B871" s="179"/>
      <c r="C871" s="179"/>
      <c r="D871" s="180"/>
    </row>
    <row r="872" spans="1:4" ht="14.4">
      <c r="A872" s="179"/>
      <c r="B872" s="179"/>
      <c r="C872" s="179"/>
      <c r="D872" s="180"/>
    </row>
    <row r="873" spans="1:4" ht="14.4">
      <c r="A873" s="179"/>
      <c r="B873" s="179"/>
      <c r="C873" s="179"/>
      <c r="D873" s="180"/>
    </row>
    <row r="874" spans="1:4" ht="14.4">
      <c r="A874" s="179"/>
      <c r="B874" s="179"/>
      <c r="C874" s="179"/>
      <c r="D874" s="180"/>
    </row>
    <row r="875" spans="1:4" ht="14.4">
      <c r="A875" s="179"/>
      <c r="B875" s="179"/>
      <c r="C875" s="179"/>
      <c r="D875" s="180"/>
    </row>
    <row r="876" spans="1:4" ht="14.4">
      <c r="A876" s="179"/>
      <c r="B876" s="179"/>
      <c r="C876" s="179"/>
      <c r="D876" s="180"/>
    </row>
    <row r="877" spans="1:4" ht="14.4">
      <c r="A877" s="179"/>
      <c r="B877" s="179"/>
      <c r="C877" s="179"/>
      <c r="D877" s="180"/>
    </row>
    <row r="878" spans="1:4" ht="14.4">
      <c r="A878" s="179"/>
      <c r="B878" s="179"/>
      <c r="C878" s="179"/>
      <c r="D878" s="180"/>
    </row>
    <row r="879" spans="1:4" ht="14.4">
      <c r="A879" s="179"/>
      <c r="B879" s="179"/>
      <c r="C879" s="179"/>
      <c r="D879" s="180"/>
    </row>
    <row r="880" spans="1:4" ht="14.4">
      <c r="A880" s="179"/>
      <c r="B880" s="179"/>
      <c r="C880" s="179"/>
      <c r="D880" s="180"/>
    </row>
    <row r="881" spans="1:4" ht="14.4">
      <c r="A881" s="179"/>
      <c r="B881" s="179"/>
      <c r="C881" s="179"/>
      <c r="D881" s="180"/>
    </row>
    <row r="882" spans="1:4" ht="14.4">
      <c r="A882" s="179"/>
      <c r="B882" s="179"/>
      <c r="C882" s="179"/>
      <c r="D882" s="180"/>
    </row>
    <row r="883" spans="1:4" ht="14.4">
      <c r="A883" s="179"/>
      <c r="B883" s="179"/>
      <c r="C883" s="179"/>
      <c r="D883" s="180"/>
    </row>
    <row r="884" spans="1:4" ht="14.4">
      <c r="A884" s="179"/>
      <c r="B884" s="179"/>
      <c r="C884" s="179"/>
      <c r="D884" s="180"/>
    </row>
    <row r="885" spans="1:4" ht="14.4">
      <c r="A885" s="179"/>
      <c r="B885" s="179"/>
      <c r="C885" s="179"/>
      <c r="D885" s="180"/>
    </row>
    <row r="886" spans="1:4" ht="14.4">
      <c r="A886" s="179"/>
      <c r="B886" s="179"/>
      <c r="C886" s="179"/>
      <c r="D886" s="180"/>
    </row>
    <row r="887" spans="1:4" ht="14.4">
      <c r="A887" s="179"/>
      <c r="B887" s="179"/>
      <c r="C887" s="179"/>
      <c r="D887" s="180"/>
    </row>
    <row r="888" spans="1:4" ht="14.4">
      <c r="A888" s="179"/>
      <c r="B888" s="179"/>
      <c r="C888" s="179"/>
      <c r="D888" s="180"/>
    </row>
    <row r="889" spans="1:4" ht="14.4">
      <c r="A889" s="179"/>
      <c r="B889" s="179"/>
      <c r="C889" s="179"/>
      <c r="D889" s="180"/>
    </row>
    <row r="890" spans="1:4" ht="14.4">
      <c r="A890" s="179"/>
      <c r="B890" s="179"/>
      <c r="C890" s="179"/>
      <c r="D890" s="180"/>
    </row>
    <row r="891" spans="1:4" ht="14.4">
      <c r="A891" s="179"/>
      <c r="B891" s="179"/>
      <c r="C891" s="179"/>
      <c r="D891" s="180"/>
    </row>
    <row r="892" spans="1:4" ht="14.4">
      <c r="A892" s="179"/>
      <c r="B892" s="179"/>
      <c r="C892" s="179"/>
      <c r="D892" s="180"/>
    </row>
    <row r="893" spans="1:4" ht="14.4">
      <c r="A893" s="179"/>
      <c r="B893" s="179"/>
      <c r="C893" s="179"/>
      <c r="D893" s="180"/>
    </row>
    <row r="894" spans="1:4" ht="14.4">
      <c r="A894" s="179"/>
      <c r="B894" s="179"/>
      <c r="C894" s="179"/>
      <c r="D894" s="180"/>
    </row>
    <row r="895" spans="1:4" ht="14.4">
      <c r="A895" s="179"/>
      <c r="B895" s="179"/>
      <c r="C895" s="179"/>
      <c r="D895" s="180"/>
    </row>
    <row r="896" spans="1:4" ht="14.4">
      <c r="A896" s="179"/>
      <c r="B896" s="179"/>
      <c r="C896" s="179"/>
      <c r="D896" s="180"/>
    </row>
    <row r="897" spans="1:4" ht="14.4">
      <c r="A897" s="179"/>
      <c r="B897" s="179"/>
      <c r="C897" s="179"/>
      <c r="D897" s="180"/>
    </row>
    <row r="898" spans="1:4" ht="14.4">
      <c r="A898" s="179"/>
      <c r="B898" s="179"/>
      <c r="C898" s="179"/>
      <c r="D898" s="180"/>
    </row>
    <row r="899" spans="1:4" ht="14.4">
      <c r="A899" s="179"/>
      <c r="B899" s="179"/>
      <c r="C899" s="179"/>
      <c r="D899" s="180"/>
    </row>
    <row r="900" spans="1:4" ht="14.4">
      <c r="A900" s="179"/>
      <c r="B900" s="179"/>
      <c r="C900" s="179"/>
      <c r="D900" s="180"/>
    </row>
    <row r="901" spans="1:4" ht="14.4">
      <c r="A901" s="179"/>
      <c r="B901" s="179"/>
      <c r="C901" s="179"/>
      <c r="D901" s="180"/>
    </row>
    <row r="902" spans="1:4" ht="14.4">
      <c r="A902" s="179"/>
      <c r="B902" s="179"/>
      <c r="C902" s="179"/>
      <c r="D902" s="180"/>
    </row>
    <row r="903" spans="1:4" ht="14.4">
      <c r="A903" s="179"/>
      <c r="B903" s="179"/>
      <c r="C903" s="179"/>
      <c r="D903" s="180"/>
    </row>
    <row r="904" spans="1:4" ht="14.4">
      <c r="A904" s="179"/>
      <c r="B904" s="179"/>
      <c r="C904" s="179"/>
      <c r="D904" s="180"/>
    </row>
    <row r="905" spans="1:4" ht="14.4">
      <c r="A905" s="179"/>
      <c r="B905" s="179"/>
      <c r="C905" s="179"/>
      <c r="D905" s="180"/>
    </row>
    <row r="906" spans="1:4" ht="14.4">
      <c r="A906" s="179"/>
      <c r="B906" s="179"/>
      <c r="C906" s="179"/>
      <c r="D906" s="180"/>
    </row>
    <row r="907" spans="1:4" ht="14.4">
      <c r="A907" s="179"/>
      <c r="B907" s="179"/>
      <c r="C907" s="179"/>
      <c r="D907" s="180"/>
    </row>
    <row r="908" spans="1:4" ht="14.4">
      <c r="A908" s="179"/>
      <c r="B908" s="179"/>
      <c r="C908" s="179"/>
      <c r="D908" s="180"/>
    </row>
    <row r="909" spans="1:4" ht="14.4">
      <c r="A909" s="179"/>
      <c r="B909" s="179"/>
      <c r="C909" s="179"/>
      <c r="D909" s="180"/>
    </row>
    <row r="910" spans="1:4" ht="14.4">
      <c r="A910" s="179"/>
      <c r="B910" s="179"/>
      <c r="C910" s="179"/>
      <c r="D910" s="180"/>
    </row>
    <row r="911" spans="1:4" ht="14.4">
      <c r="A911" s="179"/>
      <c r="B911" s="179"/>
      <c r="C911" s="179"/>
      <c r="D911" s="180"/>
    </row>
    <row r="912" spans="1:4" ht="14.4">
      <c r="A912" s="179"/>
      <c r="B912" s="179"/>
      <c r="C912" s="179"/>
      <c r="D912" s="180"/>
    </row>
    <row r="913" spans="1:4" ht="14.4">
      <c r="A913" s="179"/>
      <c r="B913" s="179"/>
      <c r="C913" s="179"/>
      <c r="D913" s="180"/>
    </row>
    <row r="914" spans="1:4" ht="14.4">
      <c r="A914" s="179"/>
      <c r="B914" s="179"/>
      <c r="C914" s="179"/>
      <c r="D914" s="180"/>
    </row>
    <row r="915" spans="1:4" ht="14.4">
      <c r="A915" s="179"/>
      <c r="B915" s="179"/>
      <c r="C915" s="179"/>
      <c r="D915" s="180"/>
    </row>
    <row r="916" spans="1:4" ht="14.4">
      <c r="A916" s="179"/>
      <c r="B916" s="179"/>
      <c r="C916" s="179"/>
      <c r="D916" s="180"/>
    </row>
    <row r="917" spans="1:4" ht="14.4">
      <c r="A917" s="179"/>
      <c r="B917" s="179"/>
      <c r="C917" s="179"/>
      <c r="D917" s="180"/>
    </row>
    <row r="918" spans="1:4" ht="14.4">
      <c r="A918" s="179"/>
      <c r="B918" s="179"/>
      <c r="C918" s="179"/>
      <c r="D918" s="180"/>
    </row>
    <row r="919" spans="1:4" ht="14.4">
      <c r="A919" s="179"/>
      <c r="B919" s="179"/>
      <c r="C919" s="179"/>
      <c r="D919" s="180"/>
    </row>
    <row r="920" spans="1:4" ht="14.4">
      <c r="A920" s="179"/>
      <c r="B920" s="179"/>
      <c r="C920" s="179"/>
      <c r="D920" s="180"/>
    </row>
    <row r="921" spans="1:4" ht="14.4">
      <c r="A921" s="179"/>
      <c r="B921" s="179"/>
      <c r="C921" s="179"/>
      <c r="D921" s="180"/>
    </row>
    <row r="922" spans="1:4" ht="14.4">
      <c r="A922" s="179"/>
      <c r="B922" s="179"/>
      <c r="C922" s="179"/>
      <c r="D922" s="180"/>
    </row>
    <row r="923" spans="1:4" ht="14.4">
      <c r="A923" s="179"/>
      <c r="B923" s="179"/>
      <c r="C923" s="179"/>
      <c r="D923" s="180"/>
    </row>
    <row r="924" spans="1:4" ht="14.4">
      <c r="A924" s="179"/>
      <c r="B924" s="179"/>
      <c r="C924" s="179"/>
      <c r="D924" s="180"/>
    </row>
    <row r="925" spans="1:4" ht="14.4">
      <c r="A925" s="179"/>
      <c r="B925" s="179"/>
      <c r="C925" s="179"/>
      <c r="D925" s="180"/>
    </row>
    <row r="926" spans="1:4" ht="14.4">
      <c r="A926" s="179"/>
      <c r="B926" s="179"/>
      <c r="C926" s="179"/>
      <c r="D926" s="180"/>
    </row>
    <row r="927" spans="1:4" ht="14.4">
      <c r="A927" s="179"/>
      <c r="B927" s="179"/>
      <c r="C927" s="179"/>
      <c r="D927" s="180"/>
    </row>
    <row r="928" spans="1:4" ht="14.4">
      <c r="A928" s="179"/>
      <c r="B928" s="179"/>
      <c r="C928" s="179"/>
      <c r="D928" s="180"/>
    </row>
    <row r="929" spans="1:4" ht="14.4">
      <c r="A929" s="179"/>
      <c r="B929" s="179"/>
      <c r="C929" s="179"/>
      <c r="D929" s="180"/>
    </row>
    <row r="930" spans="1:4" ht="14.4">
      <c r="A930" s="179"/>
      <c r="B930" s="179"/>
      <c r="C930" s="179"/>
      <c r="D930" s="180"/>
    </row>
    <row r="931" spans="1:4" ht="14.4">
      <c r="A931" s="179"/>
      <c r="B931" s="179"/>
      <c r="C931" s="179"/>
      <c r="D931" s="180"/>
    </row>
    <row r="932" spans="1:4" ht="14.4">
      <c r="A932" s="179"/>
      <c r="B932" s="179"/>
      <c r="C932" s="179"/>
      <c r="D932" s="180"/>
    </row>
    <row r="933" spans="1:4" ht="14.4">
      <c r="A933" s="179"/>
      <c r="B933" s="179"/>
      <c r="C933" s="179"/>
      <c r="D933" s="180"/>
    </row>
    <row r="934" spans="1:4" ht="14.4">
      <c r="A934" s="179"/>
      <c r="B934" s="179"/>
      <c r="C934" s="179"/>
      <c r="D934" s="180"/>
    </row>
    <row r="935" spans="1:4" ht="14.4">
      <c r="A935" s="179"/>
      <c r="B935" s="179"/>
      <c r="C935" s="179"/>
      <c r="D935" s="180"/>
    </row>
    <row r="936" spans="1:4" ht="14.4">
      <c r="A936" s="179"/>
      <c r="B936" s="179"/>
      <c r="C936" s="179"/>
      <c r="D936" s="180"/>
    </row>
    <row r="937" spans="1:4" ht="14.4">
      <c r="A937" s="179"/>
      <c r="B937" s="179"/>
      <c r="C937" s="179"/>
      <c r="D937" s="180"/>
    </row>
    <row r="938" spans="1:4" ht="14.4">
      <c r="A938" s="179"/>
      <c r="B938" s="179"/>
      <c r="C938" s="179"/>
      <c r="D938" s="180"/>
    </row>
    <row r="939" spans="1:4" ht="14.4">
      <c r="A939" s="179"/>
      <c r="B939" s="179"/>
      <c r="C939" s="179"/>
      <c r="D939" s="180"/>
    </row>
    <row r="940" spans="1:4" ht="14.4">
      <c r="A940" s="179"/>
      <c r="B940" s="179"/>
      <c r="C940" s="179"/>
      <c r="D940" s="180"/>
    </row>
    <row r="941" spans="1:4" ht="14.4">
      <c r="A941" s="179"/>
      <c r="B941" s="179"/>
      <c r="C941" s="179"/>
      <c r="D941" s="180"/>
    </row>
    <row r="942" spans="1:4" ht="14.4">
      <c r="A942" s="179"/>
      <c r="B942" s="179"/>
      <c r="C942" s="179"/>
      <c r="D942" s="180"/>
    </row>
    <row r="943" spans="1:4" ht="14.4">
      <c r="A943" s="179"/>
      <c r="B943" s="179"/>
      <c r="C943" s="179"/>
      <c r="D943" s="180"/>
    </row>
    <row r="944" spans="1:4" ht="14.4">
      <c r="A944" s="179"/>
      <c r="B944" s="179"/>
      <c r="C944" s="179"/>
      <c r="D944" s="180"/>
    </row>
    <row r="945" spans="1:4" ht="14.4">
      <c r="A945" s="179"/>
      <c r="B945" s="179"/>
      <c r="C945" s="179"/>
      <c r="D945" s="180"/>
    </row>
    <row r="946" spans="1:4" ht="14.4">
      <c r="A946" s="179"/>
      <c r="B946" s="179"/>
      <c r="C946" s="179"/>
      <c r="D946" s="180"/>
    </row>
    <row r="947" spans="1:4" ht="14.4">
      <c r="A947" s="179"/>
      <c r="B947" s="179"/>
      <c r="C947" s="179"/>
      <c r="D947" s="180"/>
    </row>
    <row r="948" spans="1:4" ht="14.4">
      <c r="A948" s="179"/>
      <c r="B948" s="179"/>
      <c r="C948" s="179"/>
      <c r="D948" s="180"/>
    </row>
    <row r="949" spans="1:4" ht="14.4">
      <c r="A949" s="179"/>
      <c r="B949" s="179"/>
      <c r="C949" s="179"/>
      <c r="D949" s="180"/>
    </row>
    <row r="950" spans="1:4" ht="14.4">
      <c r="A950" s="179"/>
      <c r="B950" s="179"/>
      <c r="C950" s="179"/>
      <c r="D950" s="180"/>
    </row>
    <row r="951" spans="1:4" ht="14.4">
      <c r="A951" s="179"/>
      <c r="B951" s="179"/>
      <c r="C951" s="179"/>
      <c r="D951" s="180"/>
    </row>
    <row r="952" spans="1:4" ht="14.4">
      <c r="A952" s="179"/>
      <c r="B952" s="179"/>
      <c r="C952" s="179"/>
      <c r="D952" s="180"/>
    </row>
    <row r="953" spans="1:4" ht="14.4">
      <c r="A953" s="179"/>
      <c r="B953" s="179"/>
      <c r="C953" s="179"/>
      <c r="D953" s="180"/>
    </row>
    <row r="954" spans="1:4" ht="14.4">
      <c r="A954" s="179"/>
      <c r="B954" s="179"/>
      <c r="C954" s="179"/>
      <c r="D954" s="180"/>
    </row>
    <row r="955" spans="1:4" ht="14.4">
      <c r="A955" s="179"/>
      <c r="B955" s="179"/>
      <c r="C955" s="179"/>
      <c r="D955" s="180"/>
    </row>
    <row r="956" spans="1:4" ht="14.4">
      <c r="A956" s="179"/>
      <c r="B956" s="179"/>
      <c r="C956" s="179"/>
      <c r="D956" s="180"/>
    </row>
    <row r="957" spans="1:4" ht="14.4">
      <c r="A957" s="179"/>
      <c r="B957" s="179"/>
      <c r="C957" s="179"/>
      <c r="D957" s="180"/>
    </row>
    <row r="958" spans="1:4" ht="14.4">
      <c r="A958" s="179"/>
      <c r="B958" s="179"/>
      <c r="C958" s="179"/>
      <c r="D958" s="180"/>
    </row>
    <row r="959" spans="1:4" ht="14.4">
      <c r="A959" s="179"/>
      <c r="B959" s="179"/>
      <c r="C959" s="179"/>
      <c r="D959" s="180"/>
    </row>
    <row r="960" spans="1:4" ht="14.4">
      <c r="A960" s="179"/>
      <c r="B960" s="179"/>
      <c r="C960" s="179"/>
      <c r="D960" s="180"/>
    </row>
    <row r="961" spans="1:4" ht="14.4">
      <c r="A961" s="179"/>
      <c r="B961" s="179"/>
      <c r="C961" s="179"/>
      <c r="D961" s="180"/>
    </row>
    <row r="962" spans="1:4" ht="14.4">
      <c r="A962" s="179"/>
      <c r="B962" s="179"/>
      <c r="C962" s="179"/>
      <c r="D962" s="180"/>
    </row>
    <row r="963" spans="1:4" ht="14.4">
      <c r="A963" s="179"/>
      <c r="B963" s="179"/>
      <c r="C963" s="179"/>
      <c r="D963" s="180"/>
    </row>
    <row r="964" spans="1:4" ht="14.4">
      <c r="A964" s="179"/>
      <c r="B964" s="179"/>
      <c r="C964" s="179"/>
      <c r="D964" s="180"/>
    </row>
    <row r="965" spans="1:4" ht="14.4">
      <c r="A965" s="179"/>
      <c r="B965" s="179"/>
      <c r="C965" s="179"/>
      <c r="D965" s="180"/>
    </row>
    <row r="966" spans="1:4" ht="14.4">
      <c r="A966" s="179"/>
      <c r="B966" s="179"/>
      <c r="C966" s="179"/>
      <c r="D966" s="180"/>
    </row>
    <row r="967" spans="1:4" ht="14.4">
      <c r="A967" s="179"/>
      <c r="B967" s="179"/>
      <c r="C967" s="179"/>
      <c r="D967" s="180"/>
    </row>
    <row r="968" spans="1:4" ht="14.4">
      <c r="A968" s="179"/>
      <c r="B968" s="179"/>
      <c r="C968" s="179"/>
      <c r="D968" s="180"/>
    </row>
    <row r="969" spans="1:4" ht="14.4">
      <c r="A969" s="179"/>
      <c r="B969" s="179"/>
      <c r="C969" s="179"/>
      <c r="D969" s="180"/>
    </row>
    <row r="970" spans="1:4" ht="14.4">
      <c r="A970" s="179"/>
      <c r="B970" s="179"/>
      <c r="C970" s="179"/>
      <c r="D970" s="180"/>
    </row>
    <row r="971" spans="1:4" ht="14.4">
      <c r="A971" s="179"/>
      <c r="B971" s="179"/>
      <c r="C971" s="179"/>
      <c r="D971" s="180"/>
    </row>
    <row r="972" spans="1:4" ht="14.4">
      <c r="A972" s="179"/>
      <c r="B972" s="179"/>
      <c r="C972" s="179"/>
      <c r="D972" s="180"/>
    </row>
    <row r="973" spans="1:4" ht="14.4">
      <c r="A973" s="179"/>
      <c r="B973" s="179"/>
      <c r="C973" s="179"/>
      <c r="D973" s="180"/>
    </row>
    <row r="974" spans="1:4" ht="14.4">
      <c r="A974" s="179"/>
      <c r="B974" s="179"/>
      <c r="C974" s="179"/>
      <c r="D974" s="180"/>
    </row>
    <row r="975" spans="1:4" ht="14.4">
      <c r="A975" s="179"/>
      <c r="B975" s="179"/>
      <c r="C975" s="179"/>
      <c r="D975" s="180"/>
    </row>
    <row r="976" spans="1:4" ht="14.4">
      <c r="A976" s="179"/>
      <c r="B976" s="179"/>
      <c r="C976" s="179"/>
      <c r="D976" s="180"/>
    </row>
    <row r="977" spans="1:4" ht="14.4">
      <c r="A977" s="179"/>
      <c r="B977" s="179"/>
      <c r="C977" s="179"/>
      <c r="D977" s="180"/>
    </row>
    <row r="978" spans="1:4" ht="14.4">
      <c r="A978" s="179"/>
      <c r="B978" s="179"/>
      <c r="C978" s="179"/>
      <c r="D978" s="180"/>
    </row>
    <row r="979" spans="1:4" ht="14.4">
      <c r="A979" s="179"/>
      <c r="B979" s="179"/>
      <c r="C979" s="179"/>
      <c r="D979" s="180"/>
    </row>
    <row r="980" spans="1:4" ht="14.4">
      <c r="A980" s="179"/>
      <c r="B980" s="179"/>
      <c r="C980" s="179"/>
      <c r="D980" s="180"/>
    </row>
    <row r="981" spans="1:4" ht="14.4">
      <c r="A981" s="179"/>
      <c r="B981" s="179"/>
      <c r="C981" s="179"/>
      <c r="D981" s="180"/>
    </row>
    <row r="982" spans="1:4" ht="14.4">
      <c r="A982" s="179"/>
      <c r="B982" s="179"/>
      <c r="C982" s="179"/>
      <c r="D982" s="180"/>
    </row>
    <row r="983" spans="1:4" ht="14.4">
      <c r="A983" s="179"/>
      <c r="B983" s="179"/>
      <c r="C983" s="179"/>
      <c r="D983" s="180"/>
    </row>
    <row r="984" spans="1:4" ht="14.4">
      <c r="A984" s="179"/>
      <c r="B984" s="179"/>
      <c r="C984" s="179"/>
      <c r="D984" s="180"/>
    </row>
    <row r="985" spans="1:4" ht="14.4">
      <c r="A985" s="179"/>
      <c r="B985" s="179"/>
      <c r="C985" s="179"/>
      <c r="D985" s="180"/>
    </row>
    <row r="986" spans="1:4" ht="14.4">
      <c r="A986" s="179"/>
      <c r="B986" s="179"/>
      <c r="C986" s="179"/>
      <c r="D986" s="180"/>
    </row>
    <row r="987" spans="1:4" ht="14.4">
      <c r="A987" s="179"/>
      <c r="B987" s="179"/>
      <c r="C987" s="179"/>
      <c r="D987" s="180"/>
    </row>
    <row r="988" spans="1:4" ht="14.4">
      <c r="A988" s="179"/>
      <c r="B988" s="179"/>
      <c r="C988" s="179"/>
      <c r="D988" s="180"/>
    </row>
    <row r="989" spans="1:4" ht="14.4">
      <c r="A989" s="179"/>
      <c r="B989" s="179"/>
      <c r="C989" s="179"/>
      <c r="D989" s="180"/>
    </row>
    <row r="990" spans="1:4" ht="14.4">
      <c r="A990" s="179"/>
      <c r="B990" s="179"/>
      <c r="C990" s="179"/>
      <c r="D990" s="180"/>
    </row>
    <row r="991" spans="1:4" ht="14.4">
      <c r="A991" s="179"/>
      <c r="B991" s="179"/>
      <c r="C991" s="179"/>
      <c r="D991" s="180"/>
    </row>
    <row r="992" spans="1:4" ht="14.4">
      <c r="A992" s="179"/>
      <c r="B992" s="179"/>
      <c r="C992" s="179"/>
      <c r="D992" s="180"/>
    </row>
    <row r="993" spans="1:4" ht="14.4">
      <c r="A993" s="179"/>
      <c r="B993" s="179"/>
      <c r="C993" s="179"/>
      <c r="D993" s="180"/>
    </row>
    <row r="994" spans="1:4" ht="14.4">
      <c r="A994" s="179"/>
      <c r="B994" s="179"/>
      <c r="C994" s="179"/>
      <c r="D994" s="180"/>
    </row>
    <row r="995" spans="1:4" ht="14.4">
      <c r="A995" s="179"/>
      <c r="B995" s="179"/>
      <c r="C995" s="179"/>
      <c r="D995" s="180"/>
    </row>
    <row r="996" spans="1:4" ht="14.4">
      <c r="A996" s="179"/>
      <c r="B996" s="179"/>
      <c r="C996" s="179"/>
      <c r="D996" s="180"/>
    </row>
    <row r="997" spans="1:4" ht="14.4">
      <c r="A997" s="179"/>
      <c r="B997" s="179"/>
      <c r="C997" s="179"/>
      <c r="D997" s="180"/>
    </row>
    <row r="998" spans="1:4" ht="14.4">
      <c r="A998" s="179"/>
      <c r="B998" s="179"/>
      <c r="C998" s="179"/>
      <c r="D998" s="180"/>
    </row>
    <row r="999" spans="1:4" ht="14.4">
      <c r="A999" s="179"/>
      <c r="B999" s="179"/>
      <c r="C999" s="179"/>
      <c r="D999" s="180"/>
    </row>
    <row r="1000" spans="1:4" ht="14.4">
      <c r="A1000" s="179"/>
      <c r="B1000" s="179"/>
      <c r="C1000" s="179"/>
      <c r="D1000" s="180"/>
    </row>
    <row r="1001" spans="1:4" ht="14.4">
      <c r="A1001" s="179"/>
      <c r="B1001" s="179"/>
      <c r="C1001" s="179"/>
      <c r="D1001" s="180"/>
    </row>
  </sheetData>
  <mergeCells count="6">
    <mergeCell ref="A36:E36"/>
    <mergeCell ref="G12:H15"/>
    <mergeCell ref="A1:E1"/>
    <mergeCell ref="A10:E10"/>
    <mergeCell ref="A17:E17"/>
    <mergeCell ref="A26:E26"/>
  </mergeCells>
  <hyperlinks>
    <hyperlink ref="G12:H15" location="'Ana Sayfa'!A1" display="ANA SAYFA" xr:uid="{4B123917-76AC-499B-A8E4-9E052280D3E4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94E92-1087-4AEB-937E-1E6332CFC59C}">
  <sheetPr codeName="Sayfa15">
    <outlinePr summaryBelow="0" summaryRight="0"/>
  </sheetPr>
  <dimension ref="A1:L39"/>
  <sheetViews>
    <sheetView zoomScaleNormal="100" workbookViewId="0">
      <selection sqref="A1:F1"/>
    </sheetView>
  </sheetViews>
  <sheetFormatPr defaultColWidth="14.44140625" defaultRowHeight="13.8"/>
  <cols>
    <col min="1" max="1" width="16.88671875" style="157" customWidth="1"/>
    <col min="2" max="2" width="12.88671875" style="157" bestFit="1" customWidth="1"/>
    <col min="3" max="3" width="12.5546875" style="157" bestFit="1" customWidth="1"/>
    <col min="4" max="4" width="12.21875" style="157" bestFit="1" customWidth="1"/>
    <col min="5" max="5" width="20.6640625" style="157" bestFit="1" customWidth="1"/>
    <col min="6" max="6" width="15.77734375" style="157" bestFit="1" customWidth="1"/>
    <col min="7" max="16384" width="14.44140625" style="157"/>
  </cols>
  <sheetData>
    <row r="1" spans="1:9" ht="19.8">
      <c r="A1" s="478" t="s">
        <v>284</v>
      </c>
      <c r="B1" s="479"/>
      <c r="C1" s="479"/>
      <c r="D1" s="479"/>
      <c r="E1" s="479"/>
      <c r="F1" s="480"/>
    </row>
    <row r="2" spans="1:9" ht="15.6">
      <c r="A2" s="481" t="s">
        <v>285</v>
      </c>
      <c r="B2" s="479"/>
      <c r="C2" s="479"/>
      <c r="D2" s="479"/>
      <c r="E2" s="479"/>
      <c r="F2" s="480"/>
    </row>
    <row r="3" spans="1:9" ht="15.6">
      <c r="A3" s="182" t="s">
        <v>116</v>
      </c>
      <c r="B3" s="182" t="s">
        <v>286</v>
      </c>
      <c r="C3" s="182" t="s">
        <v>287</v>
      </c>
      <c r="D3" s="182" t="s">
        <v>288</v>
      </c>
      <c r="E3" s="182" t="s">
        <v>289</v>
      </c>
      <c r="F3" s="182" t="s">
        <v>290</v>
      </c>
    </row>
    <row r="4" spans="1:9" ht="14.4">
      <c r="A4" s="183" t="s">
        <v>291</v>
      </c>
      <c r="B4" s="184">
        <v>0.5</v>
      </c>
      <c r="C4" s="185">
        <f t="shared" ref="C4:C5" si="0">B4*25.4</f>
        <v>12.7</v>
      </c>
      <c r="D4" s="184">
        <v>55</v>
      </c>
      <c r="E4" s="185">
        <f t="shared" ref="E4:E5" si="1">C4/PI()</f>
        <v>4.0425355545341413</v>
      </c>
      <c r="F4" s="186">
        <f t="shared" ref="F4:F5" si="2">D4*E4</f>
        <v>222.33945549937778</v>
      </c>
    </row>
    <row r="5" spans="1:9" ht="14.4">
      <c r="A5" s="183" t="s">
        <v>292</v>
      </c>
      <c r="B5" s="184">
        <v>0.5</v>
      </c>
      <c r="C5" s="185">
        <f t="shared" si="0"/>
        <v>12.7</v>
      </c>
      <c r="D5" s="184">
        <v>15</v>
      </c>
      <c r="E5" s="185">
        <f t="shared" si="1"/>
        <v>4.0425355545341413</v>
      </c>
      <c r="F5" s="186">
        <f t="shared" si="2"/>
        <v>60.63803331801212</v>
      </c>
    </row>
    <row r="8" spans="1:9" ht="15.6">
      <c r="A8" s="482" t="s">
        <v>293</v>
      </c>
      <c r="B8" s="479"/>
      <c r="C8" s="479"/>
      <c r="D8" s="479"/>
      <c r="E8" s="479"/>
      <c r="F8" s="480"/>
    </row>
    <row r="9" spans="1:9" ht="16.2" thickBot="1">
      <c r="A9" s="187" t="s">
        <v>116</v>
      </c>
      <c r="B9" s="187" t="s">
        <v>294</v>
      </c>
      <c r="C9" s="187" t="s">
        <v>295</v>
      </c>
      <c r="D9" s="187" t="s">
        <v>296</v>
      </c>
      <c r="E9" s="187" t="s">
        <v>297</v>
      </c>
      <c r="F9" s="187" t="s">
        <v>298</v>
      </c>
    </row>
    <row r="10" spans="1:9" ht="14.4">
      <c r="A10" s="188" t="s">
        <v>299</v>
      </c>
      <c r="B10" s="189">
        <v>0</v>
      </c>
      <c r="C10" s="189">
        <f t="shared" ref="C10:C11" si="3">B10*25.4</f>
        <v>0</v>
      </c>
      <c r="D10" s="190">
        <v>13</v>
      </c>
      <c r="E10" s="190">
        <v>3600</v>
      </c>
      <c r="F10" s="189"/>
      <c r="H10" s="362" t="s">
        <v>77</v>
      </c>
      <c r="I10" s="363"/>
    </row>
    <row r="11" spans="1:9" ht="14.4">
      <c r="A11" s="188" t="s">
        <v>300</v>
      </c>
      <c r="B11" s="189">
        <v>0</v>
      </c>
      <c r="C11" s="189">
        <f t="shared" si="3"/>
        <v>0</v>
      </c>
      <c r="D11" s="190">
        <v>86</v>
      </c>
      <c r="E11" s="191">
        <f>E10*D10/D11</f>
        <v>544.18604651162786</v>
      </c>
      <c r="F11" s="191">
        <f>D11/D10</f>
        <v>6.615384615384615</v>
      </c>
      <c r="H11" s="392"/>
      <c r="I11" s="393"/>
    </row>
    <row r="12" spans="1:9" ht="14.4">
      <c r="A12" s="189" t="s">
        <v>301</v>
      </c>
      <c r="B12" s="192"/>
      <c r="C12" s="192"/>
      <c r="D12" s="192"/>
      <c r="E12" s="193" t="s">
        <v>302</v>
      </c>
      <c r="F12" s="194">
        <f>F11</f>
        <v>6.615384615384615</v>
      </c>
      <c r="H12" s="392"/>
      <c r="I12" s="393"/>
    </row>
    <row r="13" spans="1:9" ht="15" thickBot="1">
      <c r="A13" s="188" t="s">
        <v>303</v>
      </c>
      <c r="B13" s="193">
        <v>0</v>
      </c>
      <c r="C13" s="193">
        <f t="shared" ref="C13:C14" si="4">B13*25.4</f>
        <v>0</v>
      </c>
      <c r="D13" s="190">
        <v>30</v>
      </c>
      <c r="E13" s="191">
        <f>E11</f>
        <v>544.18604651162786</v>
      </c>
      <c r="F13" s="193"/>
      <c r="H13" s="364"/>
      <c r="I13" s="365"/>
    </row>
    <row r="14" spans="1:9" ht="14.4">
      <c r="A14" s="188" t="s">
        <v>304</v>
      </c>
      <c r="B14" s="193">
        <v>0</v>
      </c>
      <c r="C14" s="193">
        <f t="shared" si="4"/>
        <v>0</v>
      </c>
      <c r="D14" s="190">
        <v>23</v>
      </c>
      <c r="E14" s="191">
        <f>E13*D13/D14</f>
        <v>709.80788675429721</v>
      </c>
      <c r="F14" s="193">
        <f>D14/D13</f>
        <v>0.76666666666666672</v>
      </c>
      <c r="H14"/>
      <c r="I14"/>
    </row>
    <row r="15" spans="1:9" ht="14.4">
      <c r="A15" s="189" t="s">
        <v>305</v>
      </c>
      <c r="B15" s="192"/>
      <c r="C15" s="192"/>
      <c r="D15" s="192"/>
      <c r="E15" s="193" t="s">
        <v>306</v>
      </c>
      <c r="F15" s="194">
        <f>F12*F14</f>
        <v>5.0717948717948715</v>
      </c>
    </row>
    <row r="16" spans="1:9" ht="14.4">
      <c r="A16" s="188" t="s">
        <v>307</v>
      </c>
      <c r="B16" s="193">
        <v>0</v>
      </c>
      <c r="C16" s="193">
        <f t="shared" ref="C16:C17" si="5">B16*25.4</f>
        <v>0</v>
      </c>
      <c r="D16" s="190">
        <v>1</v>
      </c>
      <c r="E16" s="191">
        <f>E14</f>
        <v>709.80788675429721</v>
      </c>
      <c r="F16" s="193"/>
    </row>
    <row r="17" spans="1:6" ht="14.4">
      <c r="A17" s="188" t="s">
        <v>308</v>
      </c>
      <c r="B17" s="193">
        <v>0</v>
      </c>
      <c r="C17" s="193">
        <f t="shared" si="5"/>
        <v>0</v>
      </c>
      <c r="D17" s="190">
        <v>1</v>
      </c>
      <c r="E17" s="191">
        <f>E16*D16/D17</f>
        <v>709.80788675429721</v>
      </c>
      <c r="F17" s="193">
        <f>D17/D16</f>
        <v>1</v>
      </c>
    </row>
    <row r="18" spans="1:6" ht="14.4">
      <c r="A18" s="189" t="s">
        <v>309</v>
      </c>
      <c r="B18" s="192"/>
      <c r="C18" s="192"/>
      <c r="D18" s="192"/>
      <c r="E18" s="193" t="s">
        <v>310</v>
      </c>
      <c r="F18" s="194">
        <f>F15*F17</f>
        <v>5.0717948717948715</v>
      </c>
    </row>
    <row r="19" spans="1:6" ht="14.4">
      <c r="A19" s="188" t="s">
        <v>311</v>
      </c>
      <c r="B19" s="193">
        <v>0</v>
      </c>
      <c r="C19" s="193">
        <f t="shared" ref="C19:C20" si="6">B19*25.4</f>
        <v>0</v>
      </c>
      <c r="D19" s="190">
        <v>1</v>
      </c>
      <c r="E19" s="191">
        <f>E17</f>
        <v>709.80788675429721</v>
      </c>
      <c r="F19" s="193"/>
    </row>
    <row r="20" spans="1:6" ht="14.4">
      <c r="A20" s="188" t="s">
        <v>312</v>
      </c>
      <c r="B20" s="193">
        <v>0</v>
      </c>
      <c r="C20" s="193">
        <f t="shared" si="6"/>
        <v>0</v>
      </c>
      <c r="D20" s="190">
        <v>1</v>
      </c>
      <c r="E20" s="191">
        <f>E19*D19/D20</f>
        <v>709.80788675429721</v>
      </c>
      <c r="F20" s="193">
        <f>D20/D19</f>
        <v>1</v>
      </c>
    </row>
    <row r="21" spans="1:6" ht="14.4">
      <c r="A21" s="189" t="s">
        <v>313</v>
      </c>
      <c r="B21" s="192"/>
      <c r="C21" s="192"/>
      <c r="D21" s="192"/>
      <c r="E21" s="193" t="s">
        <v>314</v>
      </c>
      <c r="F21" s="194">
        <f>F18*F20</f>
        <v>5.0717948717948715</v>
      </c>
    </row>
    <row r="22" spans="1:6" ht="14.4">
      <c r="A22" s="188" t="s">
        <v>315</v>
      </c>
      <c r="B22" s="193">
        <v>0</v>
      </c>
      <c r="C22" s="193">
        <f t="shared" ref="C22:C23" si="7">B22*25.4</f>
        <v>0</v>
      </c>
      <c r="D22" s="190">
        <v>1</v>
      </c>
      <c r="E22" s="191">
        <f>E20</f>
        <v>709.80788675429721</v>
      </c>
      <c r="F22" s="193"/>
    </row>
    <row r="23" spans="1:6" ht="14.4">
      <c r="A23" s="188" t="s">
        <v>316</v>
      </c>
      <c r="B23" s="193">
        <v>0</v>
      </c>
      <c r="C23" s="193">
        <f t="shared" si="7"/>
        <v>0</v>
      </c>
      <c r="D23" s="190">
        <v>1</v>
      </c>
      <c r="E23" s="191">
        <f>E22*D22/D23</f>
        <v>709.80788675429721</v>
      </c>
      <c r="F23" s="193">
        <f>D23/D22</f>
        <v>1</v>
      </c>
    </row>
    <row r="24" spans="1:6" ht="14.4">
      <c r="A24" s="189" t="s">
        <v>317</v>
      </c>
      <c r="B24" s="192"/>
      <c r="C24" s="192"/>
      <c r="D24" s="192"/>
      <c r="E24" s="193" t="s">
        <v>318</v>
      </c>
      <c r="F24" s="194">
        <f>F21*F23</f>
        <v>5.0717948717948715</v>
      </c>
    </row>
    <row r="25" spans="1:6" ht="14.4">
      <c r="A25" s="188" t="s">
        <v>319</v>
      </c>
      <c r="B25" s="193">
        <v>0</v>
      </c>
      <c r="C25" s="193">
        <f t="shared" ref="C25:C26" si="8">B25*25.4</f>
        <v>0</v>
      </c>
      <c r="D25" s="190">
        <v>1</v>
      </c>
      <c r="E25" s="191">
        <f>E23</f>
        <v>709.80788675429721</v>
      </c>
      <c r="F25" s="193"/>
    </row>
    <row r="26" spans="1:6" ht="14.4">
      <c r="A26" s="188" t="s">
        <v>320</v>
      </c>
      <c r="B26" s="193">
        <v>0</v>
      </c>
      <c r="C26" s="193">
        <f t="shared" si="8"/>
        <v>0</v>
      </c>
      <c r="D26" s="190">
        <v>1</v>
      </c>
      <c r="E26" s="191">
        <f>E25*D25/D26</f>
        <v>709.80788675429721</v>
      </c>
      <c r="F26" s="193">
        <f>D26/D25</f>
        <v>1</v>
      </c>
    </row>
    <row r="27" spans="1:6" ht="14.4">
      <c r="A27" s="189" t="s">
        <v>321</v>
      </c>
      <c r="B27" s="192"/>
      <c r="C27" s="192"/>
      <c r="D27" s="192"/>
      <c r="E27" s="193" t="s">
        <v>322</v>
      </c>
      <c r="F27" s="194">
        <f>F24*F26</f>
        <v>5.0717948717948715</v>
      </c>
    </row>
    <row r="28" spans="1:6" ht="14.4">
      <c r="A28" s="188" t="s">
        <v>323</v>
      </c>
      <c r="B28" s="193">
        <v>0</v>
      </c>
      <c r="C28" s="193">
        <f t="shared" ref="C28:C29" si="9">B28*25.4</f>
        <v>0</v>
      </c>
      <c r="D28" s="190">
        <v>1</v>
      </c>
      <c r="E28" s="191">
        <f>E25</f>
        <v>709.80788675429721</v>
      </c>
      <c r="F28" s="193"/>
    </row>
    <row r="29" spans="1:6" ht="14.4">
      <c r="A29" s="188" t="s">
        <v>324</v>
      </c>
      <c r="B29" s="193">
        <v>0</v>
      </c>
      <c r="C29" s="193">
        <f t="shared" si="9"/>
        <v>0</v>
      </c>
      <c r="D29" s="190">
        <v>1</v>
      </c>
      <c r="E29" s="191">
        <f>E28*D28/D29</f>
        <v>709.80788675429721</v>
      </c>
      <c r="F29" s="193">
        <f>D29/D28</f>
        <v>1</v>
      </c>
    </row>
    <row r="30" spans="1:6" ht="14.4">
      <c r="A30" s="189" t="s">
        <v>325</v>
      </c>
      <c r="B30" s="192"/>
      <c r="C30" s="192"/>
      <c r="D30" s="192"/>
      <c r="E30" s="193" t="s">
        <v>326</v>
      </c>
      <c r="F30" s="194">
        <f>F27*F29</f>
        <v>5.0717948717948715</v>
      </c>
    </row>
    <row r="31" spans="1:6" ht="14.4">
      <c r="A31" s="188" t="s">
        <v>327</v>
      </c>
      <c r="B31" s="193">
        <v>0</v>
      </c>
      <c r="C31" s="193">
        <f t="shared" ref="C31:C32" si="10">B31*25.4</f>
        <v>0</v>
      </c>
      <c r="D31" s="190">
        <v>1</v>
      </c>
      <c r="E31" s="191">
        <f>E29</f>
        <v>709.80788675429721</v>
      </c>
      <c r="F31" s="193"/>
    </row>
    <row r="32" spans="1:6" ht="14.4">
      <c r="A32" s="188" t="s">
        <v>328</v>
      </c>
      <c r="B32" s="193">
        <v>0</v>
      </c>
      <c r="C32" s="193">
        <f t="shared" si="10"/>
        <v>0</v>
      </c>
      <c r="D32" s="190">
        <v>1</v>
      </c>
      <c r="E32" s="191">
        <f>E31*D31/D32</f>
        <v>709.80788675429721</v>
      </c>
      <c r="F32" s="193">
        <f>D32/D31</f>
        <v>1</v>
      </c>
    </row>
    <row r="33" spans="1:12" ht="14.4">
      <c r="A33" s="189" t="s">
        <v>329</v>
      </c>
      <c r="B33" s="192"/>
      <c r="C33" s="192"/>
      <c r="D33" s="192"/>
      <c r="E33" s="193" t="s">
        <v>330</v>
      </c>
      <c r="F33" s="194">
        <f>F30*F32</f>
        <v>5.0717948717948715</v>
      </c>
    </row>
    <row r="34" spans="1:12" ht="14.4">
      <c r="A34" s="188" t="s">
        <v>331</v>
      </c>
      <c r="B34" s="193">
        <v>0</v>
      </c>
      <c r="C34" s="193">
        <f t="shared" ref="C34:C35" si="11">B34*25.4</f>
        <v>0</v>
      </c>
      <c r="D34" s="190">
        <v>90</v>
      </c>
      <c r="E34" s="191">
        <f>E32</f>
        <v>709.80788675429721</v>
      </c>
      <c r="F34" s="193"/>
    </row>
    <row r="35" spans="1:12" ht="14.4">
      <c r="A35" s="188" t="s">
        <v>332</v>
      </c>
      <c r="B35" s="193">
        <v>0</v>
      </c>
      <c r="C35" s="193">
        <f t="shared" si="11"/>
        <v>0</v>
      </c>
      <c r="D35" s="190">
        <v>1</v>
      </c>
      <c r="E35" s="191">
        <f>E34*D34/D35</f>
        <v>63882.709807886749</v>
      </c>
      <c r="F35" s="193">
        <f>D35/D34</f>
        <v>1.1111111111111112E-2</v>
      </c>
    </row>
    <row r="36" spans="1:12" ht="14.4">
      <c r="A36" s="189" t="s">
        <v>333</v>
      </c>
      <c r="B36" s="192"/>
      <c r="C36" s="192"/>
      <c r="D36" s="192"/>
      <c r="E36" s="193" t="s">
        <v>334</v>
      </c>
      <c r="F36" s="194">
        <f>F33*F35</f>
        <v>5.6353276353276353E-2</v>
      </c>
    </row>
    <row r="38" spans="1:12" ht="18">
      <c r="A38" s="483" t="s">
        <v>335</v>
      </c>
      <c r="B38" s="483"/>
      <c r="C38" s="483"/>
      <c r="D38" s="483"/>
      <c r="E38" s="483"/>
      <c r="F38" s="483"/>
      <c r="G38" s="483"/>
      <c r="H38" s="483"/>
      <c r="I38" s="483"/>
      <c r="J38" s="483"/>
      <c r="K38" s="483"/>
    </row>
    <row r="39" spans="1:12" ht="18">
      <c r="A39" s="483" t="s">
        <v>336</v>
      </c>
      <c r="B39" s="483"/>
      <c r="C39" s="483"/>
      <c r="D39" s="483"/>
      <c r="E39" s="483"/>
      <c r="F39" s="483"/>
      <c r="G39" s="483"/>
      <c r="H39" s="483"/>
      <c r="I39" s="483"/>
      <c r="J39" s="483"/>
      <c r="K39" s="483"/>
      <c r="L39" s="483"/>
    </row>
  </sheetData>
  <mergeCells count="6">
    <mergeCell ref="A1:F1"/>
    <mergeCell ref="A2:F2"/>
    <mergeCell ref="A8:F8"/>
    <mergeCell ref="A38:K38"/>
    <mergeCell ref="A39:L39"/>
    <mergeCell ref="H10:I13"/>
  </mergeCells>
  <hyperlinks>
    <hyperlink ref="H10:I13" location="'Ana Sayfa'!A1" display="ANA SAYFA" xr:uid="{4840095F-A5FB-4DC9-8541-6E2A6EE8FC3D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07B29-4D4A-4835-9B1D-BFED50872600}">
  <sheetPr codeName="Sayfa2">
    <outlinePr summaryBelow="0" summaryRight="0"/>
  </sheetPr>
  <dimension ref="A1:Z284"/>
  <sheetViews>
    <sheetView showGridLines="0" topLeftCell="B139" zoomScale="130" zoomScaleNormal="130" workbookViewId="0">
      <selection activeCell="G74" sqref="G74"/>
    </sheetView>
  </sheetViews>
  <sheetFormatPr defaultColWidth="12.6640625" defaultRowHeight="15.75" customHeight="1"/>
  <cols>
    <col min="1" max="1" width="23.6640625" style="197" customWidth="1"/>
    <col min="2" max="2" width="38.44140625" style="197" customWidth="1"/>
    <col min="3" max="3" width="12.6640625" style="197" customWidth="1"/>
    <col min="4" max="20" width="12.6640625" style="197"/>
    <col min="21" max="21" width="13.77734375" style="197" customWidth="1"/>
    <col min="22" max="16384" width="12.6640625" style="197"/>
  </cols>
  <sheetData>
    <row r="1" spans="1:25" ht="15.75" customHeight="1">
      <c r="A1" s="506" t="s">
        <v>77</v>
      </c>
      <c r="B1" s="506"/>
    </row>
    <row r="2" spans="1:25" ht="13.2">
      <c r="A2" s="506"/>
      <c r="B2" s="506"/>
      <c r="D2" s="484" t="s">
        <v>338</v>
      </c>
      <c r="E2" s="484"/>
      <c r="F2" s="484"/>
      <c r="G2" s="195"/>
      <c r="H2" s="195"/>
      <c r="I2" s="196"/>
      <c r="K2" s="484" t="s">
        <v>339</v>
      </c>
      <c r="L2" s="484"/>
      <c r="M2" s="484"/>
      <c r="N2" s="195"/>
      <c r="O2" s="195"/>
      <c r="P2" s="196"/>
      <c r="R2" s="484" t="s">
        <v>340</v>
      </c>
      <c r="S2" s="484"/>
      <c r="T2" s="484"/>
      <c r="U2" s="195"/>
      <c r="V2" s="195"/>
      <c r="W2" s="195"/>
      <c r="X2" s="195"/>
      <c r="Y2" s="196"/>
    </row>
    <row r="3" spans="1:25" ht="13.2">
      <c r="A3" s="506"/>
      <c r="B3" s="506"/>
      <c r="D3" s="484"/>
      <c r="E3" s="484"/>
      <c r="F3" s="484"/>
      <c r="I3" s="199"/>
      <c r="K3" s="484"/>
      <c r="L3" s="484"/>
      <c r="M3" s="484"/>
      <c r="P3" s="199"/>
      <c r="R3" s="484"/>
      <c r="S3" s="484"/>
      <c r="T3" s="484"/>
      <c r="Y3" s="199"/>
    </row>
    <row r="4" spans="1:25" ht="13.2">
      <c r="A4" s="506"/>
      <c r="B4" s="506"/>
      <c r="D4" s="198"/>
      <c r="I4" s="199"/>
      <c r="K4" s="198"/>
      <c r="P4" s="199"/>
      <c r="R4" s="198"/>
      <c r="Y4" s="199"/>
    </row>
    <row r="5" spans="1:25" ht="13.2">
      <c r="D5" s="198"/>
      <c r="I5" s="199"/>
      <c r="K5" s="198"/>
      <c r="P5" s="199"/>
      <c r="R5" s="198"/>
      <c r="W5" s="485" t="s">
        <v>342</v>
      </c>
      <c r="X5" s="485"/>
      <c r="Y5" s="485"/>
    </row>
    <row r="6" spans="1:25" ht="13.2">
      <c r="D6" s="198"/>
      <c r="E6" s="505" t="s">
        <v>381</v>
      </c>
      <c r="F6" s="505"/>
      <c r="G6" s="505"/>
      <c r="H6" s="505"/>
      <c r="I6" s="199"/>
      <c r="K6" s="198"/>
      <c r="L6" s="485" t="s">
        <v>346</v>
      </c>
      <c r="M6" s="485"/>
      <c r="N6" s="216"/>
      <c r="P6" s="199"/>
      <c r="R6" s="198"/>
      <c r="W6" s="485" t="s">
        <v>341</v>
      </c>
      <c r="X6" s="485"/>
      <c r="Y6" s="217"/>
    </row>
    <row r="7" spans="1:25" ht="13.2">
      <c r="A7" s="507" t="s">
        <v>375</v>
      </c>
      <c r="B7" s="508"/>
      <c r="D7" s="198"/>
      <c r="E7" s="505" t="s">
        <v>341</v>
      </c>
      <c r="F7" s="505"/>
      <c r="G7" s="505"/>
      <c r="H7"/>
      <c r="I7" s="199"/>
      <c r="K7" s="198"/>
      <c r="L7" s="485" t="s">
        <v>341</v>
      </c>
      <c r="M7" s="485"/>
      <c r="N7" s="216"/>
      <c r="P7" s="199"/>
      <c r="R7" s="198"/>
      <c r="W7" s="219" t="s">
        <v>344</v>
      </c>
      <c r="X7" s="218"/>
      <c r="Y7" s="217"/>
    </row>
    <row r="8" spans="1:25" ht="15.6">
      <c r="A8" s="504" t="s">
        <v>338</v>
      </c>
      <c r="B8" s="504"/>
      <c r="C8" s="218"/>
      <c r="D8" s="198"/>
      <c r="E8" s="505" t="s">
        <v>343</v>
      </c>
      <c r="F8" s="505"/>
      <c r="G8" s="505"/>
      <c r="H8"/>
      <c r="I8" s="199"/>
      <c r="K8" s="198"/>
      <c r="L8" s="485" t="s">
        <v>347</v>
      </c>
      <c r="M8" s="485"/>
      <c r="N8" s="216"/>
      <c r="P8" s="199"/>
      <c r="R8" s="198"/>
      <c r="W8" s="485" t="s">
        <v>397</v>
      </c>
      <c r="X8" s="485"/>
      <c r="Y8" s="217"/>
    </row>
    <row r="9" spans="1:25" ht="13.2">
      <c r="A9" s="504" t="s">
        <v>339</v>
      </c>
      <c r="B9" s="504"/>
      <c r="C9" s="218"/>
      <c r="D9" s="198"/>
      <c r="I9" s="199"/>
      <c r="K9" s="198"/>
      <c r="P9" s="199"/>
      <c r="R9" s="198"/>
      <c r="Y9" s="199"/>
    </row>
    <row r="10" spans="1:25" ht="13.2">
      <c r="A10" s="504" t="s">
        <v>340</v>
      </c>
      <c r="B10" s="504"/>
      <c r="C10" s="218"/>
      <c r="D10" s="198"/>
      <c r="I10" s="199"/>
      <c r="K10" s="198"/>
      <c r="P10" s="199"/>
      <c r="R10" s="198"/>
      <c r="W10" s="501" t="s">
        <v>345</v>
      </c>
      <c r="X10" s="502"/>
      <c r="Y10" s="503"/>
    </row>
    <row r="11" spans="1:25" ht="13.2">
      <c r="A11" s="504" t="s">
        <v>349</v>
      </c>
      <c r="B11" s="504"/>
      <c r="C11" s="218"/>
      <c r="D11" s="198"/>
      <c r="I11" s="199"/>
      <c r="K11" s="198"/>
      <c r="P11" s="199"/>
      <c r="R11" s="198"/>
      <c r="W11" s="502"/>
      <c r="X11" s="502"/>
      <c r="Y11" s="503"/>
    </row>
    <row r="12" spans="1:25" ht="13.2">
      <c r="A12" s="504" t="s">
        <v>350</v>
      </c>
      <c r="B12" s="504"/>
      <c r="C12" s="218"/>
      <c r="D12" s="198"/>
      <c r="I12" s="199"/>
      <c r="K12" s="198"/>
      <c r="P12" s="199"/>
      <c r="R12" s="198"/>
      <c r="W12" s="502"/>
      <c r="X12" s="502"/>
      <c r="Y12" s="503"/>
    </row>
    <row r="13" spans="1:25" ht="13.2">
      <c r="A13" s="504" t="s">
        <v>351</v>
      </c>
      <c r="B13" s="504"/>
      <c r="C13" s="218"/>
      <c r="D13" s="198"/>
      <c r="I13" s="199"/>
      <c r="K13" s="198"/>
      <c r="P13" s="199"/>
      <c r="R13" s="198"/>
      <c r="Y13" s="199"/>
    </row>
    <row r="14" spans="1:25" ht="13.2">
      <c r="A14" s="504" t="s">
        <v>352</v>
      </c>
      <c r="B14" s="504"/>
      <c r="C14" s="218"/>
      <c r="D14" s="198"/>
      <c r="I14" s="199"/>
      <c r="K14" s="198"/>
      <c r="P14" s="199"/>
      <c r="R14" s="198"/>
      <c r="W14" s="501" t="s">
        <v>348</v>
      </c>
      <c r="X14" s="502"/>
      <c r="Y14" s="503"/>
    </row>
    <row r="15" spans="1:25" ht="13.2">
      <c r="A15" s="504" t="s">
        <v>353</v>
      </c>
      <c r="B15" s="504"/>
      <c r="C15" s="218"/>
      <c r="D15" s="198"/>
      <c r="I15" s="199"/>
      <c r="K15" s="198"/>
      <c r="P15" s="199"/>
      <c r="R15" s="198"/>
      <c r="W15" s="502"/>
      <c r="X15" s="502"/>
      <c r="Y15" s="503"/>
    </row>
    <row r="16" spans="1:25" ht="13.2">
      <c r="A16" s="504" t="s">
        <v>354</v>
      </c>
      <c r="B16" s="504"/>
      <c r="C16" s="218"/>
      <c r="D16" s="198"/>
      <c r="I16" s="199"/>
      <c r="K16" s="198"/>
      <c r="P16" s="199"/>
      <c r="R16" s="198"/>
      <c r="W16" s="502"/>
      <c r="X16" s="502"/>
      <c r="Y16" s="503"/>
    </row>
    <row r="17" spans="1:25" ht="13.2">
      <c r="A17" s="504" t="s">
        <v>356</v>
      </c>
      <c r="B17" s="504"/>
      <c r="C17" s="218"/>
      <c r="D17" s="198"/>
      <c r="I17" s="199"/>
      <c r="K17" s="198"/>
      <c r="P17" s="199"/>
      <c r="R17" s="198"/>
      <c r="Y17" s="199"/>
    </row>
    <row r="18" spans="1:25" ht="15.75" customHeight="1">
      <c r="A18" s="504" t="s">
        <v>357</v>
      </c>
      <c r="B18" s="504"/>
      <c r="C18" s="218"/>
      <c r="D18" s="198"/>
      <c r="I18" s="199"/>
      <c r="K18" s="198"/>
      <c r="P18" s="199"/>
      <c r="R18" s="198"/>
      <c r="Y18" s="199"/>
    </row>
    <row r="19" spans="1:25" ht="13.2">
      <c r="A19" s="504" t="s">
        <v>358</v>
      </c>
      <c r="B19" s="504"/>
      <c r="C19" s="218"/>
      <c r="D19" s="198"/>
      <c r="I19" s="199"/>
      <c r="K19" s="198"/>
      <c r="P19" s="199"/>
      <c r="R19" s="198"/>
      <c r="Y19" s="199"/>
    </row>
    <row r="20" spans="1:25" ht="15.6" customHeight="1">
      <c r="A20" s="504" t="s">
        <v>359</v>
      </c>
      <c r="B20" s="504"/>
      <c r="C20" s="218"/>
      <c r="D20" s="198"/>
      <c r="E20" s="491" t="s">
        <v>378</v>
      </c>
      <c r="F20" s="491" t="s">
        <v>379</v>
      </c>
      <c r="G20" s="491" t="s">
        <v>380</v>
      </c>
      <c r="I20" s="199"/>
      <c r="K20" s="198"/>
      <c r="L20" s="491" t="s">
        <v>382</v>
      </c>
      <c r="M20" s="491" t="s">
        <v>378</v>
      </c>
      <c r="N20" s="491" t="s">
        <v>383</v>
      </c>
      <c r="P20" s="199"/>
      <c r="R20" s="198"/>
      <c r="Y20" s="199"/>
    </row>
    <row r="21" spans="1:25" ht="13.2" customHeight="1">
      <c r="A21" s="504" t="s">
        <v>376</v>
      </c>
      <c r="B21" s="504"/>
      <c r="C21" s="218"/>
      <c r="D21" s="198"/>
      <c r="E21" s="491"/>
      <c r="F21" s="491"/>
      <c r="G21" s="491"/>
      <c r="I21" s="199"/>
      <c r="K21" s="198"/>
      <c r="L21" s="491"/>
      <c r="M21" s="491"/>
      <c r="N21" s="491"/>
      <c r="P21" s="199"/>
      <c r="R21" s="198"/>
      <c r="Y21" s="199"/>
    </row>
    <row r="22" spans="1:25" ht="13.8">
      <c r="A22" s="504" t="s">
        <v>360</v>
      </c>
      <c r="B22" s="504"/>
      <c r="C22" s="218"/>
      <c r="D22" s="198"/>
      <c r="E22" s="343"/>
      <c r="F22" s="343"/>
      <c r="G22" s="343"/>
      <c r="I22" s="199"/>
      <c r="K22" s="198"/>
      <c r="L22" s="343"/>
      <c r="M22" s="343"/>
      <c r="N22" s="343"/>
      <c r="P22" s="199"/>
      <c r="R22" s="198"/>
      <c r="Y22" s="199"/>
    </row>
    <row r="23" spans="1:25" ht="13.2">
      <c r="A23" s="504" t="s">
        <v>366</v>
      </c>
      <c r="B23" s="504"/>
      <c r="C23" s="218"/>
      <c r="D23" s="198"/>
      <c r="I23" s="199"/>
      <c r="K23" s="198"/>
      <c r="P23" s="199"/>
      <c r="R23" s="198"/>
      <c r="Y23" s="199"/>
    </row>
    <row r="24" spans="1:25" ht="13.2">
      <c r="A24" s="504" t="s">
        <v>377</v>
      </c>
      <c r="B24" s="504"/>
      <c r="C24" s="218"/>
      <c r="D24" s="198"/>
      <c r="I24" s="199"/>
      <c r="K24" s="198"/>
      <c r="P24" s="199"/>
      <c r="R24" s="198"/>
      <c r="Y24" s="199"/>
    </row>
    <row r="25" spans="1:25" ht="13.2">
      <c r="A25"/>
      <c r="B25"/>
      <c r="C25"/>
      <c r="D25" s="198"/>
      <c r="I25" s="199"/>
      <c r="K25" s="198"/>
      <c r="P25" s="199"/>
      <c r="R25" s="198"/>
      <c r="S25" s="491" t="s">
        <v>387</v>
      </c>
      <c r="T25" s="491" t="s">
        <v>386</v>
      </c>
      <c r="U25" s="491" t="s">
        <v>385</v>
      </c>
      <c r="V25" s="491" t="s">
        <v>388</v>
      </c>
      <c r="X25" s="488" t="s">
        <v>384</v>
      </c>
      <c r="Y25" s="199"/>
    </row>
    <row r="26" spans="1:25" ht="13.2">
      <c r="D26" s="198"/>
      <c r="H26" s="489" t="s">
        <v>384</v>
      </c>
      <c r="I26" s="199"/>
      <c r="K26" s="198"/>
      <c r="O26" s="489" t="s">
        <v>384</v>
      </c>
      <c r="P26" s="199"/>
      <c r="R26" s="198"/>
      <c r="S26" s="491"/>
      <c r="T26" s="491"/>
      <c r="U26" s="491"/>
      <c r="V26" s="491"/>
      <c r="X26" s="488"/>
      <c r="Y26" s="199"/>
    </row>
    <row r="27" spans="1:25" ht="13.8">
      <c r="D27" s="198"/>
      <c r="H27" s="489"/>
      <c r="I27" s="199"/>
      <c r="K27" s="198"/>
      <c r="O27" s="489"/>
      <c r="P27" s="199"/>
      <c r="R27" s="198"/>
      <c r="S27" s="343"/>
      <c r="T27" s="343"/>
      <c r="U27" s="343"/>
      <c r="V27" s="343"/>
      <c r="X27" s="488"/>
      <c r="Y27" s="199"/>
    </row>
    <row r="28" spans="1:25" ht="13.2">
      <c r="D28" s="198"/>
      <c r="I28" s="199"/>
      <c r="K28" s="198"/>
      <c r="P28" s="199"/>
      <c r="R28" s="198"/>
      <c r="Y28" s="199"/>
    </row>
    <row r="29" spans="1:25" ht="13.2">
      <c r="D29" s="201"/>
      <c r="E29" s="202"/>
      <c r="F29" s="202"/>
      <c r="G29" s="202"/>
      <c r="H29" s="202"/>
      <c r="I29" s="203"/>
      <c r="K29" s="201"/>
      <c r="L29" s="202"/>
      <c r="M29" s="202"/>
      <c r="N29" s="202"/>
      <c r="O29" s="202"/>
      <c r="P29" s="203"/>
      <c r="R29" s="201"/>
      <c r="S29" s="202"/>
      <c r="T29" s="202"/>
      <c r="U29" s="202"/>
      <c r="V29" s="202"/>
      <c r="W29" s="202"/>
      <c r="X29" s="202"/>
      <c r="Y29" s="203"/>
    </row>
    <row r="33" spans="4:25" ht="13.2">
      <c r="D33" s="484" t="s">
        <v>349</v>
      </c>
      <c r="E33" s="484"/>
      <c r="F33" s="484"/>
      <c r="G33" s="484"/>
      <c r="H33" s="195"/>
      <c r="I33" s="196"/>
      <c r="K33" s="484" t="s">
        <v>350</v>
      </c>
      <c r="L33" s="484"/>
      <c r="M33" s="484"/>
      <c r="N33" s="484"/>
      <c r="O33" s="484"/>
      <c r="P33" s="196"/>
      <c r="R33" s="484" t="s">
        <v>351</v>
      </c>
      <c r="S33" s="484"/>
      <c r="T33" s="484"/>
      <c r="U33" s="484"/>
      <c r="V33" s="195"/>
      <c r="W33" s="195"/>
      <c r="X33" s="195"/>
      <c r="Y33" s="196"/>
    </row>
    <row r="34" spans="4:25" ht="13.2">
      <c r="D34" s="484"/>
      <c r="E34" s="484"/>
      <c r="F34" s="484"/>
      <c r="G34" s="484"/>
      <c r="I34" s="199"/>
      <c r="K34" s="484"/>
      <c r="L34" s="484"/>
      <c r="M34" s="484"/>
      <c r="N34" s="484"/>
      <c r="O34" s="484"/>
      <c r="P34" s="199"/>
      <c r="R34" s="484"/>
      <c r="S34" s="484"/>
      <c r="T34" s="484"/>
      <c r="U34" s="484"/>
      <c r="Y34" s="199"/>
    </row>
    <row r="35" spans="4:25" ht="13.2">
      <c r="D35" s="198"/>
      <c r="I35" s="199"/>
      <c r="K35" s="198"/>
      <c r="P35" s="199"/>
      <c r="R35" s="198"/>
      <c r="Y35" s="199"/>
    </row>
    <row r="36" spans="4:25" ht="13.2">
      <c r="D36" s="198"/>
      <c r="I36" s="199"/>
      <c r="K36" s="198"/>
      <c r="P36" s="199"/>
      <c r="R36" s="198"/>
      <c r="Y36" s="199"/>
    </row>
    <row r="37" spans="4:25" ht="13.2">
      <c r="D37" s="198"/>
      <c r="I37" s="199"/>
      <c r="K37" s="198"/>
      <c r="P37" s="199"/>
      <c r="R37" s="198"/>
      <c r="W37" s="505" t="s">
        <v>404</v>
      </c>
      <c r="X37" s="505"/>
      <c r="Y37" s="199"/>
    </row>
    <row r="38" spans="4:25" ht="13.2">
      <c r="D38" s="198"/>
      <c r="G38" s="485" t="s">
        <v>400</v>
      </c>
      <c r="H38" s="485"/>
      <c r="I38" s="199"/>
      <c r="K38" s="198"/>
      <c r="N38" s="485" t="s">
        <v>401</v>
      </c>
      <c r="O38" s="485"/>
      <c r="P38" s="199"/>
      <c r="R38" s="198"/>
      <c r="W38" s="505" t="s">
        <v>403</v>
      </c>
      <c r="X38" s="505"/>
      <c r="Y38" s="199"/>
    </row>
    <row r="39" spans="4:25" ht="15.6">
      <c r="D39" s="198"/>
      <c r="G39" s="485" t="s">
        <v>392</v>
      </c>
      <c r="H39" s="485"/>
      <c r="I39" s="199"/>
      <c r="K39" s="198"/>
      <c r="N39" s="485" t="s">
        <v>398</v>
      </c>
      <c r="O39" s="485"/>
      <c r="P39" s="199"/>
      <c r="R39" s="198"/>
      <c r="W39" s="505" t="s">
        <v>405</v>
      </c>
      <c r="X39" s="505"/>
      <c r="Y39" s="199"/>
    </row>
    <row r="40" spans="4:25" ht="13.2">
      <c r="D40" s="198"/>
      <c r="G40" s="485" t="s">
        <v>393</v>
      </c>
      <c r="H40" s="485"/>
      <c r="I40" s="199"/>
      <c r="K40" s="198"/>
      <c r="N40" s="485" t="s">
        <v>399</v>
      </c>
      <c r="O40" s="485"/>
      <c r="P40" s="199"/>
      <c r="R40" s="198"/>
      <c r="Y40" s="199"/>
    </row>
    <row r="41" spans="4:25" ht="13.2">
      <c r="D41" s="198"/>
      <c r="I41" s="199"/>
      <c r="K41" s="198"/>
      <c r="N41" s="485" t="s">
        <v>402</v>
      </c>
      <c r="O41" s="485"/>
      <c r="P41" s="199"/>
      <c r="R41" s="198"/>
      <c r="Y41" s="199"/>
    </row>
    <row r="42" spans="4:25" ht="13.2">
      <c r="D42" s="198"/>
      <c r="I42" s="199"/>
      <c r="K42" s="198"/>
      <c r="P42" s="199"/>
      <c r="R42" s="198"/>
      <c r="Y42" s="199"/>
    </row>
    <row r="43" spans="4:25" ht="13.2">
      <c r="D43" s="198"/>
      <c r="I43" s="199"/>
      <c r="K43" s="198"/>
      <c r="P43" s="199"/>
      <c r="R43" s="198"/>
      <c r="Y43" s="199"/>
    </row>
    <row r="44" spans="4:25" ht="13.2">
      <c r="D44" s="198"/>
      <c r="I44" s="199"/>
      <c r="K44" s="198"/>
      <c r="P44" s="199"/>
      <c r="R44" s="198"/>
      <c r="Y44" s="199"/>
    </row>
    <row r="45" spans="4:25" ht="13.2">
      <c r="D45" s="198"/>
      <c r="I45" s="199"/>
      <c r="K45" s="198"/>
      <c r="P45" s="199"/>
      <c r="R45" s="198"/>
      <c r="Y45" s="199"/>
    </row>
    <row r="46" spans="4:25" ht="13.2">
      <c r="D46" s="198"/>
      <c r="I46" s="199"/>
      <c r="K46" s="198"/>
      <c r="P46" s="199"/>
      <c r="R46" s="198"/>
      <c r="Y46" s="199"/>
    </row>
    <row r="47" spans="4:25" ht="13.2" customHeight="1">
      <c r="D47" s="198"/>
      <c r="E47" s="491" t="s">
        <v>390</v>
      </c>
      <c r="F47" s="491" t="s">
        <v>391</v>
      </c>
      <c r="G47" s="491" t="s">
        <v>389</v>
      </c>
      <c r="I47" s="199"/>
      <c r="K47" s="491" t="s">
        <v>394</v>
      </c>
      <c r="L47" s="491" t="s">
        <v>373</v>
      </c>
      <c r="M47" s="491" t="s">
        <v>395</v>
      </c>
      <c r="N47" s="491" t="s">
        <v>396</v>
      </c>
      <c r="O47" s="491" t="s">
        <v>389</v>
      </c>
      <c r="P47" s="199"/>
      <c r="R47" s="198"/>
      <c r="S47" s="500" t="s">
        <v>407</v>
      </c>
      <c r="T47" s="500" t="s">
        <v>408</v>
      </c>
      <c r="U47" s="500" t="s">
        <v>406</v>
      </c>
      <c r="Y47" s="199"/>
    </row>
    <row r="48" spans="4:25" ht="13.2" customHeight="1">
      <c r="D48" s="198"/>
      <c r="E48" s="491"/>
      <c r="F48" s="491"/>
      <c r="G48" s="491"/>
      <c r="I48" s="199"/>
      <c r="K48" s="491"/>
      <c r="L48" s="491"/>
      <c r="M48" s="491"/>
      <c r="N48" s="491"/>
      <c r="O48" s="491"/>
      <c r="P48" s="199"/>
      <c r="R48" s="198"/>
      <c r="S48" s="500"/>
      <c r="T48" s="500"/>
      <c r="U48" s="500"/>
      <c r="Y48" s="199"/>
    </row>
    <row r="49" spans="4:25" ht="13.8">
      <c r="D49" s="198"/>
      <c r="E49" s="343"/>
      <c r="F49" s="343"/>
      <c r="G49" s="343"/>
      <c r="I49" s="199"/>
      <c r="K49" s="343"/>
      <c r="L49" s="343"/>
      <c r="M49" s="343"/>
      <c r="N49" s="343"/>
      <c r="O49" s="343"/>
      <c r="P49" s="199"/>
      <c r="R49" s="198"/>
      <c r="S49" s="234"/>
      <c r="T49" s="234"/>
      <c r="U49" s="234"/>
      <c r="Y49" s="199"/>
    </row>
    <row r="50" spans="4:25" ht="13.2">
      <c r="D50" s="198"/>
      <c r="I50" s="199"/>
      <c r="K50" s="198"/>
      <c r="P50" s="199"/>
      <c r="R50" s="198"/>
      <c r="W50" s="493" t="s">
        <v>384</v>
      </c>
      <c r="Y50" s="199"/>
    </row>
    <row r="51" spans="4:25" ht="13.2">
      <c r="D51" s="198"/>
      <c r="H51" s="489" t="s">
        <v>384</v>
      </c>
      <c r="I51" s="199"/>
      <c r="K51" s="198"/>
      <c r="P51" s="493" t="s">
        <v>384</v>
      </c>
      <c r="R51" s="198"/>
      <c r="W51" s="493"/>
      <c r="Y51" s="199"/>
    </row>
    <row r="52" spans="4:25" ht="13.2">
      <c r="D52" s="198"/>
      <c r="H52" s="489"/>
      <c r="I52" s="199"/>
      <c r="K52" s="198"/>
      <c r="P52" s="493"/>
      <c r="R52" s="198"/>
      <c r="W52" s="493"/>
      <c r="Y52" s="199"/>
    </row>
    <row r="53" spans="4:25" ht="13.2">
      <c r="D53" s="198"/>
      <c r="H53" s="489"/>
      <c r="I53" s="199"/>
      <c r="K53" s="198"/>
      <c r="P53" s="493"/>
      <c r="R53" s="198"/>
      <c r="Y53" s="199"/>
    </row>
    <row r="54" spans="4:25" ht="13.2">
      <c r="D54" s="201"/>
      <c r="E54" s="202"/>
      <c r="F54" s="202"/>
      <c r="G54" s="202"/>
      <c r="H54" s="202"/>
      <c r="I54" s="203"/>
      <c r="K54" s="201"/>
      <c r="L54" s="202"/>
      <c r="M54" s="202"/>
      <c r="N54" s="202"/>
      <c r="O54" s="202"/>
      <c r="P54" s="203"/>
      <c r="R54" s="201"/>
      <c r="S54" s="202"/>
      <c r="T54" s="202"/>
      <c r="U54" s="202"/>
      <c r="V54" s="202"/>
      <c r="W54" s="202"/>
      <c r="X54" s="202"/>
      <c r="Y54" s="203"/>
    </row>
    <row r="58" spans="4:25" ht="13.2">
      <c r="D58" s="484" t="s">
        <v>352</v>
      </c>
      <c r="E58" s="484"/>
      <c r="F58" s="484"/>
      <c r="G58" s="484"/>
      <c r="H58" s="206"/>
      <c r="I58" s="220"/>
      <c r="K58" s="484" t="s">
        <v>353</v>
      </c>
      <c r="L58" s="484"/>
      <c r="M58" s="484"/>
      <c r="N58" s="484"/>
      <c r="O58" s="195"/>
      <c r="P58" s="196"/>
      <c r="R58" s="484" t="s">
        <v>354</v>
      </c>
      <c r="S58" s="484"/>
      <c r="T58" s="484"/>
      <c r="U58" s="484"/>
      <c r="V58" s="195"/>
      <c r="W58" s="195"/>
      <c r="X58" s="195"/>
      <c r="Y58" s="196"/>
    </row>
    <row r="59" spans="4:25" ht="13.2">
      <c r="D59" s="484"/>
      <c r="E59" s="484"/>
      <c r="F59" s="484"/>
      <c r="G59" s="484"/>
      <c r="H59" s="205"/>
      <c r="I59" s="221"/>
      <c r="K59" s="484"/>
      <c r="L59" s="484"/>
      <c r="M59" s="484"/>
      <c r="N59" s="484"/>
      <c r="P59" s="199"/>
      <c r="R59" s="484"/>
      <c r="S59" s="484"/>
      <c r="T59" s="484"/>
      <c r="U59" s="484"/>
      <c r="Y59" s="199"/>
    </row>
    <row r="60" spans="4:25" ht="13.2">
      <c r="D60" s="209"/>
      <c r="E60" s="205"/>
      <c r="F60" s="205"/>
      <c r="G60" s="205"/>
      <c r="H60" s="205"/>
      <c r="I60" s="221"/>
      <c r="K60" s="198"/>
      <c r="P60" s="199"/>
      <c r="R60" s="198"/>
      <c r="Y60" s="199"/>
    </row>
    <row r="61" spans="4:25" ht="13.2">
      <c r="D61" s="209"/>
      <c r="E61" s="205"/>
      <c r="F61" s="205"/>
      <c r="G61" s="205"/>
      <c r="H61" s="205"/>
      <c r="I61" s="221"/>
      <c r="K61" s="198"/>
      <c r="P61" s="199"/>
      <c r="R61" s="198"/>
      <c r="Y61" s="199"/>
    </row>
    <row r="62" spans="4:25" ht="13.2">
      <c r="D62" s="209"/>
      <c r="E62" s="205"/>
      <c r="F62" s="205"/>
      <c r="G62" s="205"/>
      <c r="H62" s="205"/>
      <c r="I62" s="221"/>
      <c r="K62" s="198"/>
      <c r="P62" s="199"/>
      <c r="R62" s="198"/>
      <c r="Y62" s="199"/>
    </row>
    <row r="63" spans="4:25" ht="15.6">
      <c r="D63" s="209"/>
      <c r="E63" s="205"/>
      <c r="F63" s="205"/>
      <c r="G63" s="205"/>
      <c r="H63" s="205"/>
      <c r="I63" s="221"/>
      <c r="K63" s="198"/>
      <c r="N63" s="485" t="s">
        <v>415</v>
      </c>
      <c r="O63" s="485"/>
      <c r="P63" s="199"/>
      <c r="R63" s="198"/>
      <c r="W63" s="485" t="s">
        <v>404</v>
      </c>
      <c r="X63" s="485"/>
      <c r="Y63" s="199"/>
    </row>
    <row r="64" spans="4:25" ht="15.6">
      <c r="D64" s="211"/>
      <c r="E64" s="205"/>
      <c r="F64" s="205"/>
      <c r="G64" s="495" t="s">
        <v>355</v>
      </c>
      <c r="H64" s="496"/>
      <c r="I64" s="497"/>
      <c r="K64" s="198"/>
      <c r="N64" s="485" t="s">
        <v>416</v>
      </c>
      <c r="O64" s="485"/>
      <c r="P64" s="199"/>
      <c r="R64" s="198"/>
      <c r="W64" s="485" t="s">
        <v>420</v>
      </c>
      <c r="X64" s="485"/>
      <c r="Y64" s="199"/>
    </row>
    <row r="65" spans="4:25" ht="15.6">
      <c r="D65" s="211"/>
      <c r="E65" s="205"/>
      <c r="F65" s="205"/>
      <c r="G65" s="498" t="s">
        <v>409</v>
      </c>
      <c r="H65" s="499"/>
      <c r="I65" s="225"/>
      <c r="K65" s="198"/>
      <c r="N65" s="485" t="s">
        <v>414</v>
      </c>
      <c r="O65" s="485"/>
      <c r="P65" s="199"/>
      <c r="R65" s="198"/>
      <c r="W65" s="485" t="s">
        <v>419</v>
      </c>
      <c r="X65" s="485"/>
      <c r="Y65" s="199"/>
    </row>
    <row r="66" spans="4:25" ht="13.2">
      <c r="D66" s="211"/>
      <c r="E66" s="205"/>
      <c r="F66" s="205"/>
      <c r="G66" s="495" t="s">
        <v>410</v>
      </c>
      <c r="H66" s="497"/>
      <c r="I66" s="225"/>
      <c r="K66" s="198"/>
      <c r="P66" s="199"/>
      <c r="R66" s="198"/>
      <c r="Y66" s="199"/>
    </row>
    <row r="67" spans="4:25" ht="13.2">
      <c r="D67" s="209"/>
      <c r="E67" s="205"/>
      <c r="F67" s="205"/>
      <c r="G67" s="205"/>
      <c r="H67" s="205"/>
      <c r="I67" s="221"/>
      <c r="K67" s="198"/>
      <c r="P67" s="199"/>
      <c r="R67" s="198"/>
      <c r="Y67" s="199"/>
    </row>
    <row r="68" spans="4:25" ht="13.2">
      <c r="D68" s="209"/>
      <c r="E68" s="205"/>
      <c r="F68" s="205"/>
      <c r="G68" s="205"/>
      <c r="H68" s="205"/>
      <c r="I68" s="221"/>
      <c r="K68" s="198"/>
      <c r="P68" s="199"/>
      <c r="R68" s="198"/>
      <c r="Y68" s="199"/>
    </row>
    <row r="69" spans="4:25" ht="13.2">
      <c r="D69" s="209"/>
      <c r="E69" s="205"/>
      <c r="F69" s="205"/>
      <c r="G69" s="205"/>
      <c r="H69" s="205"/>
      <c r="I69" s="221"/>
      <c r="K69" s="198"/>
      <c r="P69" s="199"/>
      <c r="R69" s="198"/>
      <c r="Y69" s="199"/>
    </row>
    <row r="70" spans="4:25" ht="13.2">
      <c r="D70" s="209"/>
      <c r="E70" s="205"/>
      <c r="F70" s="205"/>
      <c r="G70" s="205"/>
      <c r="H70" s="205"/>
      <c r="I70" s="221"/>
      <c r="K70" s="198"/>
      <c r="P70" s="199"/>
      <c r="R70" s="198"/>
      <c r="Y70" s="199"/>
    </row>
    <row r="71" spans="4:25" ht="15.6" customHeight="1">
      <c r="D71" s="209"/>
      <c r="E71" s="494" t="s">
        <v>411</v>
      </c>
      <c r="F71" s="491" t="s">
        <v>412</v>
      </c>
      <c r="G71" s="491" t="s">
        <v>413</v>
      </c>
      <c r="H71" s="205"/>
      <c r="I71" s="221"/>
      <c r="K71" s="198"/>
      <c r="L71" s="491" t="s">
        <v>417</v>
      </c>
      <c r="M71" s="491" t="s">
        <v>383</v>
      </c>
      <c r="N71" s="491" t="s">
        <v>418</v>
      </c>
      <c r="P71" s="199"/>
      <c r="R71" s="198"/>
      <c r="S71" s="492" t="s">
        <v>406</v>
      </c>
      <c r="T71" s="491" t="s">
        <v>417</v>
      </c>
      <c r="U71" s="492" t="s">
        <v>421</v>
      </c>
      <c r="Y71" s="199"/>
    </row>
    <row r="72" spans="4:25" ht="13.2" customHeight="1">
      <c r="D72" s="209"/>
      <c r="E72" s="494"/>
      <c r="F72" s="491"/>
      <c r="G72" s="491"/>
      <c r="H72" s="205"/>
      <c r="I72" s="221"/>
      <c r="K72" s="198"/>
      <c r="L72" s="491"/>
      <c r="M72" s="491"/>
      <c r="N72" s="491"/>
      <c r="P72" s="199"/>
      <c r="R72" s="198"/>
      <c r="S72" s="492"/>
      <c r="T72" s="491"/>
      <c r="U72" s="492"/>
      <c r="Y72" s="199"/>
    </row>
    <row r="73" spans="4:25" ht="13.8">
      <c r="D73" s="209"/>
      <c r="E73" s="234">
        <v>2</v>
      </c>
      <c r="F73" s="234">
        <v>3.183098861837907</v>
      </c>
      <c r="G73" s="234">
        <v>80</v>
      </c>
      <c r="H73" s="205"/>
      <c r="I73" s="221"/>
      <c r="K73" s="198"/>
      <c r="L73" s="343"/>
      <c r="M73" s="343"/>
      <c r="N73" s="343"/>
      <c r="P73" s="199"/>
      <c r="R73" s="198"/>
      <c r="S73" s="343"/>
      <c r="T73" s="343"/>
      <c r="U73" s="343"/>
      <c r="W73" s="493" t="s">
        <v>384</v>
      </c>
      <c r="Y73" s="199"/>
    </row>
    <row r="74" spans="4:25" ht="13.2">
      <c r="D74" s="209"/>
      <c r="E74" s="205"/>
      <c r="F74" s="205"/>
      <c r="G74" s="205"/>
      <c r="H74" s="205"/>
      <c r="I74" s="221"/>
      <c r="K74" s="198"/>
      <c r="P74" s="199"/>
      <c r="R74" s="198"/>
      <c r="W74" s="493"/>
      <c r="Y74" s="199"/>
    </row>
    <row r="75" spans="4:25" ht="13.2">
      <c r="D75" s="209"/>
      <c r="E75" s="205"/>
      <c r="F75" s="205"/>
      <c r="G75" s="205"/>
      <c r="H75" s="490" t="s">
        <v>384</v>
      </c>
      <c r="I75" s="221"/>
      <c r="K75" s="198"/>
      <c r="O75" s="490" t="s">
        <v>384</v>
      </c>
      <c r="P75" s="199"/>
      <c r="R75" s="198"/>
      <c r="W75" s="493"/>
      <c r="Y75" s="199"/>
    </row>
    <row r="76" spans="4:25" ht="13.2">
      <c r="D76" s="209"/>
      <c r="E76" s="205"/>
      <c r="F76" s="205"/>
      <c r="G76" s="205"/>
      <c r="H76" s="490"/>
      <c r="I76" s="221"/>
      <c r="K76" s="198"/>
      <c r="O76" s="490"/>
      <c r="P76" s="199"/>
      <c r="R76" s="198"/>
      <c r="Y76" s="199"/>
    </row>
    <row r="77" spans="4:25" ht="13.2">
      <c r="D77" s="222"/>
      <c r="E77" s="223"/>
      <c r="F77" s="223"/>
      <c r="G77" s="223"/>
      <c r="H77" s="223"/>
      <c r="I77" s="224"/>
      <c r="K77" s="201"/>
      <c r="L77" s="202"/>
      <c r="M77" s="202"/>
      <c r="N77" s="202"/>
      <c r="O77" s="202"/>
      <c r="P77" s="203"/>
      <c r="R77" s="201"/>
      <c r="S77" s="202"/>
      <c r="T77" s="202"/>
      <c r="U77" s="202"/>
      <c r="V77" s="202"/>
      <c r="W77" s="202"/>
      <c r="X77" s="202"/>
      <c r="Y77" s="203"/>
    </row>
    <row r="81" spans="4:25" ht="13.2">
      <c r="D81" s="484" t="s">
        <v>356</v>
      </c>
      <c r="E81" s="484"/>
      <c r="F81" s="484"/>
      <c r="G81" s="484"/>
      <c r="H81" s="484"/>
      <c r="I81" s="220"/>
      <c r="K81" s="484" t="s">
        <v>357</v>
      </c>
      <c r="L81" s="484"/>
      <c r="M81" s="484"/>
      <c r="N81" s="195"/>
      <c r="O81" s="195"/>
      <c r="P81" s="196"/>
      <c r="R81" s="484" t="s">
        <v>358</v>
      </c>
      <c r="S81" s="484"/>
      <c r="T81" s="484"/>
      <c r="U81" s="484"/>
      <c r="V81" s="195"/>
      <c r="W81" s="195"/>
      <c r="X81" s="195"/>
      <c r="Y81" s="196"/>
    </row>
    <row r="82" spans="4:25" ht="13.2">
      <c r="D82" s="484"/>
      <c r="E82" s="484"/>
      <c r="F82" s="484"/>
      <c r="G82" s="484"/>
      <c r="H82" s="484"/>
      <c r="I82" s="221"/>
      <c r="K82" s="484"/>
      <c r="L82" s="484"/>
      <c r="M82" s="484"/>
      <c r="P82" s="199"/>
      <c r="R82" s="484"/>
      <c r="S82" s="484"/>
      <c r="T82" s="484"/>
      <c r="U82" s="484"/>
      <c r="Y82" s="199"/>
    </row>
    <row r="83" spans="4:25" ht="13.2">
      <c r="D83" s="209"/>
      <c r="E83" s="205"/>
      <c r="F83" s="205"/>
      <c r="G83" s="205"/>
      <c r="H83" s="205"/>
      <c r="I83" s="221"/>
      <c r="K83" s="198"/>
      <c r="P83" s="199"/>
      <c r="R83" s="198"/>
      <c r="Y83" s="199"/>
    </row>
    <row r="84" spans="4:25" ht="13.2">
      <c r="D84" s="209"/>
      <c r="E84" s="205"/>
      <c r="F84" s="205"/>
      <c r="G84" s="205"/>
      <c r="H84" s="205"/>
      <c r="I84" s="221"/>
      <c r="K84" s="198"/>
      <c r="P84" s="199"/>
      <c r="R84" s="198"/>
      <c r="Y84" s="199"/>
    </row>
    <row r="85" spans="4:25" ht="13.2">
      <c r="D85" s="209"/>
      <c r="E85" s="205"/>
      <c r="F85" s="205"/>
      <c r="G85" s="205"/>
      <c r="H85" s="205"/>
      <c r="I85" s="210"/>
      <c r="K85" s="198"/>
      <c r="P85" s="199"/>
      <c r="R85" s="198"/>
      <c r="Y85" s="199"/>
    </row>
    <row r="86" spans="4:25" ht="15.6">
      <c r="D86" s="209"/>
      <c r="E86" s="205"/>
      <c r="F86" s="205"/>
      <c r="G86" s="485" t="s">
        <v>423</v>
      </c>
      <c r="H86" s="485"/>
      <c r="I86" s="485"/>
      <c r="K86" s="198"/>
      <c r="O86" s="485" t="s">
        <v>427</v>
      </c>
      <c r="P86" s="485"/>
      <c r="R86" s="198"/>
      <c r="V86" s="485" t="s">
        <v>432</v>
      </c>
      <c r="W86" s="485"/>
      <c r="X86" s="485"/>
      <c r="Y86" s="199"/>
    </row>
    <row r="87" spans="4:25" ht="15.6">
      <c r="D87" s="209"/>
      <c r="E87" s="205"/>
      <c r="F87" s="205"/>
      <c r="G87" s="485" t="s">
        <v>424</v>
      </c>
      <c r="H87" s="485"/>
      <c r="I87" s="485"/>
      <c r="K87" s="198"/>
      <c r="O87" s="485" t="s">
        <v>428</v>
      </c>
      <c r="P87" s="485"/>
      <c r="R87" s="198"/>
      <c r="V87" s="485" t="s">
        <v>433</v>
      </c>
      <c r="W87" s="485"/>
      <c r="Y87" s="199"/>
    </row>
    <row r="88" spans="4:25" ht="15.6">
      <c r="D88" s="209"/>
      <c r="E88" s="205"/>
      <c r="F88" s="205"/>
      <c r="G88" s="485" t="s">
        <v>422</v>
      </c>
      <c r="H88" s="485"/>
      <c r="I88" s="485"/>
      <c r="K88" s="198"/>
      <c r="O88" s="485" t="s">
        <v>429</v>
      </c>
      <c r="P88" s="485"/>
      <c r="R88" s="198"/>
      <c r="V88" s="485" t="s">
        <v>434</v>
      </c>
      <c r="W88" s="485"/>
      <c r="Y88" s="199"/>
    </row>
    <row r="89" spans="4:25" ht="13.2">
      <c r="D89" s="209"/>
      <c r="E89" s="205"/>
      <c r="F89" s="205"/>
      <c r="G89" s="205"/>
      <c r="H89" s="205"/>
      <c r="I89" s="210"/>
      <c r="K89" s="198"/>
      <c r="P89" s="199"/>
      <c r="R89" s="198"/>
      <c r="Y89" s="199"/>
    </row>
    <row r="90" spans="4:25" ht="13.2">
      <c r="D90" s="209"/>
      <c r="E90" s="205"/>
      <c r="F90" s="205"/>
      <c r="G90" s="205"/>
      <c r="H90" s="205"/>
      <c r="I90" s="221"/>
      <c r="K90" s="198"/>
      <c r="P90" s="199"/>
      <c r="R90" s="198"/>
      <c r="Y90" s="199"/>
    </row>
    <row r="91" spans="4:25" ht="13.2">
      <c r="D91" s="209"/>
      <c r="E91" s="205"/>
      <c r="F91" s="205"/>
      <c r="G91" s="205"/>
      <c r="H91" s="205"/>
      <c r="I91" s="221"/>
      <c r="K91" s="198"/>
      <c r="P91" s="199"/>
      <c r="R91" s="198"/>
      <c r="Y91" s="199"/>
    </row>
    <row r="92" spans="4:25" ht="13.2">
      <c r="D92" s="209"/>
      <c r="E92" s="205"/>
      <c r="F92" s="205"/>
      <c r="G92" s="205"/>
      <c r="H92" s="205"/>
      <c r="I92" s="221"/>
      <c r="K92" s="198"/>
      <c r="P92" s="199"/>
      <c r="R92" s="198"/>
      <c r="Y92" s="199"/>
    </row>
    <row r="93" spans="4:25" ht="13.2">
      <c r="D93" s="209"/>
      <c r="E93" s="205"/>
      <c r="F93" s="205"/>
      <c r="G93" s="205"/>
      <c r="H93" s="205"/>
      <c r="I93" s="221"/>
      <c r="K93" s="198"/>
      <c r="P93" s="199"/>
      <c r="R93" s="198"/>
      <c r="Y93" s="199"/>
    </row>
    <row r="94" spans="4:25" ht="16.2" customHeight="1">
      <c r="D94" s="209"/>
      <c r="E94" s="486" t="s">
        <v>425</v>
      </c>
      <c r="F94" s="486" t="s">
        <v>413</v>
      </c>
      <c r="G94" s="486" t="s">
        <v>426</v>
      </c>
      <c r="H94" s="205"/>
      <c r="I94" s="221"/>
      <c r="K94" s="198"/>
      <c r="L94" s="486" t="s">
        <v>430</v>
      </c>
      <c r="M94" s="486" t="s">
        <v>431</v>
      </c>
      <c r="N94" s="486" t="s">
        <v>427</v>
      </c>
      <c r="P94" s="199"/>
      <c r="R94" s="198"/>
      <c r="S94" s="486" t="s">
        <v>435</v>
      </c>
      <c r="T94" s="486" t="s">
        <v>436</v>
      </c>
      <c r="U94" s="486" t="s">
        <v>413</v>
      </c>
      <c r="Y94" s="199"/>
    </row>
    <row r="95" spans="4:25" ht="13.2" customHeight="1">
      <c r="D95" s="209"/>
      <c r="E95" s="487"/>
      <c r="F95" s="487"/>
      <c r="G95" s="487"/>
      <c r="H95" s="205"/>
      <c r="I95" s="210"/>
      <c r="K95" s="198"/>
      <c r="L95" s="487"/>
      <c r="M95" s="487"/>
      <c r="N95" s="487"/>
      <c r="P95" s="199"/>
      <c r="R95" s="198"/>
      <c r="S95" s="487"/>
      <c r="T95" s="487"/>
      <c r="U95" s="487"/>
      <c r="Y95" s="199"/>
    </row>
    <row r="96" spans="4:25" ht="13.2" customHeight="1">
      <c r="D96" s="209"/>
      <c r="E96" s="234"/>
      <c r="F96" s="234"/>
      <c r="G96" s="234"/>
      <c r="H96" s="205"/>
      <c r="I96" s="210"/>
      <c r="K96" s="198"/>
      <c r="L96" s="234"/>
      <c r="M96" s="234"/>
      <c r="N96" s="234"/>
      <c r="P96" s="199"/>
      <c r="R96" s="198"/>
      <c r="S96" s="234"/>
      <c r="T96" s="234"/>
      <c r="U96" s="234"/>
      <c r="Y96" s="199"/>
    </row>
    <row r="97" spans="4:25" ht="13.2">
      <c r="D97" s="209"/>
      <c r="E97" s="205"/>
      <c r="F97" s="205"/>
      <c r="G97" s="205"/>
      <c r="H97" s="205"/>
      <c r="I97" s="221"/>
      <c r="K97" s="198"/>
      <c r="P97" s="199"/>
      <c r="R97" s="198"/>
      <c r="Y97" s="199"/>
    </row>
    <row r="98" spans="4:25" ht="13.2">
      <c r="D98" s="209"/>
      <c r="E98" s="205"/>
      <c r="F98" s="205"/>
      <c r="G98" s="205"/>
      <c r="H98" s="490" t="s">
        <v>384</v>
      </c>
      <c r="I98" s="221"/>
      <c r="K98" s="198"/>
      <c r="O98" s="490" t="s">
        <v>384</v>
      </c>
      <c r="P98" s="199"/>
      <c r="R98" s="198"/>
      <c r="W98" s="490" t="s">
        <v>384</v>
      </c>
      <c r="Y98" s="199"/>
    </row>
    <row r="99" spans="4:25" ht="13.2">
      <c r="D99" s="209"/>
      <c r="E99" s="205"/>
      <c r="F99" s="205"/>
      <c r="G99" s="205"/>
      <c r="H99" s="490"/>
      <c r="I99" s="221"/>
      <c r="K99" s="198"/>
      <c r="O99" s="490"/>
      <c r="P99" s="199"/>
      <c r="R99" s="198"/>
      <c r="W99" s="490"/>
      <c r="Y99" s="199"/>
    </row>
    <row r="100" spans="4:25" ht="13.2">
      <c r="D100" s="222"/>
      <c r="E100" s="223"/>
      <c r="F100" s="223"/>
      <c r="G100" s="223"/>
      <c r="H100" s="213"/>
      <c r="I100" s="224"/>
      <c r="K100" s="201"/>
      <c r="L100" s="202"/>
      <c r="M100" s="202"/>
      <c r="N100" s="202"/>
      <c r="O100" s="202"/>
      <c r="P100" s="203"/>
      <c r="R100" s="201"/>
      <c r="S100" s="202"/>
      <c r="T100" s="202"/>
      <c r="U100" s="202"/>
      <c r="V100" s="202"/>
      <c r="W100" s="202"/>
      <c r="X100" s="202"/>
      <c r="Y100" s="203"/>
    </row>
    <row r="104" spans="4:25" ht="13.2">
      <c r="D104" s="484" t="s">
        <v>359</v>
      </c>
      <c r="E104" s="484"/>
      <c r="F104" s="484"/>
      <c r="G104" s="484"/>
      <c r="H104" s="484"/>
      <c r="I104" s="196"/>
      <c r="K104" s="484" t="s">
        <v>369</v>
      </c>
      <c r="L104" s="484"/>
      <c r="M104" s="484"/>
      <c r="N104" s="206"/>
      <c r="O104" s="206"/>
      <c r="P104" s="220"/>
      <c r="R104" s="484" t="s">
        <v>360</v>
      </c>
      <c r="S104" s="484"/>
      <c r="T104" s="484"/>
      <c r="U104" s="484"/>
      <c r="V104" s="195"/>
      <c r="W104" s="195"/>
      <c r="X104" s="195"/>
      <c r="Y104" s="196"/>
    </row>
    <row r="105" spans="4:25" ht="13.2">
      <c r="D105" s="484"/>
      <c r="E105" s="484"/>
      <c r="F105" s="484"/>
      <c r="G105" s="484"/>
      <c r="H105" s="484"/>
      <c r="I105" s="199"/>
      <c r="K105" s="484"/>
      <c r="L105" s="484"/>
      <c r="M105" s="484"/>
      <c r="N105" s="205"/>
      <c r="O105" s="205"/>
      <c r="P105" s="221"/>
      <c r="R105" s="484"/>
      <c r="S105" s="484"/>
      <c r="T105" s="484"/>
      <c r="U105" s="484"/>
      <c r="Y105" s="199"/>
    </row>
    <row r="106" spans="4:25" ht="13.2">
      <c r="D106" s="198"/>
      <c r="I106" s="199"/>
      <c r="K106" s="209"/>
      <c r="L106" s="205"/>
      <c r="M106" s="205"/>
      <c r="N106" s="205"/>
      <c r="O106" s="205"/>
      <c r="P106" s="221"/>
      <c r="R106" s="198"/>
      <c r="Y106" s="199"/>
    </row>
    <row r="107" spans="4:25" ht="13.2">
      <c r="D107" s="198"/>
      <c r="I107" s="199"/>
      <c r="K107" s="209"/>
      <c r="L107" s="205"/>
      <c r="M107" s="205"/>
      <c r="N107" s="205"/>
      <c r="O107" s="205"/>
      <c r="P107" s="221"/>
      <c r="R107" s="198"/>
      <c r="Y107" s="199"/>
    </row>
    <row r="108" spans="4:25" ht="13.2">
      <c r="D108" s="198"/>
      <c r="I108" s="199"/>
      <c r="K108" s="209"/>
      <c r="L108" s="205"/>
      <c r="M108" s="205"/>
      <c r="N108" s="205"/>
      <c r="O108" s="205"/>
      <c r="P108" s="221"/>
      <c r="R108" s="198"/>
      <c r="Y108" s="199"/>
    </row>
    <row r="109" spans="4:25" ht="13.2">
      <c r="D109" s="198"/>
      <c r="G109" s="485" t="s">
        <v>361</v>
      </c>
      <c r="H109" s="485"/>
      <c r="I109" s="485"/>
      <c r="K109" s="209"/>
      <c r="L109" s="205"/>
      <c r="M109" s="205"/>
      <c r="N109" s="205"/>
      <c r="O109" s="205"/>
      <c r="P109" s="221"/>
      <c r="R109" s="198"/>
      <c r="V109"/>
      <c r="W109"/>
      <c r="X109"/>
      <c r="Y109" s="199"/>
    </row>
    <row r="110" spans="4:25" ht="13.2">
      <c r="D110" s="198"/>
      <c r="G110" s="485" t="s">
        <v>363</v>
      </c>
      <c r="H110" s="485"/>
      <c r="I110" s="485"/>
      <c r="K110" s="211"/>
      <c r="L110" s="205"/>
      <c r="M110" s="205"/>
      <c r="N110" s="485" t="s">
        <v>370</v>
      </c>
      <c r="O110" s="485"/>
      <c r="P110" s="485"/>
      <c r="R110" s="198"/>
      <c r="V110"/>
      <c r="W110"/>
      <c r="X110"/>
      <c r="Y110" s="199"/>
    </row>
    <row r="111" spans="4:25" ht="13.2">
      <c r="D111" s="198"/>
      <c r="G111" s="485" t="s">
        <v>364</v>
      </c>
      <c r="H111" s="485"/>
      <c r="I111" s="485"/>
      <c r="K111" s="211"/>
      <c r="L111" s="205"/>
      <c r="M111" s="205"/>
      <c r="N111" s="485" t="s">
        <v>371</v>
      </c>
      <c r="O111" s="485"/>
      <c r="P111" s="485"/>
      <c r="R111" s="198"/>
      <c r="Y111" s="199"/>
    </row>
    <row r="112" spans="4:25" ht="13.2">
      <c r="D112" s="198"/>
      <c r="G112" s="485" t="s">
        <v>365</v>
      </c>
      <c r="H112" s="485"/>
      <c r="I112" s="485"/>
      <c r="K112" s="211"/>
      <c r="L112" s="205"/>
      <c r="M112" s="205"/>
      <c r="N112" s="485" t="s">
        <v>372</v>
      </c>
      <c r="O112" s="485"/>
      <c r="P112" s="485"/>
      <c r="R112" s="198"/>
      <c r="Y112" s="199"/>
    </row>
    <row r="113" spans="4:26" ht="13.2">
      <c r="D113" s="198"/>
      <c r="G113" s="485" t="s">
        <v>362</v>
      </c>
      <c r="H113" s="485"/>
      <c r="I113" s="485"/>
      <c r="K113" s="209"/>
      <c r="L113" s="205"/>
      <c r="M113" s="204"/>
      <c r="N113" s="205"/>
      <c r="O113" s="205"/>
      <c r="P113" s="221"/>
      <c r="R113" s="198"/>
      <c r="Y113" s="199"/>
    </row>
    <row r="114" spans="4:26" ht="13.2">
      <c r="D114" s="198"/>
      <c r="I114" s="199"/>
      <c r="K114" s="209"/>
      <c r="L114" s="205"/>
      <c r="M114" s="204"/>
      <c r="N114" s="205"/>
      <c r="O114" s="205"/>
      <c r="P114" s="221"/>
      <c r="R114" s="198"/>
      <c r="Y114" s="199"/>
    </row>
    <row r="115" spans="4:26" ht="13.2">
      <c r="D115" s="198"/>
      <c r="I115" s="199"/>
      <c r="K115" s="209"/>
      <c r="L115" s="205"/>
      <c r="M115" s="204"/>
      <c r="N115" s="205"/>
      <c r="O115" s="205"/>
      <c r="P115" s="221"/>
      <c r="R115" s="198"/>
      <c r="Y115" s="199"/>
    </row>
    <row r="116" spans="4:26" ht="13.2">
      <c r="D116" s="198"/>
      <c r="I116" s="199"/>
      <c r="K116" s="209"/>
      <c r="L116" s="205"/>
      <c r="M116" s="204"/>
      <c r="N116" s="205"/>
      <c r="O116" s="205"/>
      <c r="P116" s="221"/>
      <c r="R116" s="198"/>
      <c r="Y116" s="199"/>
    </row>
    <row r="117" spans="4:26" ht="13.2">
      <c r="D117" s="198"/>
      <c r="I117" s="199"/>
      <c r="K117" s="209"/>
      <c r="L117" s="205"/>
      <c r="M117" s="205"/>
      <c r="N117" s="205"/>
      <c r="O117" s="205"/>
      <c r="P117" s="221"/>
      <c r="R117" s="198"/>
      <c r="Y117" s="199"/>
    </row>
    <row r="118" spans="4:26" ht="13.2">
      <c r="D118" s="198"/>
      <c r="I118" s="199"/>
      <c r="K118" s="209"/>
      <c r="L118" s="205"/>
      <c r="M118" s="205"/>
      <c r="N118" s="205"/>
      <c r="O118" s="205"/>
      <c r="P118" s="221"/>
      <c r="R118" s="198"/>
      <c r="Y118" s="199"/>
    </row>
    <row r="119" spans="4:26" ht="13.2" customHeight="1">
      <c r="D119" s="486" t="s">
        <v>437</v>
      </c>
      <c r="E119" s="486" t="s">
        <v>438</v>
      </c>
      <c r="F119" s="486" t="s">
        <v>439</v>
      </c>
      <c r="G119" s="486" t="s">
        <v>440</v>
      </c>
      <c r="H119" s="486" t="s">
        <v>390</v>
      </c>
      <c r="I119" s="486" t="s">
        <v>441</v>
      </c>
      <c r="K119" s="486" t="s">
        <v>444</v>
      </c>
      <c r="L119" s="486" t="s">
        <v>445</v>
      </c>
      <c r="M119" s="486" t="s">
        <v>390</v>
      </c>
      <c r="N119" s="486" t="s">
        <v>446</v>
      </c>
      <c r="O119" s="486" t="s">
        <v>447</v>
      </c>
      <c r="P119" s="228"/>
      <c r="R119" s="486" t="s">
        <v>448</v>
      </c>
      <c r="S119" s="486" t="s">
        <v>451</v>
      </c>
      <c r="T119" s="486" t="s">
        <v>452</v>
      </c>
      <c r="U119" s="486" t="s">
        <v>453</v>
      </c>
      <c r="V119" s="486" t="s">
        <v>454</v>
      </c>
      <c r="W119" s="486" t="s">
        <v>449</v>
      </c>
      <c r="Y119" s="199"/>
    </row>
    <row r="120" spans="4:26" ht="13.2" customHeight="1">
      <c r="D120" s="487"/>
      <c r="E120" s="487"/>
      <c r="F120" s="487"/>
      <c r="G120" s="487"/>
      <c r="H120" s="487"/>
      <c r="I120" s="487"/>
      <c r="K120" s="487"/>
      <c r="L120" s="487"/>
      <c r="M120" s="487"/>
      <c r="N120" s="487"/>
      <c r="O120" s="487"/>
      <c r="P120" s="228"/>
      <c r="R120" s="487"/>
      <c r="S120" s="487"/>
      <c r="T120" s="487"/>
      <c r="U120" s="487"/>
      <c r="V120" s="487"/>
      <c r="W120" s="487"/>
      <c r="Y120" s="199"/>
    </row>
    <row r="121" spans="4:26" ht="13.2">
      <c r="D121" s="234"/>
      <c r="E121" s="234"/>
      <c r="F121" s="234"/>
      <c r="G121" s="234"/>
      <c r="H121" s="234"/>
      <c r="I121" s="234"/>
      <c r="K121" s="234"/>
      <c r="L121" s="234"/>
      <c r="M121" s="234"/>
      <c r="N121" s="234"/>
      <c r="O121" s="234"/>
      <c r="P121" s="228"/>
      <c r="R121" s="234"/>
      <c r="S121" s="234"/>
      <c r="T121" s="234"/>
      <c r="U121" s="234"/>
      <c r="V121" s="234"/>
      <c r="W121" s="234"/>
      <c r="Y121" s="199"/>
    </row>
    <row r="122" spans="4:26" ht="13.2">
      <c r="D122" s="198"/>
      <c r="I122" s="199"/>
      <c r="K122" s="209"/>
      <c r="L122" s="205"/>
      <c r="M122" s="205"/>
      <c r="N122" s="205"/>
      <c r="O122" s="205"/>
      <c r="P122" s="221"/>
      <c r="R122" s="198"/>
      <c r="Y122" s="199"/>
    </row>
    <row r="123" spans="4:26" ht="13.2">
      <c r="D123" s="198"/>
      <c r="E123" s="226"/>
      <c r="I123" s="199"/>
      <c r="K123" s="209"/>
      <c r="L123" s="205"/>
      <c r="M123" s="205"/>
      <c r="N123" s="205"/>
      <c r="O123" s="205"/>
      <c r="P123" s="221"/>
      <c r="R123" s="198"/>
      <c r="V123"/>
      <c r="Y123" s="199"/>
    </row>
    <row r="124" spans="4:26" ht="13.2" customHeight="1">
      <c r="D124" s="486" t="s">
        <v>437</v>
      </c>
      <c r="E124" s="486" t="s">
        <v>442</v>
      </c>
      <c r="F124" s="486" t="s">
        <v>443</v>
      </c>
      <c r="H124" s="488" t="s">
        <v>384</v>
      </c>
      <c r="I124" s="199"/>
      <c r="K124" s="209"/>
      <c r="L124" s="205"/>
      <c r="M124" s="205"/>
      <c r="N124" s="205"/>
      <c r="O124" s="488" t="s">
        <v>384</v>
      </c>
      <c r="P124" s="221"/>
      <c r="R124" s="486" t="s">
        <v>448</v>
      </c>
      <c r="S124" s="486" t="s">
        <v>451</v>
      </c>
      <c r="T124" s="486" t="s">
        <v>450</v>
      </c>
      <c r="U124" s="486" t="s">
        <v>453</v>
      </c>
      <c r="V124" s="486" t="s">
        <v>449</v>
      </c>
      <c r="X124" s="488" t="s">
        <v>384</v>
      </c>
      <c r="Y124" s="199"/>
    </row>
    <row r="125" spans="4:26" ht="13.2" customHeight="1">
      <c r="D125" s="487"/>
      <c r="E125" s="487"/>
      <c r="F125" s="487"/>
      <c r="H125" s="488"/>
      <c r="I125" s="199"/>
      <c r="K125" s="209"/>
      <c r="L125" s="205"/>
      <c r="M125" s="205"/>
      <c r="N125" s="205"/>
      <c r="O125" s="488"/>
      <c r="P125" s="221"/>
      <c r="R125" s="487"/>
      <c r="S125" s="487"/>
      <c r="T125" s="487"/>
      <c r="U125" s="487"/>
      <c r="V125" s="487"/>
      <c r="X125" s="488"/>
      <c r="Y125" s="199"/>
    </row>
    <row r="126" spans="4:26" ht="13.2" customHeight="1">
      <c r="D126" s="234"/>
      <c r="E126" s="234"/>
      <c r="F126" s="234"/>
      <c r="H126" s="488"/>
      <c r="I126" s="199"/>
      <c r="K126" s="209"/>
      <c r="L126" s="205"/>
      <c r="M126" s="205"/>
      <c r="N126" s="205"/>
      <c r="O126" s="488"/>
      <c r="P126" s="221"/>
      <c r="R126" s="234"/>
      <c r="S126" s="234"/>
      <c r="T126" s="234"/>
      <c r="U126" s="234"/>
      <c r="V126" s="234"/>
      <c r="X126" s="488"/>
      <c r="Y126" s="199"/>
    </row>
    <row r="127" spans="4:26" ht="13.2">
      <c r="D127" s="198"/>
      <c r="I127" s="199"/>
      <c r="K127" s="209"/>
      <c r="L127" s="205"/>
      <c r="M127" s="205"/>
      <c r="N127" s="205"/>
      <c r="O127" s="205"/>
      <c r="P127" s="221"/>
      <c r="R127" s="198"/>
      <c r="Y127" s="199"/>
      <c r="Z127" s="227"/>
    </row>
    <row r="128" spans="4:26" ht="13.2">
      <c r="D128" s="201"/>
      <c r="E128" s="202"/>
      <c r="F128" s="202"/>
      <c r="G128" s="202"/>
      <c r="H128" s="202"/>
      <c r="I128" s="203"/>
      <c r="K128" s="222"/>
      <c r="L128" s="223"/>
      <c r="M128" s="223"/>
      <c r="N128" s="223"/>
      <c r="O128" s="223"/>
      <c r="P128" s="224"/>
      <c r="R128" s="201"/>
      <c r="S128" s="202"/>
      <c r="T128" s="202"/>
      <c r="U128" s="202"/>
      <c r="V128" s="202"/>
      <c r="W128" s="202"/>
      <c r="X128" s="202"/>
      <c r="Y128" s="203"/>
    </row>
    <row r="132" spans="4:25" ht="13.2">
      <c r="D132" s="484" t="s">
        <v>366</v>
      </c>
      <c r="E132" s="484"/>
      <c r="F132" s="484"/>
      <c r="G132" s="206"/>
      <c r="H132" s="206"/>
      <c r="I132" s="220"/>
      <c r="K132" s="484" t="s">
        <v>367</v>
      </c>
      <c r="L132" s="484"/>
      <c r="M132" s="484"/>
      <c r="N132" s="206"/>
      <c r="O132" s="207"/>
      <c r="P132" s="208"/>
      <c r="R132" s="484" t="s">
        <v>466</v>
      </c>
      <c r="S132" s="484"/>
      <c r="T132" s="484"/>
      <c r="U132" s="206"/>
      <c r="V132" s="207"/>
      <c r="W132" s="207"/>
      <c r="X132" s="207"/>
      <c r="Y132" s="208"/>
    </row>
    <row r="133" spans="4:25" ht="13.2">
      <c r="D133" s="484"/>
      <c r="E133" s="484"/>
      <c r="F133" s="484"/>
      <c r="G133" s="205"/>
      <c r="H133" s="205"/>
      <c r="I133" s="221"/>
      <c r="K133" s="484"/>
      <c r="L133" s="484"/>
      <c r="M133" s="484"/>
      <c r="N133" s="204"/>
      <c r="O133" s="205"/>
      <c r="P133" s="210"/>
      <c r="R133" s="484"/>
      <c r="S133" s="484"/>
      <c r="T133" s="484"/>
      <c r="U133" s="204"/>
      <c r="V133" s="205"/>
      <c r="W133" s="205"/>
      <c r="X133" s="205"/>
      <c r="Y133" s="210"/>
    </row>
    <row r="134" spans="4:25" ht="13.2">
      <c r="D134" s="209"/>
      <c r="E134" s="205"/>
      <c r="F134" s="205"/>
      <c r="G134" s="204"/>
      <c r="H134" s="205"/>
      <c r="I134" s="221"/>
      <c r="K134" s="209"/>
      <c r="L134" s="205"/>
      <c r="M134" s="205"/>
      <c r="N134" s="204"/>
      <c r="O134" s="205"/>
      <c r="P134" s="210"/>
      <c r="R134" s="209"/>
      <c r="S134" s="205"/>
      <c r="T134" s="205"/>
      <c r="U134" s="204"/>
      <c r="V134" s="205"/>
      <c r="W134" s="205"/>
      <c r="X134" s="205"/>
      <c r="Y134" s="210"/>
    </row>
    <row r="135" spans="4:25" ht="13.2">
      <c r="D135" s="209"/>
      <c r="E135" s="205"/>
      <c r="F135" s="205"/>
      <c r="G135" s="204"/>
      <c r="H135" s="205"/>
      <c r="I135" s="221"/>
      <c r="K135" s="209"/>
      <c r="L135" s="205"/>
      <c r="M135" s="205"/>
      <c r="N135" s="204"/>
      <c r="O135" s="205"/>
      <c r="P135" s="210"/>
      <c r="R135" s="209"/>
      <c r="S135" s="205"/>
      <c r="T135" s="205"/>
      <c r="U135" s="204"/>
      <c r="V135" s="205"/>
      <c r="W135" s="205"/>
      <c r="X135" s="205"/>
      <c r="Y135" s="210"/>
    </row>
    <row r="136" spans="4:25" ht="13.2">
      <c r="D136" s="209"/>
      <c r="E136" s="205"/>
      <c r="F136" s="205"/>
      <c r="G136" s="205"/>
      <c r="H136" s="205"/>
      <c r="I136" s="221"/>
      <c r="K136" s="209"/>
      <c r="L136" s="205"/>
      <c r="M136" s="205"/>
      <c r="N136" s="204"/>
      <c r="O136" s="205"/>
      <c r="P136" s="210"/>
      <c r="R136" s="209"/>
      <c r="S136" s="205"/>
      <c r="T136" s="205"/>
      <c r="U136" s="204"/>
      <c r="V136" s="205"/>
      <c r="W136" s="205"/>
      <c r="X136" s="205"/>
      <c r="Y136" s="210"/>
    </row>
    <row r="137" spans="4:25" ht="13.2">
      <c r="D137" s="209"/>
      <c r="E137" s="205"/>
      <c r="F137" s="205"/>
      <c r="G137" s="205"/>
      <c r="H137" s="205"/>
      <c r="I137" s="221"/>
      <c r="K137" s="209"/>
      <c r="L137" s="205"/>
      <c r="M137" s="205"/>
      <c r="N137" s="204"/>
      <c r="O137" s="205"/>
      <c r="P137" s="210"/>
      <c r="R137" s="209"/>
      <c r="S137" s="205"/>
      <c r="T137" s="205"/>
      <c r="U137" s="204"/>
      <c r="V137"/>
      <c r="X137" s="205"/>
      <c r="Y137" s="210"/>
    </row>
    <row r="138" spans="4:25" ht="13.2">
      <c r="D138" s="209"/>
      <c r="E138" s="205"/>
      <c r="F138" s="205"/>
      <c r="G138" s="205"/>
      <c r="H138" s="205"/>
      <c r="I138" s="221"/>
      <c r="K138" s="209"/>
      <c r="L138" s="205"/>
      <c r="M138" s="205"/>
      <c r="N138" s="204"/>
      <c r="O138" s="205"/>
      <c r="P138" s="210"/>
      <c r="R138" s="209"/>
      <c r="S138" s="205"/>
      <c r="T138" s="205"/>
      <c r="U138" s="204"/>
      <c r="V138"/>
      <c r="X138" s="205"/>
      <c r="Y138" s="210"/>
    </row>
    <row r="139" spans="4:25" ht="13.2">
      <c r="D139" s="209"/>
      <c r="E139" s="205"/>
      <c r="F139" s="205"/>
      <c r="G139" s="205"/>
      <c r="H139" s="205"/>
      <c r="I139" s="221"/>
      <c r="K139" s="209"/>
      <c r="L139" s="205"/>
      <c r="M139" s="205"/>
      <c r="N139" s="204"/>
      <c r="O139" s="205"/>
      <c r="P139" s="210"/>
      <c r="R139" s="211"/>
      <c r="S139" s="205"/>
      <c r="T139" s="205"/>
      <c r="U139" s="204"/>
      <c r="V139"/>
      <c r="X139" s="205"/>
      <c r="Y139" s="210"/>
    </row>
    <row r="140" spans="4:25" ht="13.2">
      <c r="D140" s="209"/>
      <c r="E140" s="205"/>
      <c r="F140" s="205"/>
      <c r="G140" s="205"/>
      <c r="H140" s="205"/>
      <c r="I140" s="221"/>
      <c r="K140" s="209"/>
      <c r="L140" s="205"/>
      <c r="M140" s="205"/>
      <c r="N140" s="204"/>
      <c r="O140" s="205"/>
      <c r="P140" s="210"/>
      <c r="R140" s="211"/>
      <c r="S140" s="204"/>
      <c r="T140" s="204"/>
      <c r="U140" s="204"/>
      <c r="V140" s="205"/>
      <c r="W140" s="205"/>
      <c r="X140" s="205"/>
      <c r="Y140" s="210"/>
    </row>
    <row r="141" spans="4:25" ht="13.2">
      <c r="D141" s="209"/>
      <c r="E141" s="205"/>
      <c r="F141" s="205"/>
      <c r="G141" s="205"/>
      <c r="H141" s="205"/>
      <c r="I141" s="221"/>
      <c r="K141" s="209"/>
      <c r="L141" s="205"/>
      <c r="M141" s="205"/>
      <c r="N141" s="204"/>
      <c r="O141" s="205"/>
      <c r="P141" s="210"/>
      <c r="R141" s="211"/>
      <c r="S141" s="205"/>
      <c r="T141" s="205"/>
      <c r="U141" s="205"/>
      <c r="V141" s="205"/>
      <c r="W141" s="205"/>
      <c r="X141" s="205"/>
      <c r="Y141" s="210"/>
    </row>
    <row r="142" spans="4:25" ht="13.2">
      <c r="D142" s="209"/>
      <c r="E142" s="205"/>
      <c r="F142" s="205"/>
      <c r="G142" s="205"/>
      <c r="H142" s="205"/>
      <c r="I142" s="221"/>
      <c r="K142" s="209"/>
      <c r="L142" s="204"/>
      <c r="M142" s="204"/>
      <c r="N142" s="204"/>
      <c r="O142" s="205"/>
      <c r="P142" s="210"/>
      <c r="R142" s="211"/>
      <c r="S142" s="205"/>
      <c r="T142" s="205"/>
      <c r="U142" s="205"/>
      <c r="V142" s="205"/>
      <c r="W142" s="205"/>
      <c r="X142" s="205"/>
      <c r="Y142" s="210"/>
    </row>
    <row r="143" spans="4:25" ht="13.2">
      <c r="D143" s="209"/>
      <c r="E143" s="205"/>
      <c r="F143" s="205"/>
      <c r="G143" s="205"/>
      <c r="H143" s="205"/>
      <c r="I143" s="221"/>
      <c r="K143" s="211"/>
      <c r="L143" s="205"/>
      <c r="M143" s="205"/>
      <c r="N143" s="205"/>
      <c r="O143" s="205"/>
      <c r="P143" s="210"/>
      <c r="R143" s="211"/>
      <c r="S143" s="205"/>
      <c r="T143" s="205"/>
      <c r="U143" s="205"/>
      <c r="V143" s="205"/>
      <c r="W143" s="205"/>
      <c r="X143" s="205"/>
      <c r="Y143" s="210"/>
    </row>
    <row r="144" spans="4:25" ht="13.2">
      <c r="D144" s="209"/>
      <c r="E144" s="205"/>
      <c r="F144" s="205"/>
      <c r="G144" s="205"/>
      <c r="H144" s="205"/>
      <c r="I144" s="221"/>
      <c r="K144" s="211"/>
      <c r="L144" s="205"/>
      <c r="M144" s="205"/>
      <c r="N144" s="205"/>
      <c r="O144" s="205"/>
      <c r="P144" s="210"/>
      <c r="R144" s="211"/>
      <c r="S144" s="205"/>
      <c r="T144" s="205"/>
      <c r="U144" s="205"/>
      <c r="V144" s="205"/>
      <c r="W144" s="205"/>
      <c r="X144" s="205"/>
      <c r="Y144" s="210"/>
    </row>
    <row r="145" spans="4:25" ht="13.2">
      <c r="D145" s="209"/>
      <c r="E145" s="205"/>
      <c r="F145" s="205"/>
      <c r="G145" s="205"/>
      <c r="H145" s="205"/>
      <c r="I145" s="221"/>
      <c r="K145" s="211"/>
      <c r="L145" s="205"/>
      <c r="M145" s="205"/>
      <c r="N145" s="205"/>
      <c r="O145" s="205"/>
      <c r="P145" s="210"/>
      <c r="R145" s="211"/>
      <c r="S145" s="205"/>
      <c r="T145" s="205"/>
      <c r="U145" s="205"/>
      <c r="V145" s="205"/>
      <c r="W145" s="205"/>
      <c r="X145" s="205"/>
      <c r="Y145" s="210"/>
    </row>
    <row r="146" spans="4:25" ht="13.2">
      <c r="D146" s="209"/>
      <c r="E146" s="205"/>
      <c r="F146" s="205"/>
      <c r="G146" s="205"/>
      <c r="H146" s="205"/>
      <c r="I146" s="221"/>
      <c r="K146" s="211"/>
      <c r="L146" s="205"/>
      <c r="M146" s="205"/>
      <c r="N146" s="205"/>
      <c r="O146" s="205"/>
      <c r="P146" s="210"/>
      <c r="R146" s="211"/>
      <c r="S146" s="205"/>
      <c r="T146" s="205"/>
      <c r="U146" s="205"/>
      <c r="V146" s="205"/>
      <c r="W146" s="205"/>
      <c r="X146" s="205"/>
      <c r="Y146" s="210"/>
    </row>
    <row r="147" spans="4:25" ht="13.2" customHeight="1">
      <c r="D147" s="486" t="s">
        <v>451</v>
      </c>
      <c r="E147" s="486" t="s">
        <v>456</v>
      </c>
      <c r="F147" s="486" t="s">
        <v>453</v>
      </c>
      <c r="G147" s="509" t="s">
        <v>455</v>
      </c>
      <c r="H147" s="205"/>
      <c r="I147" s="228"/>
      <c r="K147" s="486" t="s">
        <v>451</v>
      </c>
      <c r="L147" s="486" t="s">
        <v>459</v>
      </c>
      <c r="M147" s="486" t="s">
        <v>460</v>
      </c>
      <c r="N147" s="511" t="s">
        <v>465</v>
      </c>
      <c r="O147" s="486" t="s">
        <v>461</v>
      </c>
      <c r="P147" s="509" t="s">
        <v>462</v>
      </c>
      <c r="R147" s="211"/>
      <c r="S147" s="205"/>
      <c r="T147" s="205"/>
      <c r="U147" s="205"/>
      <c r="V147" s="205"/>
      <c r="W147" s="205"/>
      <c r="X147" s="205"/>
      <c r="Y147" s="210"/>
    </row>
    <row r="148" spans="4:25" ht="13.2" customHeight="1">
      <c r="D148" s="487"/>
      <c r="E148" s="487"/>
      <c r="F148" s="487"/>
      <c r="G148" s="510"/>
      <c r="H148" s="205"/>
      <c r="I148" s="228"/>
      <c r="K148" s="487"/>
      <c r="L148" s="487"/>
      <c r="M148" s="487"/>
      <c r="N148" s="512"/>
      <c r="O148" s="487"/>
      <c r="P148" s="510"/>
      <c r="R148" s="211"/>
      <c r="S148" s="205"/>
      <c r="T148" s="205"/>
      <c r="U148" s="205"/>
      <c r="V148" s="205"/>
      <c r="W148" s="205"/>
      <c r="X148" s="205"/>
      <c r="Y148" s="210"/>
    </row>
    <row r="149" spans="4:25" ht="13.2">
      <c r="D149" s="234"/>
      <c r="E149" s="234"/>
      <c r="F149" s="234"/>
      <c r="G149" s="234"/>
      <c r="H149" s="205"/>
      <c r="I149" s="228"/>
      <c r="K149" s="234"/>
      <c r="L149" s="234"/>
      <c r="M149" s="234"/>
      <c r="N149" s="234"/>
      <c r="O149" s="234"/>
      <c r="P149" s="234"/>
      <c r="R149" s="211"/>
      <c r="S149" s="205"/>
      <c r="T149" s="205"/>
      <c r="U149" s="205"/>
      <c r="V149" s="205"/>
      <c r="W149" s="205"/>
      <c r="X149" s="205"/>
      <c r="Y149" s="210"/>
    </row>
    <row r="150" spans="4:25" ht="13.2">
      <c r="D150" s="209"/>
      <c r="E150" s="205"/>
      <c r="F150" s="205"/>
      <c r="G150" s="205"/>
      <c r="H150" s="205"/>
      <c r="I150" s="221"/>
      <c r="K150" s="211"/>
      <c r="L150" s="205"/>
      <c r="M150" s="205"/>
      <c r="N150" s="205"/>
      <c r="O150" s="205"/>
      <c r="P150" s="210"/>
      <c r="R150" s="211"/>
      <c r="S150" s="205"/>
      <c r="T150" s="205"/>
      <c r="U150" s="205"/>
      <c r="V150" s="205"/>
      <c r="W150" s="205"/>
      <c r="X150" s="205"/>
      <c r="Y150" s="210"/>
    </row>
    <row r="151" spans="4:25" ht="13.2">
      <c r="D151" s="211"/>
      <c r="E151" s="205"/>
      <c r="F151" s="205"/>
      <c r="G151" s="205"/>
      <c r="H151" s="489" t="s">
        <v>384</v>
      </c>
      <c r="I151" s="221"/>
      <c r="K151" s="509" t="s">
        <v>463</v>
      </c>
      <c r="L151" s="509" t="s">
        <v>464</v>
      </c>
      <c r="M151" s="205"/>
      <c r="N151" s="205"/>
      <c r="O151" s="205"/>
      <c r="P151" s="210"/>
      <c r="R151" s="211"/>
      <c r="S151" s="205"/>
      <c r="T151" s="205"/>
      <c r="U151" s="205"/>
      <c r="V151" s="205"/>
      <c r="W151" s="205"/>
      <c r="X151" s="205"/>
      <c r="Y151" s="210"/>
    </row>
    <row r="152" spans="4:25" ht="13.2">
      <c r="D152" s="211"/>
      <c r="E152" s="205"/>
      <c r="F152" s="205"/>
      <c r="G152" s="205"/>
      <c r="H152" s="489"/>
      <c r="I152" s="221"/>
      <c r="K152" s="510"/>
      <c r="L152" s="510"/>
      <c r="M152" s="236"/>
      <c r="N152" s="205"/>
      <c r="O152" s="489" t="s">
        <v>384</v>
      </c>
      <c r="P152" s="210"/>
      <c r="R152" s="211"/>
      <c r="S152" s="205"/>
      <c r="T152" s="205"/>
      <c r="U152" s="205"/>
      <c r="V152" s="205"/>
      <c r="W152" s="205"/>
      <c r="X152" s="205"/>
      <c r="Y152" s="210"/>
    </row>
    <row r="153" spans="4:25" ht="13.2">
      <c r="D153" s="235"/>
      <c r="E153" s="236"/>
      <c r="F153" s="236"/>
      <c r="G153" s="236"/>
      <c r="H153" s="236"/>
      <c r="I153" s="228"/>
      <c r="K153" s="229">
        <v>12</v>
      </c>
      <c r="L153" s="230">
        <v>0.20943951023931953</v>
      </c>
      <c r="M153" s="236"/>
      <c r="N153" s="205"/>
      <c r="O153" s="489"/>
      <c r="P153" s="210"/>
      <c r="R153" s="211"/>
      <c r="S153" s="205"/>
      <c r="T153" s="205"/>
      <c r="U153" s="205"/>
      <c r="V153" s="205"/>
      <c r="W153" s="205"/>
      <c r="X153" s="205"/>
      <c r="Y153" s="210"/>
    </row>
    <row r="154" spans="4:25" ht="13.2">
      <c r="D154" s="231"/>
      <c r="E154" s="232"/>
      <c r="F154" s="232"/>
      <c r="G154" s="232"/>
      <c r="H154" s="232"/>
      <c r="I154" s="233"/>
      <c r="K154" s="212"/>
      <c r="L154" s="232"/>
      <c r="M154" s="232"/>
      <c r="N154" s="213"/>
      <c r="O154" s="213"/>
      <c r="P154" s="214"/>
      <c r="R154" s="212"/>
      <c r="S154" s="213"/>
      <c r="T154" s="213"/>
      <c r="U154" s="213"/>
      <c r="V154" s="213"/>
      <c r="W154" s="213"/>
      <c r="X154" s="213"/>
      <c r="Y154" s="214"/>
    </row>
    <row r="155" spans="4:25" ht="13.2">
      <c r="J155" s="200"/>
      <c r="K155" s="200" t="s">
        <v>368</v>
      </c>
    </row>
    <row r="158" spans="4:25" ht="13.2">
      <c r="D158"/>
      <c r="E158"/>
      <c r="F158"/>
      <c r="G158"/>
      <c r="H158"/>
      <c r="I158"/>
    </row>
    <row r="159" spans="4:25" ht="13.2">
      <c r="D159"/>
      <c r="E159"/>
      <c r="F159"/>
      <c r="G159"/>
      <c r="H159"/>
      <c r="I159"/>
    </row>
    <row r="160" spans="4:25" ht="13.2">
      <c r="D160"/>
      <c r="E160"/>
      <c r="F160"/>
      <c r="G160"/>
      <c r="H160"/>
      <c r="I160"/>
    </row>
    <row r="161" spans="4:9" ht="13.2">
      <c r="D161"/>
      <c r="E161"/>
      <c r="F161"/>
      <c r="G161"/>
      <c r="H161"/>
      <c r="I161"/>
    </row>
    <row r="162" spans="4:9" ht="13.2">
      <c r="D162"/>
      <c r="E162"/>
      <c r="F162"/>
      <c r="G162"/>
      <c r="H162"/>
      <c r="I162"/>
    </row>
    <row r="163" spans="4:9" ht="13.2">
      <c r="D163"/>
      <c r="E163"/>
      <c r="F163"/>
      <c r="G163"/>
      <c r="H163"/>
      <c r="I163"/>
    </row>
    <row r="164" spans="4:9" ht="13.2">
      <c r="D164"/>
      <c r="E164"/>
      <c r="F164"/>
      <c r="G164"/>
      <c r="H164"/>
      <c r="I164"/>
    </row>
    <row r="165" spans="4:9" ht="13.2">
      <c r="D165"/>
      <c r="E165"/>
      <c r="F165"/>
      <c r="G165"/>
      <c r="H165"/>
      <c r="I165"/>
    </row>
    <row r="166" spans="4:9" ht="13.2">
      <c r="D166"/>
      <c r="E166"/>
      <c r="F166"/>
      <c r="G166"/>
      <c r="H166"/>
      <c r="I166"/>
    </row>
    <row r="167" spans="4:9" ht="13.2">
      <c r="D167"/>
      <c r="E167"/>
      <c r="F167"/>
      <c r="G167"/>
      <c r="H167"/>
      <c r="I167"/>
    </row>
    <row r="251" spans="12:16" ht="13.2">
      <c r="L251"/>
      <c r="M251"/>
      <c r="N251"/>
      <c r="O251"/>
      <c r="P251"/>
    </row>
    <row r="252" spans="12:16" ht="13.2">
      <c r="L252"/>
      <c r="M252"/>
      <c r="N252"/>
      <c r="O252"/>
      <c r="P252"/>
    </row>
    <row r="253" spans="12:16" ht="13.2">
      <c r="L253"/>
      <c r="M253"/>
      <c r="N253"/>
      <c r="O253"/>
      <c r="P253"/>
    </row>
    <row r="254" spans="12:16" ht="13.2">
      <c r="L254"/>
      <c r="M254"/>
      <c r="N254"/>
      <c r="O254"/>
      <c r="P254"/>
    </row>
    <row r="255" spans="12:16" ht="15.75" customHeight="1">
      <c r="L255"/>
      <c r="M255"/>
      <c r="N255"/>
      <c r="O255"/>
      <c r="P255"/>
    </row>
    <row r="256" spans="12:16" ht="15.75" customHeight="1">
      <c r="L256"/>
      <c r="M256"/>
      <c r="N256"/>
      <c r="O256"/>
      <c r="P256"/>
    </row>
    <row r="257" spans="12:16" ht="13.2">
      <c r="L257"/>
      <c r="M257"/>
      <c r="N257"/>
      <c r="O257"/>
      <c r="P257"/>
    </row>
    <row r="258" spans="12:16" ht="13.2">
      <c r="L258"/>
      <c r="M258"/>
      <c r="N258"/>
      <c r="O258"/>
      <c r="P258"/>
    </row>
    <row r="259" spans="12:16" ht="13.2">
      <c r="L259"/>
      <c r="M259"/>
      <c r="N259"/>
      <c r="O259"/>
      <c r="P259"/>
    </row>
    <row r="260" spans="12:16" ht="13.2">
      <c r="L260"/>
      <c r="M260"/>
      <c r="N260"/>
      <c r="O260"/>
      <c r="P260"/>
    </row>
    <row r="261" spans="12:16" ht="13.2">
      <c r="L261"/>
      <c r="M261"/>
      <c r="N261"/>
      <c r="O261"/>
      <c r="P261"/>
    </row>
    <row r="262" spans="12:16" ht="13.2">
      <c r="L262"/>
      <c r="M262"/>
      <c r="N262"/>
      <c r="O262"/>
      <c r="P262"/>
    </row>
    <row r="263" spans="12:16" ht="13.2">
      <c r="L263"/>
      <c r="M263"/>
      <c r="N263"/>
      <c r="O263"/>
      <c r="P263"/>
    </row>
    <row r="264" spans="12:16" ht="13.2">
      <c r="L264"/>
      <c r="M264"/>
      <c r="N264"/>
      <c r="O264"/>
      <c r="P264"/>
    </row>
    <row r="265" spans="12:16" ht="13.2">
      <c r="L265"/>
      <c r="M265"/>
      <c r="N265"/>
      <c r="O265"/>
      <c r="P265"/>
    </row>
    <row r="266" spans="12:16" ht="13.2">
      <c r="L266"/>
      <c r="M266"/>
      <c r="N266"/>
      <c r="O266"/>
      <c r="P266"/>
    </row>
    <row r="267" spans="12:16" ht="15.75" customHeight="1">
      <c r="L267"/>
      <c r="M267"/>
      <c r="N267"/>
      <c r="O267"/>
      <c r="P267"/>
    </row>
    <row r="268" spans="12:16" ht="15.75" customHeight="1">
      <c r="L268"/>
      <c r="M268"/>
      <c r="N268"/>
      <c r="O268"/>
      <c r="P268"/>
    </row>
    <row r="269" spans="12:16" ht="15.75" customHeight="1">
      <c r="L269"/>
      <c r="M269"/>
      <c r="N269"/>
      <c r="O269"/>
      <c r="P269"/>
    </row>
    <row r="270" spans="12:16" ht="15.75" customHeight="1">
      <c r="L270"/>
      <c r="M270"/>
      <c r="N270"/>
      <c r="O270"/>
      <c r="P270"/>
    </row>
    <row r="271" spans="12:16" ht="13.2">
      <c r="L271"/>
      <c r="M271"/>
      <c r="N271"/>
      <c r="O271"/>
      <c r="P271"/>
    </row>
    <row r="272" spans="12:16" ht="15.75" customHeight="1">
      <c r="L272"/>
      <c r="M272"/>
      <c r="N272"/>
      <c r="O272"/>
      <c r="P272"/>
    </row>
    <row r="273" spans="12:16" ht="15.75" customHeight="1">
      <c r="L273"/>
      <c r="M273"/>
      <c r="N273"/>
      <c r="O273"/>
      <c r="P273"/>
    </row>
    <row r="274" spans="12:16" ht="13.2">
      <c r="L274"/>
      <c r="M274"/>
      <c r="N274"/>
      <c r="O274"/>
      <c r="P274"/>
    </row>
    <row r="275" spans="12:16" ht="15.75" customHeight="1">
      <c r="L275"/>
      <c r="M275"/>
      <c r="N275"/>
      <c r="O275"/>
      <c r="P275"/>
    </row>
    <row r="276" spans="12:16" ht="15.75" customHeight="1">
      <c r="L276"/>
      <c r="M276"/>
      <c r="N276"/>
      <c r="O276"/>
      <c r="P276"/>
    </row>
    <row r="277" spans="12:16" ht="15.75" customHeight="1">
      <c r="L277"/>
      <c r="M277"/>
      <c r="N277"/>
      <c r="O277"/>
      <c r="P277"/>
    </row>
    <row r="278" spans="12:16" ht="13.2">
      <c r="L278"/>
      <c r="M278"/>
      <c r="N278"/>
      <c r="O278"/>
      <c r="P278"/>
    </row>
    <row r="279" spans="12:16" ht="13.2">
      <c r="L279"/>
      <c r="M279"/>
      <c r="N279"/>
      <c r="O279"/>
      <c r="P279"/>
    </row>
    <row r="280" spans="12:16" ht="13.2">
      <c r="L280"/>
      <c r="M280"/>
      <c r="N280"/>
      <c r="O280"/>
      <c r="P280"/>
    </row>
    <row r="281" spans="12:16" ht="13.2">
      <c r="L281"/>
      <c r="M281"/>
      <c r="N281"/>
      <c r="O281"/>
      <c r="P281"/>
    </row>
    <row r="282" spans="12:16" ht="13.2">
      <c r="L282"/>
      <c r="M282"/>
      <c r="N282"/>
      <c r="O282"/>
      <c r="P282"/>
    </row>
    <row r="283" spans="12:16" ht="13.2">
      <c r="L283"/>
      <c r="M283"/>
      <c r="N283"/>
      <c r="O283"/>
      <c r="P283"/>
    </row>
    <row r="284" spans="12:16" ht="13.2">
      <c r="L284"/>
      <c r="M284"/>
      <c r="N284"/>
      <c r="O284"/>
      <c r="P284"/>
    </row>
  </sheetData>
  <mergeCells count="177">
    <mergeCell ref="W119:W120"/>
    <mergeCell ref="X124:X126"/>
    <mergeCell ref="D132:F133"/>
    <mergeCell ref="D147:D148"/>
    <mergeCell ref="E147:E148"/>
    <mergeCell ref="F147:F148"/>
    <mergeCell ref="G147:G148"/>
    <mergeCell ref="H151:H152"/>
    <mergeCell ref="K132:M133"/>
    <mergeCell ref="K147:K148"/>
    <mergeCell ref="L147:L148"/>
    <mergeCell ref="M147:M148"/>
    <mergeCell ref="N147:N148"/>
    <mergeCell ref="O147:O148"/>
    <mergeCell ref="P147:P148"/>
    <mergeCell ref="O152:O153"/>
    <mergeCell ref="R132:T133"/>
    <mergeCell ref="K151:K152"/>
    <mergeCell ref="L151:L152"/>
    <mergeCell ref="D124:D125"/>
    <mergeCell ref="E124:E125"/>
    <mergeCell ref="F124:F125"/>
    <mergeCell ref="I119:I120"/>
    <mergeCell ref="H124:H126"/>
    <mergeCell ref="R104:U105"/>
    <mergeCell ref="R119:R120"/>
    <mergeCell ref="S119:S120"/>
    <mergeCell ref="T119:T120"/>
    <mergeCell ref="U119:U120"/>
    <mergeCell ref="V119:V120"/>
    <mergeCell ref="R124:R125"/>
    <mergeCell ref="S124:S125"/>
    <mergeCell ref="T124:T125"/>
    <mergeCell ref="U124:U125"/>
    <mergeCell ref="V124:V125"/>
    <mergeCell ref="A1:B4"/>
    <mergeCell ref="A7:B7"/>
    <mergeCell ref="A8:B8"/>
    <mergeCell ref="X25:X27"/>
    <mergeCell ref="O26:O27"/>
    <mergeCell ref="R2:T3"/>
    <mergeCell ref="S25:S26"/>
    <mergeCell ref="T25:T26"/>
    <mergeCell ref="U25:U26"/>
    <mergeCell ref="V25:V26"/>
    <mergeCell ref="W6:X6"/>
    <mergeCell ref="W8:X8"/>
    <mergeCell ref="W5:Y5"/>
    <mergeCell ref="K2:M3"/>
    <mergeCell ref="L20:L21"/>
    <mergeCell ref="M20:M21"/>
    <mergeCell ref="N20:N21"/>
    <mergeCell ref="L6:M6"/>
    <mergeCell ref="L7:M7"/>
    <mergeCell ref="L8:M8"/>
    <mergeCell ref="E6:H6"/>
    <mergeCell ref="E7:G7"/>
    <mergeCell ref="E8:G8"/>
    <mergeCell ref="E20:E21"/>
    <mergeCell ref="F20:F21"/>
    <mergeCell ref="G20:G21"/>
    <mergeCell ref="A15:B15"/>
    <mergeCell ref="A16:B16"/>
    <mergeCell ref="A17:B17"/>
    <mergeCell ref="A18:B18"/>
    <mergeCell ref="A19:B19"/>
    <mergeCell ref="A20:B20"/>
    <mergeCell ref="A21:B21"/>
    <mergeCell ref="W10:Y12"/>
    <mergeCell ref="W14:Y16"/>
    <mergeCell ref="D2:F3"/>
    <mergeCell ref="P51:P53"/>
    <mergeCell ref="A9:B9"/>
    <mergeCell ref="A10:B10"/>
    <mergeCell ref="A11:B11"/>
    <mergeCell ref="A12:B12"/>
    <mergeCell ref="G38:H38"/>
    <mergeCell ref="G39:H39"/>
    <mergeCell ref="G40:H40"/>
    <mergeCell ref="D33:G34"/>
    <mergeCell ref="E47:E48"/>
    <mergeCell ref="F47:F48"/>
    <mergeCell ref="G47:G48"/>
    <mergeCell ref="A22:B22"/>
    <mergeCell ref="A23:B23"/>
    <mergeCell ref="A24:B24"/>
    <mergeCell ref="A13:B13"/>
    <mergeCell ref="A14:B14"/>
    <mergeCell ref="R33:U34"/>
    <mergeCell ref="W37:X37"/>
    <mergeCell ref="W38:X38"/>
    <mergeCell ref="W39:X39"/>
    <mergeCell ref="S47:S48"/>
    <mergeCell ref="T47:T48"/>
    <mergeCell ref="U47:U48"/>
    <mergeCell ref="W50:W52"/>
    <mergeCell ref="L47:L48"/>
    <mergeCell ref="M47:M48"/>
    <mergeCell ref="N47:N48"/>
    <mergeCell ref="O47:O48"/>
    <mergeCell ref="N38:O38"/>
    <mergeCell ref="N39:O39"/>
    <mergeCell ref="N40:O40"/>
    <mergeCell ref="N41:O41"/>
    <mergeCell ref="K33:O34"/>
    <mergeCell ref="R58:U59"/>
    <mergeCell ref="S71:S72"/>
    <mergeCell ref="T71:T72"/>
    <mergeCell ref="U71:U72"/>
    <mergeCell ref="W73:W75"/>
    <mergeCell ref="G71:G72"/>
    <mergeCell ref="F71:F72"/>
    <mergeCell ref="E71:E72"/>
    <mergeCell ref="W63:X63"/>
    <mergeCell ref="W64:X64"/>
    <mergeCell ref="W65:X65"/>
    <mergeCell ref="L71:L72"/>
    <mergeCell ref="M71:M72"/>
    <mergeCell ref="N71:N72"/>
    <mergeCell ref="H75:H76"/>
    <mergeCell ref="O75:O76"/>
    <mergeCell ref="D58:G59"/>
    <mergeCell ref="G64:I64"/>
    <mergeCell ref="G65:H65"/>
    <mergeCell ref="G66:H66"/>
    <mergeCell ref="K58:N59"/>
    <mergeCell ref="N63:O63"/>
    <mergeCell ref="N64:O64"/>
    <mergeCell ref="N65:O65"/>
    <mergeCell ref="V88:W88"/>
    <mergeCell ref="V86:X86"/>
    <mergeCell ref="S94:S95"/>
    <mergeCell ref="T94:T95"/>
    <mergeCell ref="U94:U95"/>
    <mergeCell ref="W98:W99"/>
    <mergeCell ref="K81:M82"/>
    <mergeCell ref="O86:P86"/>
    <mergeCell ref="O87:P87"/>
    <mergeCell ref="O88:P88"/>
    <mergeCell ref="L94:L95"/>
    <mergeCell ref="M94:M95"/>
    <mergeCell ref="N94:N95"/>
    <mergeCell ref="R81:U82"/>
    <mergeCell ref="V87:W87"/>
    <mergeCell ref="O124:O126"/>
    <mergeCell ref="H26:H27"/>
    <mergeCell ref="K119:K120"/>
    <mergeCell ref="L119:L120"/>
    <mergeCell ref="M119:M120"/>
    <mergeCell ref="N119:N120"/>
    <mergeCell ref="O119:O120"/>
    <mergeCell ref="K104:M105"/>
    <mergeCell ref="N110:P110"/>
    <mergeCell ref="N111:P111"/>
    <mergeCell ref="N112:P112"/>
    <mergeCell ref="D104:H105"/>
    <mergeCell ref="G109:I109"/>
    <mergeCell ref="G110:I110"/>
    <mergeCell ref="G111:I111"/>
    <mergeCell ref="G112:I112"/>
    <mergeCell ref="O98:O99"/>
    <mergeCell ref="H98:H99"/>
    <mergeCell ref="G87:I87"/>
    <mergeCell ref="K47:K48"/>
    <mergeCell ref="H51:H53"/>
    <mergeCell ref="E94:E95"/>
    <mergeCell ref="F94:F95"/>
    <mergeCell ref="G94:G95"/>
    <mergeCell ref="D81:H82"/>
    <mergeCell ref="G88:I88"/>
    <mergeCell ref="G86:I86"/>
    <mergeCell ref="G113:I113"/>
    <mergeCell ref="D119:D120"/>
    <mergeCell ref="E119:E120"/>
    <mergeCell ref="F119:F120"/>
    <mergeCell ref="G119:G120"/>
    <mergeCell ref="H119:H120"/>
  </mergeCells>
  <hyperlinks>
    <hyperlink ref="A1:B4" location="'Ana Sayfa'!A1" display="ANA SAYFA" xr:uid="{142CFFDD-4F09-4B56-A76A-478788F698C5}"/>
    <hyperlink ref="O26:O27" location="'VD_Basic Formüller'!A1" display="Back" xr:uid="{3A38C854-9789-440D-94C4-8CB733C5CE5F}"/>
    <hyperlink ref="X25:X27" location="'VD_Basic Formüller'!A1" display="Back" xr:uid="{BC65DD86-DDA5-4A45-8693-8355189EE819}"/>
    <hyperlink ref="A10:B10" location="'VD_Basic Formüller'!Y2" display="UNSPRUNG MASS NATURAL FREQUENCY" xr:uid="{8EEB99A1-62AE-4D5A-8DFC-9A272EE7358F}"/>
    <hyperlink ref="A9:B9" location="'VD_Basic Formüller'!P2" display="WHEEL RATE - RIDE RATE - TIRE RATE" xr:uid="{1CFD6F7C-B351-427F-AEBA-C3FD88677A3E}"/>
    <hyperlink ref="A8:B8" location="'VD_Basic Formüller'!I2" display="SPRUNG MASS NATURAL FREQUENCY" xr:uid="{E9A4D365-3DD6-4F68-9B31-4122E6D0846D}"/>
    <hyperlink ref="H51:H53" location="'VD_Basic Formüller'!A1" display="Back" xr:uid="{A3E5606F-3EBC-4FB1-847D-0DBAA9D67B88}"/>
    <hyperlink ref="A11:B11" location="'VD_Basic Formüller'!I54" display="ROLL RATE ( ROLL STIFFNESS ) - ARAÇTAN GELEN" xr:uid="{89179823-BEDA-4A7E-ACA6-F297709D0FC1}"/>
    <hyperlink ref="P51:P53" location="'VD_Basic Formüller'!A1" display="Back" xr:uid="{38A02DEF-B6CC-4E7F-83E4-0AC80D4F9567}"/>
    <hyperlink ref="A12:B12" location="'VD_Basic Formüller'!P54" display="ROLL RATE - REQUIRED ROLL RATE FOR GIVEN ROLL GRADIENT" xr:uid="{56FA8F57-3E41-4A8E-97CB-010C30678FFE}"/>
    <hyperlink ref="W50:W52" location="'VD_Basic Formüller'!A1" display="Back" xr:uid="{5BA95291-BB8A-455D-ACDA-649DD52C2FE2}"/>
    <hyperlink ref="A13:B13" location="'VD_Basic Formüller'!X54" display="WHEEL TRAVEL - CORNER WEIGHT - WHEEL RATE" xr:uid="{8BF7679A-F40B-4CB2-B7AE-B1778F27769D}"/>
    <hyperlink ref="H75:H76" location="'VD_Basic Formüller'!A1" display="Back" xr:uid="{0A222445-DBC2-47F9-A69B-5E55CD1043B1}"/>
    <hyperlink ref="A14:B14" location="'VD_Basic Formüller'!I77" display="CRITICAL DAMPING" xr:uid="{6478925B-5EC0-482E-99B5-04FBC80C16D5}"/>
    <hyperlink ref="O75:O76" location="'VD_Basic Formüller'!A1" display="Back" xr:uid="{CAABC1BD-4275-437F-B311-A113C14DFA61}"/>
    <hyperlink ref="A15:B15" location="'VD_Basic Formüller'!P77" display="SPRING RATE - MOTION RATIO - WHEEL RATE" xr:uid="{B504F89C-C6E6-49D5-8FA9-92604763AE01}"/>
    <hyperlink ref="W73:W75" location="'VD_Basic Formüller'!A1" display="Back" xr:uid="{E2F3C93C-8B98-4F24-8387-A21FAC35EB6E}"/>
    <hyperlink ref="A16:B16" location="'VD_Basic Formüller'!Y77" display="SPRİNG TRAVEL - MOTION RATIO - WHEEL TRAVEL" xr:uid="{3B398895-EFC2-4926-B076-65FB3FDF804D}"/>
    <hyperlink ref="H98:H99" location="'VD_Basic Formüller'!A1" display="Back" xr:uid="{81D3F72A-7C5A-4F0F-9A3C-E045DFF5DC27}"/>
    <hyperlink ref="A17:B17" location="'VD_Basic Formüller'!I100" display="DAMPING RATIO - DAMPING COEFFICENT - CRITICAL DAMPING" xr:uid="{4A051A1B-F59D-44DD-89AA-3E9ED22F04E3}"/>
    <hyperlink ref="O98:O99" location="'VD_Basic Formüller'!A1" display="Back" xr:uid="{9407232F-E5C3-444C-8AC2-E824BF35816A}"/>
    <hyperlink ref="A18:B18" location="'VD_Basic Formüller'!P100" display="STEERING RATIO" xr:uid="{2D13B6E0-97AB-4470-A6C8-97831DA16912}"/>
    <hyperlink ref="W98:W99" location="'VD_Basic Formüller'!A1" display="Back" xr:uid="{97808937-3818-41A3-8DC3-6B56284CBCC8}"/>
    <hyperlink ref="A19:B19" location="'VD_Basic Formüller'!Y100" display="DAMPING COEFFICENT - CRITICAL" xr:uid="{40E04FA7-D481-46DE-88B2-41F485934BAA}"/>
    <hyperlink ref="H124:H126" location="'VD_Basic Formüller'!A1" display="Back" xr:uid="{496AC704-DBD4-4098-84ED-84D8AFB98EEA}"/>
    <hyperlink ref="A20:B20" location="'VD_Basic Formüller'!I128" display="LATERAL LOAD TRANSFER - LATERAL FORCE - BRAKING FORCE" xr:uid="{FC1147DD-ACAF-40EF-9D8B-A7C6DC90AC80}"/>
    <hyperlink ref="O124:O126" location="'VD_Basic Formüller'!A1" display="Back" xr:uid="{4E40A8CF-8F19-4E0E-B625-3F8A3C562E18}"/>
    <hyperlink ref="A21:B21" location="'VD_Basic Formüller'!P128" display="TEKER AÇISI" xr:uid="{DC6146DF-F856-4403-B8EC-D46CF3A3E677}"/>
    <hyperlink ref="H26:H27" location="'VD_Basic Formüller'!A1" display="Back" xr:uid="{E0258C37-954D-43EC-864A-3078C58E3C12}"/>
    <hyperlink ref="X124:X126" location="'VD_Basic Formüller'!A1" display="Back" xr:uid="{76BCD0D4-B80D-49B0-9D18-643A668E7776}"/>
    <hyperlink ref="A22:B22" location="'VD_Basic Formüller'!Y128" display="ANTI DIVE" xr:uid="{0BD7ABF0-13A3-493C-BC94-400900B047D8}"/>
    <hyperlink ref="H151:H152" location="'VD_Basic Formüller'!A1" display="Back" xr:uid="{887E7854-CCCF-405C-9BD7-19ACC2C56379}"/>
    <hyperlink ref="A23:B23" location="'VD_Basic Formüller'!I153" display="ANTI SQUAT" xr:uid="{DE238904-BF53-4AF7-B007-68ABDAE7C16F}"/>
    <hyperlink ref="O152:O153" location="'VD_Basic Formüller'!A1" display="Back" xr:uid="{00DC8312-C145-41BD-8DB2-559867CC7470}"/>
    <hyperlink ref="A24:B24" location="'VD_Basic Formüller'!P154" display="ACKERMANN" xr:uid="{51AC7CD0-9C2F-4B91-A285-504C87BF6ADB}"/>
  </hyperlink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394C2-983A-4356-A133-04C4C855D78D}">
  <sheetPr codeName="Sayfa17">
    <outlinePr summaryBelow="0" summaryRight="0"/>
  </sheetPr>
  <dimension ref="A1:Q28"/>
  <sheetViews>
    <sheetView workbookViewId="0">
      <selection activeCell="I16" sqref="I16:J18"/>
    </sheetView>
  </sheetViews>
  <sheetFormatPr defaultColWidth="12.6640625" defaultRowHeight="15.75" customHeight="1"/>
  <cols>
    <col min="1" max="1" width="7" style="237" customWidth="1"/>
    <col min="2" max="2" width="25.21875" style="237" customWidth="1"/>
    <col min="3" max="15" width="12.6640625" style="237"/>
    <col min="16" max="16" width="19.33203125" style="237" customWidth="1"/>
    <col min="17" max="16384" width="12.6640625" style="237"/>
  </cols>
  <sheetData>
    <row r="1" spans="1:16" ht="15.75" customHeight="1">
      <c r="A1" s="238"/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</row>
    <row r="2" spans="1:16" ht="15.75" customHeight="1" thickBot="1">
      <c r="A2" s="238"/>
      <c r="B2" s="522" t="s">
        <v>467</v>
      </c>
      <c r="C2" s="502"/>
      <c r="D2" s="238"/>
      <c r="E2" s="238"/>
      <c r="F2" s="239" t="s">
        <v>468</v>
      </c>
      <c r="G2" s="238"/>
      <c r="H2" s="238"/>
      <c r="I2" s="239" t="s">
        <v>469</v>
      </c>
      <c r="J2" s="238"/>
      <c r="K2" s="238"/>
      <c r="L2" s="238"/>
      <c r="M2" s="522" t="s">
        <v>470</v>
      </c>
      <c r="N2" s="502"/>
      <c r="O2" s="502"/>
      <c r="P2" s="238"/>
    </row>
    <row r="3" spans="1:16" ht="15.75" customHeight="1" thickTop="1">
      <c r="A3" s="238"/>
      <c r="B3" s="240" t="s">
        <v>471</v>
      </c>
      <c r="C3" s="241">
        <v>190</v>
      </c>
      <c r="D3" s="238"/>
      <c r="E3" s="238"/>
      <c r="F3" s="242" t="s">
        <v>472</v>
      </c>
      <c r="G3" s="243">
        <f>((C27*(1-C26))/2)*9.81</f>
        <v>465.97500000000002</v>
      </c>
      <c r="H3" s="244"/>
      <c r="I3" s="242" t="s">
        <v>473</v>
      </c>
      <c r="J3" s="245">
        <f>C7/(C5*C5)</f>
        <v>21.922831632653057</v>
      </c>
      <c r="K3" s="244"/>
      <c r="L3" s="238"/>
      <c r="M3" s="513" t="s">
        <v>474</v>
      </c>
      <c r="N3" s="514"/>
      <c r="O3" s="246">
        <f>G3/J3</f>
        <v>21.255237818181822</v>
      </c>
      <c r="P3" s="238"/>
    </row>
    <row r="4" spans="1:16" ht="15.75" customHeight="1" thickBot="1">
      <c r="A4" s="238"/>
      <c r="B4" s="247" t="s">
        <v>475</v>
      </c>
      <c r="C4" s="248">
        <v>0.5</v>
      </c>
      <c r="D4" s="238"/>
      <c r="E4" s="238"/>
      <c r="F4" s="249" t="s">
        <v>476</v>
      </c>
      <c r="G4" s="250">
        <f>((C27*(1-C26))/2)*9.81</f>
        <v>465.97500000000002</v>
      </c>
      <c r="H4" s="244"/>
      <c r="I4" s="249" t="s">
        <v>477</v>
      </c>
      <c r="J4" s="251">
        <f t="shared" ref="J4:J5" si="0">C7/(C5*C5)</f>
        <v>21.922831632653057</v>
      </c>
      <c r="K4" s="244"/>
      <c r="L4" s="238"/>
      <c r="M4" s="515" t="s">
        <v>478</v>
      </c>
      <c r="N4" s="516"/>
      <c r="O4" s="252">
        <f>G5/J5</f>
        <v>22.021131272727271</v>
      </c>
      <c r="P4" s="238"/>
    </row>
    <row r="5" spans="1:16" ht="15.75" customHeight="1" thickTop="1">
      <c r="A5" s="238"/>
      <c r="B5" s="247" t="s">
        <v>479</v>
      </c>
      <c r="C5" s="248">
        <v>2.2400000000000002</v>
      </c>
      <c r="D5" s="238"/>
      <c r="E5" s="238"/>
      <c r="F5" s="249" t="s">
        <v>480</v>
      </c>
      <c r="G5" s="250">
        <f>(C27*C26/2)*9.81</f>
        <v>465.97500000000002</v>
      </c>
      <c r="H5" s="244"/>
      <c r="I5" s="249" t="s">
        <v>481</v>
      </c>
      <c r="J5" s="251">
        <f t="shared" si="0"/>
        <v>21.160357032933213</v>
      </c>
      <c r="K5" s="244"/>
      <c r="L5" s="238"/>
      <c r="M5" s="238"/>
      <c r="N5" s="238"/>
      <c r="O5" s="238"/>
      <c r="P5" s="238"/>
    </row>
    <row r="6" spans="1:16" ht="15.75" customHeight="1" thickBot="1">
      <c r="A6" s="238"/>
      <c r="B6" s="247" t="s">
        <v>482</v>
      </c>
      <c r="C6" s="248">
        <v>2.2799999999999998</v>
      </c>
      <c r="D6" s="238"/>
      <c r="E6" s="238"/>
      <c r="F6" s="253" t="s">
        <v>483</v>
      </c>
      <c r="G6" s="254">
        <f>(C27*C26/2)*9.81</f>
        <v>465.97500000000002</v>
      </c>
      <c r="H6" s="244"/>
      <c r="I6" s="253" t="s">
        <v>484</v>
      </c>
      <c r="J6" s="255">
        <f>C8/(C6*C6)</f>
        <v>21.160357032933213</v>
      </c>
      <c r="K6" s="244"/>
      <c r="L6" s="238"/>
      <c r="M6" s="238"/>
      <c r="N6" s="238"/>
      <c r="O6" s="238"/>
      <c r="P6" s="238"/>
    </row>
    <row r="7" spans="1:16" ht="15.75" customHeight="1" thickTop="1">
      <c r="A7" s="238"/>
      <c r="B7" s="247" t="s">
        <v>485</v>
      </c>
      <c r="C7" s="248">
        <v>110</v>
      </c>
      <c r="D7" s="238"/>
      <c r="E7" s="238"/>
      <c r="F7" s="238"/>
      <c r="G7" s="238"/>
      <c r="H7" s="238"/>
      <c r="I7" s="238"/>
      <c r="J7" s="238"/>
      <c r="K7" s="238"/>
      <c r="L7" s="238"/>
      <c r="M7" s="238"/>
      <c r="N7" s="238"/>
      <c r="O7" s="238"/>
      <c r="P7" s="238"/>
    </row>
    <row r="8" spans="1:16" ht="15.75" customHeight="1" thickBot="1">
      <c r="A8" s="238"/>
      <c r="B8" s="247" t="s">
        <v>486</v>
      </c>
      <c r="C8" s="248">
        <v>110</v>
      </c>
      <c r="D8" s="238"/>
      <c r="E8" s="238"/>
      <c r="F8" s="522" t="s">
        <v>487</v>
      </c>
      <c r="G8" s="502"/>
      <c r="H8" s="238"/>
      <c r="I8" s="238"/>
      <c r="J8" s="238"/>
      <c r="K8" s="238"/>
      <c r="L8" s="238"/>
      <c r="M8" s="238"/>
      <c r="N8" s="238"/>
      <c r="O8" s="238"/>
      <c r="P8" s="238"/>
    </row>
    <row r="9" spans="1:16" ht="15.75" customHeight="1" thickTop="1" thickBot="1">
      <c r="A9" s="238"/>
      <c r="B9" s="247" t="s">
        <v>488</v>
      </c>
      <c r="C9" s="248">
        <v>247</v>
      </c>
      <c r="D9" s="238"/>
      <c r="E9" s="238"/>
      <c r="F9" s="256" t="s">
        <v>489</v>
      </c>
      <c r="G9" s="257">
        <f>(C27*9.81*C11*C9/C10)-(C27*9.81*C12*C9/C10)</f>
        <v>-575.47912500000007</v>
      </c>
      <c r="H9" s="238"/>
      <c r="I9" s="238"/>
      <c r="J9" s="238"/>
      <c r="K9" s="238"/>
      <c r="L9" s="238"/>
      <c r="M9" s="238"/>
      <c r="N9" s="238"/>
      <c r="O9" s="238"/>
      <c r="P9" s="238"/>
    </row>
    <row r="10" spans="1:16" ht="15.75" customHeight="1" thickTop="1">
      <c r="A10" s="238"/>
      <c r="B10" s="247" t="s">
        <v>490</v>
      </c>
      <c r="C10" s="248">
        <v>1600</v>
      </c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8"/>
      <c r="O10" s="238"/>
      <c r="P10" s="238"/>
    </row>
    <row r="11" spans="1:16" ht="15.75" customHeight="1" thickBot="1">
      <c r="A11" s="238"/>
      <c r="B11" s="247" t="s">
        <v>491</v>
      </c>
      <c r="C11" s="248">
        <v>0</v>
      </c>
      <c r="D11" s="238"/>
      <c r="E11" s="238"/>
      <c r="F11" s="239" t="s">
        <v>492</v>
      </c>
      <c r="G11" s="258"/>
      <c r="H11" s="238"/>
      <c r="I11" s="238"/>
      <c r="J11" s="238"/>
      <c r="K11" s="238"/>
      <c r="L11" s="238"/>
      <c r="M11" s="522" t="s">
        <v>493</v>
      </c>
      <c r="N11" s="502"/>
      <c r="O11" s="502"/>
      <c r="P11" s="502"/>
    </row>
    <row r="12" spans="1:16" ht="15.75" customHeight="1" thickTop="1" thickBot="1">
      <c r="A12" s="238"/>
      <c r="B12" s="259" t="s">
        <v>494</v>
      </c>
      <c r="C12" s="260">
        <v>2</v>
      </c>
      <c r="D12" s="238"/>
      <c r="E12" s="238"/>
      <c r="F12" s="242" t="s">
        <v>472</v>
      </c>
      <c r="G12" s="243">
        <f>G3-G9/2</f>
        <v>753.71456250000006</v>
      </c>
      <c r="L12" s="238"/>
      <c r="M12" s="513" t="s">
        <v>474</v>
      </c>
      <c r="N12" s="514"/>
      <c r="O12" s="246">
        <f>G12/J3</f>
        <v>34.380347170909097</v>
      </c>
      <c r="P12" s="238"/>
    </row>
    <row r="13" spans="1:16" ht="15.75" customHeight="1" thickTop="1" thickBot="1">
      <c r="A13" s="238"/>
      <c r="B13" s="238"/>
      <c r="C13" s="238"/>
      <c r="D13" s="238"/>
      <c r="E13" s="238"/>
      <c r="F13" s="249" t="s">
        <v>476</v>
      </c>
      <c r="G13" s="250">
        <f>G4-G9/2</f>
        <v>753.71456250000006</v>
      </c>
      <c r="L13" s="238"/>
      <c r="M13" s="515" t="s">
        <v>478</v>
      </c>
      <c r="N13" s="516"/>
      <c r="O13" s="252">
        <f>G14/J5</f>
        <v>8.4230827118181804</v>
      </c>
      <c r="P13" s="238"/>
    </row>
    <row r="14" spans="1:16" ht="15.75" customHeight="1" thickTop="1">
      <c r="A14" s="238"/>
      <c r="B14" s="517" t="s">
        <v>495</v>
      </c>
      <c r="C14" s="502"/>
      <c r="D14" s="502"/>
      <c r="E14" s="502"/>
      <c r="F14" s="249" t="s">
        <v>480</v>
      </c>
      <c r="G14" s="250">
        <f>G5+G9/2</f>
        <v>178.23543749999999</v>
      </c>
      <c r="L14" s="238"/>
      <c r="M14" s="238"/>
      <c r="N14" s="238"/>
      <c r="O14" s="238"/>
      <c r="P14" s="238"/>
    </row>
    <row r="15" spans="1:16" ht="15.75" customHeight="1" thickBot="1">
      <c r="A15" s="238"/>
      <c r="B15" s="238"/>
      <c r="C15" s="238"/>
      <c r="D15" s="238"/>
      <c r="E15" s="238"/>
      <c r="F15" s="253" t="s">
        <v>483</v>
      </c>
      <c r="G15" s="254">
        <f>G6+G9/2</f>
        <v>178.23543749999999</v>
      </c>
      <c r="L15" s="238"/>
    </row>
    <row r="16" spans="1:16" ht="15.75" customHeight="1" thickTop="1" thickBot="1">
      <c r="A16" s="238"/>
      <c r="B16" s="518" t="s">
        <v>496</v>
      </c>
      <c r="C16" s="502"/>
      <c r="D16" s="238"/>
      <c r="E16" s="238"/>
      <c r="F16" s="238"/>
      <c r="G16" s="238"/>
      <c r="H16" s="238"/>
      <c r="I16" s="521" t="s">
        <v>77</v>
      </c>
      <c r="J16" s="521"/>
      <c r="K16" s="238"/>
      <c r="L16" s="238"/>
    </row>
    <row r="17" spans="1:17" ht="15.75" customHeight="1" thickTop="1">
      <c r="A17" s="238"/>
      <c r="B17" s="261" t="s">
        <v>497</v>
      </c>
      <c r="C17" s="262">
        <v>11.94</v>
      </c>
      <c r="D17" s="238"/>
      <c r="E17" s="238"/>
      <c r="F17" s="238"/>
      <c r="G17" s="238"/>
      <c r="H17" s="238"/>
      <c r="I17" s="521"/>
      <c r="J17" s="521"/>
      <c r="K17" s="238"/>
      <c r="L17" s="238"/>
      <c r="M17" s="263" t="s">
        <v>498</v>
      </c>
      <c r="N17" s="264">
        <f t="shared" ref="N17:N18" si="1">O3-O12</f>
        <v>-13.125109352727275</v>
      </c>
      <c r="O17" s="265" t="s">
        <v>499</v>
      </c>
      <c r="P17" s="266"/>
      <c r="Q17" s="519" t="s">
        <v>500</v>
      </c>
    </row>
    <row r="18" spans="1:17" ht="15.75" customHeight="1" thickBot="1">
      <c r="A18" s="238"/>
      <c r="B18" s="267" t="s">
        <v>501</v>
      </c>
      <c r="C18" s="268">
        <v>1.1000000000000001</v>
      </c>
      <c r="D18" s="238"/>
      <c r="E18" s="238"/>
      <c r="F18" s="238"/>
      <c r="G18" s="238"/>
      <c r="H18" s="238"/>
      <c r="I18" s="521"/>
      <c r="J18" s="521"/>
      <c r="K18" s="238"/>
      <c r="L18" s="238"/>
      <c r="M18" s="269" t="s">
        <v>502</v>
      </c>
      <c r="N18" s="270">
        <f t="shared" si="1"/>
        <v>13.59804856090909</v>
      </c>
      <c r="O18" s="271" t="s">
        <v>499</v>
      </c>
      <c r="P18" s="271"/>
      <c r="Q18" s="520"/>
    </row>
    <row r="19" spans="1:17" ht="15.75" customHeight="1" thickTop="1">
      <c r="A19" s="238"/>
      <c r="B19" s="267" t="s">
        <v>503</v>
      </c>
      <c r="C19" s="272">
        <v>1.3</v>
      </c>
      <c r="D19" s="238"/>
      <c r="E19" s="238"/>
      <c r="F19" s="238"/>
      <c r="G19" s="238"/>
      <c r="H19" s="238"/>
      <c r="I19" s="238"/>
      <c r="J19" s="238"/>
      <c r="K19" s="238"/>
      <c r="L19" s="238"/>
      <c r="M19" s="238" t="s">
        <v>504</v>
      </c>
      <c r="N19" s="238"/>
      <c r="O19" s="238"/>
      <c r="P19" s="238"/>
    </row>
    <row r="20" spans="1:17" ht="15.75" customHeight="1" thickBot="1">
      <c r="B20" s="267" t="s">
        <v>505</v>
      </c>
      <c r="C20" s="272">
        <v>-1.25</v>
      </c>
      <c r="H20"/>
      <c r="M20" s="238"/>
      <c r="N20" s="238"/>
      <c r="O20" s="238"/>
      <c r="P20" s="238"/>
    </row>
    <row r="21" spans="1:17" ht="15.75" customHeight="1" thickTop="1" thickBot="1">
      <c r="B21" s="267" t="s">
        <v>506</v>
      </c>
      <c r="C21" s="272">
        <v>0.5</v>
      </c>
      <c r="H21"/>
      <c r="M21" s="273" t="s">
        <v>507</v>
      </c>
      <c r="N21" s="274">
        <f>DEGREES(ATAN((O12-O13)/1600))</f>
        <v>0.92944452721580895</v>
      </c>
      <c r="O21" s="238"/>
      <c r="P21" s="238"/>
    </row>
    <row r="22" spans="1:17" ht="15.75" customHeight="1" thickTop="1">
      <c r="B22" s="267" t="s">
        <v>508</v>
      </c>
      <c r="C22" s="275">
        <f>-0.5*C18*C19*C20*C17^2</f>
        <v>127.41621749999999</v>
      </c>
      <c r="H22"/>
    </row>
    <row r="23" spans="1:17" ht="15" thickBot="1">
      <c r="B23" s="276" t="s">
        <v>509</v>
      </c>
      <c r="C23" s="277">
        <f>C22/9.81</f>
        <v>12.988401376146786</v>
      </c>
    </row>
    <row r="26" spans="1:17" ht="14.4" thickTop="1">
      <c r="B26" s="261" t="s">
        <v>510</v>
      </c>
      <c r="C26" s="278">
        <f>(1600*C4+(1600*ABS(C21-C4)*C23/C3))/1600</f>
        <v>0.5</v>
      </c>
    </row>
    <row r="27" spans="1:17" ht="14.4" thickBot="1">
      <c r="B27" s="279" t="s">
        <v>511</v>
      </c>
      <c r="C27" s="280">
        <f>C3</f>
        <v>190</v>
      </c>
    </row>
    <row r="28" spans="1:17" ht="15.75" customHeight="1" thickTop="1"/>
  </sheetData>
  <mergeCells count="12">
    <mergeCell ref="M11:P11"/>
    <mergeCell ref="B2:C2"/>
    <mergeCell ref="M2:O2"/>
    <mergeCell ref="M3:N3"/>
    <mergeCell ref="M4:N4"/>
    <mergeCell ref="F8:G8"/>
    <mergeCell ref="M12:N12"/>
    <mergeCell ref="M13:N13"/>
    <mergeCell ref="B14:E14"/>
    <mergeCell ref="B16:C16"/>
    <mergeCell ref="Q17:Q18"/>
    <mergeCell ref="I16:J18"/>
  </mergeCells>
  <hyperlinks>
    <hyperlink ref="I16:J18" location="'Ana Sayfa'!A1" display="ANA SAYFA" xr:uid="{40ADB1E2-6834-4E91-9722-5305E0D4A286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E21F1-6001-46A1-A0B4-5A244CA424AF}">
  <sheetPr codeName="Sayfa18">
    <outlinePr summaryBelow="0" summaryRight="0"/>
  </sheetPr>
  <dimension ref="B1:K21"/>
  <sheetViews>
    <sheetView showGridLines="0" zoomScale="120" zoomScaleNormal="120" workbookViewId="0">
      <selection activeCell="G22" sqref="G22"/>
    </sheetView>
  </sheetViews>
  <sheetFormatPr defaultColWidth="6.77734375" defaultRowHeight="15.75" customHeight="1"/>
  <cols>
    <col min="1" max="1" width="6.77734375" style="237"/>
    <col min="2" max="2" width="17.21875" style="237" bestFit="1" customWidth="1"/>
    <col min="3" max="3" width="11.88671875" style="237" bestFit="1" customWidth="1"/>
    <col min="4" max="4" width="9.21875" style="237" customWidth="1"/>
    <col min="5" max="5" width="6.44140625" style="237" bestFit="1" customWidth="1"/>
    <col min="6" max="6" width="6.77734375" style="237"/>
    <col min="7" max="7" width="31.88671875" style="237" bestFit="1" customWidth="1"/>
    <col min="8" max="16384" width="6.77734375" style="237"/>
  </cols>
  <sheetData>
    <row r="1" spans="2:11" ht="15.75" customHeight="1">
      <c r="G1" s="289" t="s">
        <v>513</v>
      </c>
    </row>
    <row r="2" spans="2:11" ht="13.2">
      <c r="B2" s="523" t="s">
        <v>535</v>
      </c>
      <c r="C2" s="524"/>
      <c r="D2" s="524"/>
      <c r="E2" s="525"/>
      <c r="G2" s="536" t="s">
        <v>515</v>
      </c>
      <c r="H2" s="536"/>
      <c r="I2" s="536"/>
      <c r="J2" s="536"/>
    </row>
    <row r="3" spans="2:11" ht="15.75" customHeight="1">
      <c r="B3" s="526"/>
      <c r="C3" s="527"/>
      <c r="D3" s="527"/>
      <c r="E3" s="503"/>
    </row>
    <row r="4" spans="2:11" ht="15.75" customHeight="1">
      <c r="B4" s="282" t="s">
        <v>183</v>
      </c>
      <c r="C4" s="283" t="s">
        <v>51</v>
      </c>
      <c r="D4" s="283" t="s">
        <v>56</v>
      </c>
      <c r="E4" s="283" t="s">
        <v>52</v>
      </c>
      <c r="G4" s="529" t="s">
        <v>182</v>
      </c>
      <c r="H4" s="530"/>
      <c r="I4" s="531"/>
      <c r="J4" s="288"/>
    </row>
    <row r="5" spans="2:11" ht="15.75" customHeight="1">
      <c r="B5" s="284" t="s">
        <v>516</v>
      </c>
      <c r="C5" s="285" t="s">
        <v>517</v>
      </c>
      <c r="D5" s="335"/>
      <c r="E5" s="286" t="s">
        <v>518</v>
      </c>
      <c r="G5" s="532"/>
      <c r="H5" s="524"/>
      <c r="I5" s="525"/>
      <c r="J5" s="288"/>
    </row>
    <row r="6" spans="2:11" ht="15.75" customHeight="1">
      <c r="B6" s="284" t="s">
        <v>519</v>
      </c>
      <c r="C6" s="285" t="s">
        <v>520</v>
      </c>
      <c r="D6" s="335"/>
      <c r="E6" s="286" t="s">
        <v>49</v>
      </c>
      <c r="G6" s="526"/>
      <c r="H6" s="502"/>
      <c r="I6" s="503"/>
      <c r="J6" s="288"/>
    </row>
    <row r="7" spans="2:11" ht="15.75" customHeight="1">
      <c r="B7" s="284" t="s">
        <v>522</v>
      </c>
      <c r="C7" s="285" t="s">
        <v>523</v>
      </c>
      <c r="D7" s="335"/>
      <c r="E7" s="286" t="s">
        <v>49</v>
      </c>
      <c r="G7" s="533"/>
      <c r="H7" s="534"/>
      <c r="I7" s="535"/>
      <c r="J7" s="288"/>
    </row>
    <row r="8" spans="2:11" ht="15.75" customHeight="1">
      <c r="B8" s="284" t="s">
        <v>521</v>
      </c>
      <c r="C8" s="285" t="s">
        <v>524</v>
      </c>
      <c r="D8" s="335"/>
      <c r="E8" s="286" t="s">
        <v>120</v>
      </c>
    </row>
    <row r="9" spans="2:11" ht="15.75" customHeight="1">
      <c r="B9" s="284" t="s">
        <v>525</v>
      </c>
      <c r="C9" s="285" t="s">
        <v>526</v>
      </c>
      <c r="D9" s="335"/>
      <c r="E9" s="286" t="s">
        <v>527</v>
      </c>
      <c r="H9" s="281"/>
    </row>
    <row r="10" spans="2:11" ht="15.75" customHeight="1">
      <c r="B10"/>
      <c r="C10"/>
      <c r="D10"/>
      <c r="E10"/>
    </row>
    <row r="11" spans="2:11" ht="15.75" customHeight="1">
      <c r="B11"/>
      <c r="C11"/>
      <c r="D11"/>
      <c r="E11"/>
    </row>
    <row r="12" spans="2:11" ht="15.75" customHeight="1">
      <c r="B12" s="523" t="s">
        <v>514</v>
      </c>
      <c r="C12" s="524"/>
      <c r="D12" s="524"/>
      <c r="E12" s="525"/>
    </row>
    <row r="13" spans="2:11" ht="15.75" customHeight="1">
      <c r="B13" s="526"/>
      <c r="C13" s="527"/>
      <c r="D13" s="527"/>
      <c r="E13" s="503"/>
    </row>
    <row r="14" spans="2:11" ht="15.75" customHeight="1">
      <c r="B14" s="282" t="s">
        <v>183</v>
      </c>
      <c r="C14" s="283" t="s">
        <v>51</v>
      </c>
      <c r="D14" s="283" t="s">
        <v>56</v>
      </c>
      <c r="E14" s="283" t="s">
        <v>52</v>
      </c>
    </row>
    <row r="15" spans="2:11" ht="15.75" customHeight="1">
      <c r="B15" s="284" t="s">
        <v>516</v>
      </c>
      <c r="C15" s="285" t="s">
        <v>517</v>
      </c>
      <c r="D15" s="341">
        <f>D5</f>
        <v>0</v>
      </c>
      <c r="E15" s="286" t="s">
        <v>518</v>
      </c>
    </row>
    <row r="16" spans="2:11" ht="15.75" customHeight="1">
      <c r="B16" s="284" t="s">
        <v>519</v>
      </c>
      <c r="C16" s="285" t="s">
        <v>520</v>
      </c>
      <c r="D16" s="341">
        <f>D6</f>
        <v>0</v>
      </c>
      <c r="E16" s="286" t="s">
        <v>49</v>
      </c>
      <c r="K16" s="281"/>
    </row>
    <row r="17" spans="2:8" ht="15.75" customHeight="1">
      <c r="B17" s="284" t="s">
        <v>522</v>
      </c>
      <c r="C17" s="285" t="s">
        <v>523</v>
      </c>
      <c r="D17" s="341">
        <f>D7</f>
        <v>0</v>
      </c>
      <c r="E17" s="286" t="s">
        <v>49</v>
      </c>
    </row>
    <row r="18" spans="2:8" ht="15.6">
      <c r="B18" s="284" t="s">
        <v>521</v>
      </c>
      <c r="C18" s="285" t="s">
        <v>524</v>
      </c>
      <c r="D18" s="341">
        <f>D8</f>
        <v>0</v>
      </c>
      <c r="E18" s="286" t="s">
        <v>120</v>
      </c>
      <c r="G18" s="528" t="s">
        <v>77</v>
      </c>
      <c r="H18" s="528"/>
    </row>
    <row r="19" spans="2:8" ht="15.75" customHeight="1">
      <c r="B19" s="284" t="s">
        <v>525</v>
      </c>
      <c r="C19" s="285" t="s">
        <v>526</v>
      </c>
      <c r="D19" s="341">
        <f>D9</f>
        <v>0</v>
      </c>
      <c r="E19" s="286" t="s">
        <v>527</v>
      </c>
      <c r="G19" s="528"/>
      <c r="H19" s="528"/>
    </row>
    <row r="20" spans="2:8" ht="15.75" customHeight="1">
      <c r="B20" s="284" t="s">
        <v>528</v>
      </c>
      <c r="C20" s="287" t="s">
        <v>529</v>
      </c>
      <c r="D20" s="342">
        <f>PI()*((D16^2)/4)*D17*PI()*D18*D19/9.81</f>
        <v>0</v>
      </c>
      <c r="E20" s="287" t="s">
        <v>530</v>
      </c>
      <c r="G20" s="528"/>
      <c r="H20" s="528"/>
    </row>
    <row r="21" spans="2:8" ht="15.75" customHeight="1">
      <c r="B21" s="284" t="s">
        <v>531</v>
      </c>
      <c r="C21" s="287" t="s">
        <v>532</v>
      </c>
      <c r="D21" s="342">
        <f>IFERROR(SQRT((D15/D20))/(2*PI()),0)</f>
        <v>0</v>
      </c>
      <c r="E21" s="287" t="s">
        <v>533</v>
      </c>
    </row>
  </sheetData>
  <mergeCells count="6">
    <mergeCell ref="B12:E13"/>
    <mergeCell ref="G18:H20"/>
    <mergeCell ref="B2:E3"/>
    <mergeCell ref="G4:I4"/>
    <mergeCell ref="G5:I7"/>
    <mergeCell ref="G2:J2"/>
  </mergeCells>
  <hyperlinks>
    <hyperlink ref="G2" r:id="rId1" xr:uid="{0489618C-53C5-46EA-9A58-2D3432F57C3A}"/>
    <hyperlink ref="G18:H20" location="'Ana Sayfa'!A1" display="ANA SAYFA" xr:uid="{24CA0BEA-C092-4334-B24E-C922F7F59109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5A867-C50A-4CC0-A819-391F08BB22B4}">
  <sheetPr codeName="Sayfa19"/>
  <dimension ref="A1:I22"/>
  <sheetViews>
    <sheetView showGridLines="0" zoomScale="130" zoomScaleNormal="130" workbookViewId="0">
      <selection activeCell="F15" sqref="F15:H17"/>
    </sheetView>
  </sheetViews>
  <sheetFormatPr defaultRowHeight="13.2"/>
  <cols>
    <col min="1" max="1" width="18.88671875" style="290" bestFit="1" customWidth="1"/>
    <col min="2" max="2" width="7.44140625" style="290" bestFit="1" customWidth="1"/>
    <col min="3" max="3" width="6.6640625" style="290" bestFit="1" customWidth="1"/>
    <col min="4" max="4" width="12" style="290" bestFit="1" customWidth="1"/>
    <col min="5" max="5" width="8.88671875" style="290"/>
    <col min="6" max="6" width="18.88671875" style="290" bestFit="1" customWidth="1"/>
    <col min="7" max="7" width="7.44140625" style="290" bestFit="1" customWidth="1"/>
    <col min="8" max="8" width="6.6640625" style="290" bestFit="1" customWidth="1"/>
    <col min="9" max="9" width="12" style="290" bestFit="1" customWidth="1"/>
    <col min="10" max="16384" width="8.88671875" style="290"/>
  </cols>
  <sheetData>
    <row r="1" spans="1:9" ht="13.8" thickBot="1"/>
    <row r="2" spans="1:9">
      <c r="A2" s="546" t="s">
        <v>556</v>
      </c>
      <c r="B2" s="547"/>
      <c r="C2" s="547"/>
      <c r="D2" s="548"/>
      <c r="F2" s="546" t="s">
        <v>555</v>
      </c>
      <c r="G2" s="547"/>
      <c r="H2" s="547"/>
      <c r="I2" s="548"/>
    </row>
    <row r="3" spans="1:9">
      <c r="A3" s="549"/>
      <c r="B3" s="550"/>
      <c r="C3" s="550"/>
      <c r="D3" s="551"/>
      <c r="F3" s="549"/>
      <c r="G3" s="550"/>
      <c r="H3" s="550"/>
      <c r="I3" s="551"/>
    </row>
    <row r="4" spans="1:9">
      <c r="A4" s="296" t="s">
        <v>537</v>
      </c>
      <c r="B4" s="294" t="s">
        <v>538</v>
      </c>
      <c r="C4" s="294" t="s">
        <v>52</v>
      </c>
      <c r="D4" s="297" t="s">
        <v>56</v>
      </c>
      <c r="F4" s="299" t="s">
        <v>537</v>
      </c>
      <c r="G4" s="295" t="s">
        <v>538</v>
      </c>
      <c r="H4" s="295" t="s">
        <v>52</v>
      </c>
      <c r="I4" s="300" t="s">
        <v>56</v>
      </c>
    </row>
    <row r="5" spans="1:9">
      <c r="A5" s="302" t="s">
        <v>528</v>
      </c>
      <c r="B5" s="301" t="s">
        <v>49</v>
      </c>
      <c r="C5" s="301" t="s">
        <v>530</v>
      </c>
      <c r="D5" s="337"/>
      <c r="F5" s="302" t="s">
        <v>528</v>
      </c>
      <c r="G5" s="301" t="s">
        <v>49</v>
      </c>
      <c r="H5" s="301" t="s">
        <v>530</v>
      </c>
      <c r="I5" s="337"/>
    </row>
    <row r="6" spans="1:9">
      <c r="A6" s="302" t="s">
        <v>539</v>
      </c>
      <c r="B6" s="301" t="s">
        <v>373</v>
      </c>
      <c r="C6" s="301" t="s">
        <v>121</v>
      </c>
      <c r="D6" s="337"/>
      <c r="F6" s="302" t="s">
        <v>539</v>
      </c>
      <c r="G6" s="301" t="s">
        <v>373</v>
      </c>
      <c r="H6" s="301" t="s">
        <v>121</v>
      </c>
      <c r="I6" s="337"/>
    </row>
    <row r="7" spans="1:9">
      <c r="A7" s="302" t="s">
        <v>540</v>
      </c>
      <c r="B7" s="301" t="s">
        <v>541</v>
      </c>
      <c r="C7" s="301" t="s">
        <v>542</v>
      </c>
      <c r="D7" s="337"/>
      <c r="F7" s="302" t="s">
        <v>540</v>
      </c>
      <c r="G7" s="301" t="s">
        <v>541</v>
      </c>
      <c r="H7" s="301" t="s">
        <v>542</v>
      </c>
      <c r="I7" s="337"/>
    </row>
    <row r="8" spans="1:9">
      <c r="A8" s="302" t="s">
        <v>543</v>
      </c>
      <c r="B8" s="301" t="s">
        <v>243</v>
      </c>
      <c r="C8" s="301" t="s">
        <v>544</v>
      </c>
      <c r="D8" s="337"/>
      <c r="F8" s="302" t="s">
        <v>543</v>
      </c>
      <c r="G8" s="301" t="s">
        <v>243</v>
      </c>
      <c r="H8" s="301" t="s">
        <v>544</v>
      </c>
      <c r="I8" s="337"/>
    </row>
    <row r="9" spans="1:9" ht="15.6">
      <c r="A9" s="310" t="s">
        <v>545</v>
      </c>
      <c r="B9" s="308" t="s">
        <v>557</v>
      </c>
      <c r="C9" s="308" t="s">
        <v>120</v>
      </c>
      <c r="D9" s="338"/>
      <c r="F9" s="310" t="s">
        <v>545</v>
      </c>
      <c r="G9" s="308" t="s">
        <v>557</v>
      </c>
      <c r="H9" s="308" t="s">
        <v>120</v>
      </c>
      <c r="I9" s="338"/>
    </row>
    <row r="10" spans="1:9" ht="13.8" thickBot="1">
      <c r="A10" s="302" t="s">
        <v>547</v>
      </c>
      <c r="B10" s="301" t="s">
        <v>47</v>
      </c>
      <c r="C10" s="301" t="s">
        <v>548</v>
      </c>
      <c r="D10" s="337"/>
      <c r="F10" s="302" t="s">
        <v>547</v>
      </c>
      <c r="G10" s="301" t="s">
        <v>47</v>
      </c>
      <c r="H10" s="301" t="s">
        <v>548</v>
      </c>
      <c r="I10" s="337"/>
    </row>
    <row r="11" spans="1:9" ht="13.8" thickBot="1">
      <c r="A11" s="305" t="s">
        <v>549</v>
      </c>
      <c r="B11" s="312" t="s">
        <v>550</v>
      </c>
      <c r="C11" s="312" t="s">
        <v>138</v>
      </c>
      <c r="D11" s="339"/>
      <c r="F11" s="305" t="s">
        <v>551</v>
      </c>
      <c r="G11" s="307" t="s">
        <v>552</v>
      </c>
      <c r="H11" s="307" t="s">
        <v>49</v>
      </c>
      <c r="I11" s="339"/>
    </row>
    <row r="13" spans="1:9" ht="13.8" thickBot="1"/>
    <row r="14" spans="1:9" ht="13.8" thickBot="1">
      <c r="A14" s="546" t="s">
        <v>546</v>
      </c>
      <c r="B14" s="547"/>
      <c r="C14" s="547"/>
      <c r="D14" s="548"/>
    </row>
    <row r="15" spans="1:9" ht="13.8" thickBot="1">
      <c r="A15" s="549"/>
      <c r="B15" s="550"/>
      <c r="C15" s="550"/>
      <c r="D15" s="551"/>
      <c r="F15" s="537" t="s">
        <v>77</v>
      </c>
      <c r="G15" s="538"/>
      <c r="H15" s="539"/>
    </row>
    <row r="16" spans="1:9">
      <c r="A16" s="313" t="s">
        <v>537</v>
      </c>
      <c r="B16" s="314" t="s">
        <v>538</v>
      </c>
      <c r="C16" s="314" t="s">
        <v>52</v>
      </c>
      <c r="D16" s="315" t="s">
        <v>56</v>
      </c>
      <c r="E16"/>
      <c r="F16" s="540"/>
      <c r="G16" s="541"/>
      <c r="H16" s="542"/>
    </row>
    <row r="17" spans="1:8" ht="13.8" thickBot="1">
      <c r="A17" s="302" t="s">
        <v>528</v>
      </c>
      <c r="B17" s="301" t="s">
        <v>49</v>
      </c>
      <c r="C17" s="301" t="s">
        <v>530</v>
      </c>
      <c r="D17" s="337"/>
      <c r="E17"/>
      <c r="F17" s="543"/>
      <c r="G17" s="544"/>
      <c r="H17" s="545"/>
    </row>
    <row r="18" spans="1:8">
      <c r="A18" s="302" t="s">
        <v>539</v>
      </c>
      <c r="B18" s="301" t="s">
        <v>373</v>
      </c>
      <c r="C18" s="301" t="s">
        <v>121</v>
      </c>
      <c r="D18" s="337"/>
      <c r="E18"/>
      <c r="F18"/>
    </row>
    <row r="19" spans="1:8">
      <c r="A19" s="302" t="s">
        <v>540</v>
      </c>
      <c r="B19" s="301" t="s">
        <v>541</v>
      </c>
      <c r="C19" s="301" t="s">
        <v>542</v>
      </c>
      <c r="D19" s="337"/>
    </row>
    <row r="20" spans="1:8">
      <c r="A20" s="302" t="s">
        <v>543</v>
      </c>
      <c r="B20" s="301" t="s">
        <v>243</v>
      </c>
      <c r="C20" s="301" t="s">
        <v>544</v>
      </c>
      <c r="D20" s="337"/>
    </row>
    <row r="21" spans="1:8" ht="15.6">
      <c r="A21" s="310" t="s">
        <v>545</v>
      </c>
      <c r="B21" s="308" t="s">
        <v>557</v>
      </c>
      <c r="C21" s="308" t="s">
        <v>120</v>
      </c>
      <c r="D21" s="338"/>
    </row>
    <row r="22" spans="1:8" ht="13.8" thickBot="1">
      <c r="A22" s="303" t="s">
        <v>546</v>
      </c>
      <c r="B22" s="304" t="s">
        <v>558</v>
      </c>
      <c r="C22" s="304" t="s">
        <v>121</v>
      </c>
      <c r="D22" s="340"/>
    </row>
  </sheetData>
  <mergeCells count="4">
    <mergeCell ref="F15:H17"/>
    <mergeCell ref="F2:I3"/>
    <mergeCell ref="A2:D3"/>
    <mergeCell ref="A14:D15"/>
  </mergeCells>
  <hyperlinks>
    <hyperlink ref="F15:H17" location="'Ana Sayfa'!A1" display="ANA SAYFA" xr:uid="{6784C5DE-AF5E-4871-998B-26E107BD402E}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35D5D-6A08-404C-8C16-FDDAD8E8BD22}">
  <sheetPr codeName="Sayfa20"/>
  <dimension ref="B1:J17"/>
  <sheetViews>
    <sheetView showGridLines="0" zoomScale="150" zoomScaleNormal="150" workbookViewId="0">
      <selection activeCell="G15" sqref="G15:J17"/>
    </sheetView>
  </sheetViews>
  <sheetFormatPr defaultColWidth="6.6640625" defaultRowHeight="13.2"/>
  <cols>
    <col min="2" max="2" width="18.88671875" bestFit="1" customWidth="1"/>
    <col min="3" max="3" width="7.44140625" bestFit="1" customWidth="1"/>
    <col min="5" max="5" width="11.21875" customWidth="1"/>
    <col min="7" max="7" width="18.88671875" bestFit="1" customWidth="1"/>
    <col min="8" max="8" width="7.44140625" bestFit="1" customWidth="1"/>
    <col min="10" max="10" width="10.6640625" customWidth="1"/>
  </cols>
  <sheetData>
    <row r="1" spans="2:10" ht="13.8" thickBot="1"/>
    <row r="2" spans="2:10">
      <c r="B2" s="546" t="s">
        <v>560</v>
      </c>
      <c r="C2" s="547"/>
      <c r="D2" s="547"/>
      <c r="E2" s="548"/>
      <c r="G2" s="546" t="s">
        <v>561</v>
      </c>
      <c r="H2" s="547"/>
      <c r="I2" s="547"/>
      <c r="J2" s="548"/>
    </row>
    <row r="3" spans="2:10">
      <c r="B3" s="549"/>
      <c r="C3" s="550"/>
      <c r="D3" s="550"/>
      <c r="E3" s="551"/>
      <c r="G3" s="549"/>
      <c r="H3" s="550"/>
      <c r="I3" s="550"/>
      <c r="J3" s="551"/>
    </row>
    <row r="4" spans="2:10">
      <c r="B4" s="296" t="s">
        <v>537</v>
      </c>
      <c r="C4" s="294" t="s">
        <v>538</v>
      </c>
      <c r="D4" s="294" t="s">
        <v>52</v>
      </c>
      <c r="E4" s="297" t="s">
        <v>56</v>
      </c>
      <c r="G4" s="299" t="s">
        <v>537</v>
      </c>
      <c r="H4" s="295" t="s">
        <v>538</v>
      </c>
      <c r="I4" s="295" t="s">
        <v>52</v>
      </c>
      <c r="J4" s="300" t="s">
        <v>56</v>
      </c>
    </row>
    <row r="5" spans="2:10">
      <c r="B5" s="302" t="s">
        <v>528</v>
      </c>
      <c r="C5" s="301" t="s">
        <v>49</v>
      </c>
      <c r="D5" s="301" t="s">
        <v>530</v>
      </c>
      <c r="E5" s="298">
        <v>1</v>
      </c>
      <c r="G5" s="302" t="s">
        <v>528</v>
      </c>
      <c r="H5" s="301" t="s">
        <v>49</v>
      </c>
      <c r="I5" s="301" t="s">
        <v>530</v>
      </c>
      <c r="J5" s="298"/>
    </row>
    <row r="6" spans="2:10">
      <c r="B6" s="302" t="s">
        <v>540</v>
      </c>
      <c r="C6" s="301" t="s">
        <v>541</v>
      </c>
      <c r="D6" s="301" t="s">
        <v>542</v>
      </c>
      <c r="E6" s="298">
        <v>3</v>
      </c>
      <c r="G6" s="302" t="s">
        <v>540</v>
      </c>
      <c r="H6" s="301" t="s">
        <v>541</v>
      </c>
      <c r="I6" s="301" t="s">
        <v>542</v>
      </c>
      <c r="J6" s="298"/>
    </row>
    <row r="7" spans="2:10">
      <c r="B7" s="302" t="s">
        <v>543</v>
      </c>
      <c r="C7" s="301" t="s">
        <v>243</v>
      </c>
      <c r="D7" s="301" t="s">
        <v>544</v>
      </c>
      <c r="E7" s="298">
        <v>2</v>
      </c>
      <c r="G7" s="302" t="s">
        <v>543</v>
      </c>
      <c r="H7" s="301" t="s">
        <v>243</v>
      </c>
      <c r="I7" s="301" t="s">
        <v>544</v>
      </c>
      <c r="J7" s="298"/>
    </row>
    <row r="8" spans="2:10" ht="15.6">
      <c r="B8" s="310" t="s">
        <v>545</v>
      </c>
      <c r="C8" s="308" t="s">
        <v>564</v>
      </c>
      <c r="D8" s="308" t="s">
        <v>120</v>
      </c>
      <c r="E8" s="344">
        <v>4</v>
      </c>
      <c r="G8" s="310" t="s">
        <v>545</v>
      </c>
      <c r="H8" s="308" t="s">
        <v>564</v>
      </c>
      <c r="I8" s="308" t="s">
        <v>120</v>
      </c>
      <c r="J8" s="311"/>
    </row>
    <row r="9" spans="2:10" ht="15.6">
      <c r="B9" s="302" t="s">
        <v>559</v>
      </c>
      <c r="C9" s="301" t="s">
        <v>563</v>
      </c>
      <c r="D9" s="301" t="s">
        <v>138</v>
      </c>
      <c r="E9" s="336">
        <v>5</v>
      </c>
      <c r="G9" s="302" t="s">
        <v>559</v>
      </c>
      <c r="H9" s="301" t="s">
        <v>563</v>
      </c>
      <c r="I9" s="301" t="s">
        <v>138</v>
      </c>
      <c r="J9" s="298"/>
    </row>
    <row r="10" spans="2:10" ht="13.8" thickBot="1">
      <c r="B10" s="310" t="s">
        <v>547</v>
      </c>
      <c r="C10" s="308" t="s">
        <v>47</v>
      </c>
      <c r="D10" s="308" t="s">
        <v>548</v>
      </c>
      <c r="E10" s="311">
        <v>6</v>
      </c>
      <c r="G10" s="310" t="s">
        <v>547</v>
      </c>
      <c r="H10" s="308" t="s">
        <v>47</v>
      </c>
      <c r="I10" s="308" t="s">
        <v>548</v>
      </c>
      <c r="J10" s="311"/>
    </row>
    <row r="11" spans="2:10" ht="13.8" thickBot="1">
      <c r="B11" s="305" t="s">
        <v>549</v>
      </c>
      <c r="C11" s="309" t="s">
        <v>550</v>
      </c>
      <c r="D11" s="309" t="s">
        <v>138</v>
      </c>
      <c r="E11" s="306">
        <v>4</v>
      </c>
      <c r="G11" s="305" t="s">
        <v>562</v>
      </c>
      <c r="H11" s="309" t="s">
        <v>552</v>
      </c>
      <c r="I11" s="309" t="s">
        <v>49</v>
      </c>
      <c r="J11" s="306"/>
    </row>
    <row r="14" spans="2:10" ht="13.8" thickBot="1"/>
    <row r="15" spans="2:10" ht="13.2" customHeight="1">
      <c r="F15" s="293"/>
      <c r="G15" s="552" t="s">
        <v>77</v>
      </c>
      <c r="H15" s="553"/>
      <c r="I15" s="553"/>
      <c r="J15" s="554"/>
    </row>
    <row r="16" spans="2:10" ht="13.2" customHeight="1">
      <c r="F16" s="293"/>
      <c r="G16" s="555"/>
      <c r="H16" s="556"/>
      <c r="I16" s="556"/>
      <c r="J16" s="557"/>
    </row>
    <row r="17" spans="6:10" ht="13.8" customHeight="1" thickBot="1">
      <c r="F17" s="293"/>
      <c r="G17" s="558"/>
      <c r="H17" s="559"/>
      <c r="I17" s="559"/>
      <c r="J17" s="560"/>
    </row>
  </sheetData>
  <mergeCells count="3">
    <mergeCell ref="B2:E3"/>
    <mergeCell ref="G2:J3"/>
    <mergeCell ref="G15:J17"/>
  </mergeCells>
  <hyperlinks>
    <hyperlink ref="G15:I17" location="'Ana Sayfa'!A1" display="ANA SAYFA" xr:uid="{654E07B2-2D2E-45F5-A83E-2DE2A3F5FD69}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5E8D3-B455-44F2-AEC1-D31C030E8C73}">
  <sheetPr codeName="Sayfa16"/>
  <dimension ref="B2:K17"/>
  <sheetViews>
    <sheetView showGridLines="0" zoomScale="170" zoomScaleNormal="170" workbookViewId="0">
      <selection activeCell="E15" sqref="E15:G17"/>
    </sheetView>
  </sheetViews>
  <sheetFormatPr defaultRowHeight="13.2"/>
  <cols>
    <col min="6" max="6" width="12.44140625" customWidth="1"/>
  </cols>
  <sheetData>
    <row r="2" spans="2:11">
      <c r="B2" s="561" t="s">
        <v>457</v>
      </c>
      <c r="C2" s="561"/>
      <c r="D2" s="561"/>
      <c r="E2" s="561"/>
      <c r="F2" s="561"/>
      <c r="G2" s="561" t="s">
        <v>183</v>
      </c>
      <c r="H2" s="561"/>
      <c r="I2" s="561"/>
      <c r="J2" s="561"/>
      <c r="K2" s="561"/>
    </row>
    <row r="3" spans="2:11">
      <c r="B3" s="561"/>
      <c r="C3" s="561"/>
      <c r="D3" s="561"/>
      <c r="E3" s="561"/>
      <c r="F3" s="561"/>
      <c r="G3" s="561"/>
      <c r="H3" s="561"/>
      <c r="I3" s="561"/>
      <c r="J3" s="561"/>
      <c r="K3" s="561"/>
    </row>
    <row r="4" spans="2:11">
      <c r="B4" s="561"/>
      <c r="C4" s="561"/>
      <c r="D4" s="561"/>
      <c r="E4" s="561"/>
      <c r="F4" s="561"/>
      <c r="G4" s="561"/>
      <c r="H4" s="561"/>
      <c r="I4" s="561"/>
      <c r="J4" s="561"/>
      <c r="K4" s="561"/>
    </row>
    <row r="5" spans="2:11">
      <c r="B5" s="565" t="s">
        <v>565</v>
      </c>
      <c r="C5" s="566"/>
      <c r="D5" s="566"/>
      <c r="E5" s="566"/>
      <c r="F5" s="566"/>
      <c r="G5" s="562" t="s">
        <v>566</v>
      </c>
      <c r="H5" s="562"/>
      <c r="I5" s="562"/>
      <c r="J5" s="562"/>
      <c r="K5" s="562"/>
    </row>
    <row r="6" spans="2:11">
      <c r="B6" s="565" t="s">
        <v>458</v>
      </c>
      <c r="C6" s="566"/>
      <c r="D6" s="566"/>
      <c r="E6" s="566"/>
      <c r="F6" s="566"/>
      <c r="G6" s="562"/>
      <c r="H6" s="562"/>
      <c r="I6" s="562"/>
      <c r="J6" s="562"/>
      <c r="K6" s="562"/>
    </row>
    <row r="7" spans="2:11">
      <c r="B7" s="565" t="s">
        <v>569</v>
      </c>
      <c r="C7" s="566"/>
      <c r="D7" s="566"/>
      <c r="E7" s="566"/>
      <c r="F7" s="566"/>
      <c r="G7" s="563" t="s">
        <v>570</v>
      </c>
      <c r="H7" s="564"/>
      <c r="I7" s="564"/>
      <c r="J7" s="564"/>
      <c r="K7" s="564"/>
    </row>
    <row r="8" spans="2:11">
      <c r="B8" s="582" t="s">
        <v>568</v>
      </c>
      <c r="C8" s="583"/>
      <c r="D8" s="583"/>
      <c r="E8" s="583"/>
      <c r="F8" s="584"/>
      <c r="G8" s="576" t="s">
        <v>571</v>
      </c>
      <c r="H8" s="577"/>
      <c r="I8" s="577"/>
      <c r="J8" s="577"/>
      <c r="K8" s="578"/>
    </row>
    <row r="9" spans="2:11">
      <c r="B9" s="585"/>
      <c r="C9" s="586"/>
      <c r="D9" s="586"/>
      <c r="E9" s="586"/>
      <c r="F9" s="587"/>
      <c r="G9" s="579"/>
      <c r="H9" s="580"/>
      <c r="I9" s="580"/>
      <c r="J9" s="580"/>
      <c r="K9" s="581"/>
    </row>
    <row r="10" spans="2:11">
      <c r="B10" s="565" t="s">
        <v>572</v>
      </c>
      <c r="C10" s="566"/>
      <c r="D10" s="566"/>
      <c r="E10" s="566"/>
      <c r="F10" s="566"/>
      <c r="G10" s="563" t="s">
        <v>573</v>
      </c>
      <c r="H10" s="564"/>
      <c r="I10" s="564"/>
      <c r="J10" s="564"/>
      <c r="K10" s="564"/>
    </row>
    <row r="11" spans="2:11">
      <c r="B11" s="565" t="s">
        <v>574</v>
      </c>
      <c r="C11" s="566"/>
      <c r="D11" s="566"/>
      <c r="E11" s="566"/>
      <c r="F11" s="566"/>
      <c r="G11" s="563" t="s">
        <v>575</v>
      </c>
      <c r="H11" s="564"/>
      <c r="I11" s="564"/>
      <c r="J11" s="564"/>
      <c r="K11" s="564"/>
    </row>
    <row r="12" spans="2:11">
      <c r="B12" s="565"/>
      <c r="C12" s="566"/>
      <c r="D12" s="566"/>
      <c r="E12" s="566"/>
      <c r="F12" s="566"/>
      <c r="G12" s="563"/>
      <c r="H12" s="564"/>
      <c r="I12" s="564"/>
      <c r="J12" s="564"/>
      <c r="K12" s="564"/>
    </row>
    <row r="13" spans="2:11">
      <c r="B13" s="565"/>
      <c r="C13" s="566"/>
      <c r="D13" s="566"/>
      <c r="E13" s="566"/>
      <c r="F13" s="566"/>
      <c r="G13" s="563"/>
      <c r="H13" s="564"/>
      <c r="I13" s="564"/>
      <c r="J13" s="564"/>
      <c r="K13" s="564"/>
    </row>
    <row r="14" spans="2:11" ht="13.8" thickBot="1"/>
    <row r="15" spans="2:11">
      <c r="E15" s="567" t="s">
        <v>77</v>
      </c>
      <c r="F15" s="568"/>
      <c r="G15" s="569"/>
    </row>
    <row r="16" spans="2:11">
      <c r="E16" s="570"/>
      <c r="F16" s="571"/>
      <c r="G16" s="572"/>
    </row>
    <row r="17" spans="5:7" ht="13.8" thickBot="1">
      <c r="E17" s="573"/>
      <c r="F17" s="574"/>
      <c r="G17" s="575"/>
    </row>
  </sheetData>
  <mergeCells count="18">
    <mergeCell ref="E15:G17"/>
    <mergeCell ref="G8:K9"/>
    <mergeCell ref="B8:F9"/>
    <mergeCell ref="G11:K11"/>
    <mergeCell ref="G12:K12"/>
    <mergeCell ref="G13:K13"/>
    <mergeCell ref="G10:K10"/>
    <mergeCell ref="B12:F12"/>
    <mergeCell ref="B13:F13"/>
    <mergeCell ref="G2:K4"/>
    <mergeCell ref="G5:K6"/>
    <mergeCell ref="G7:K7"/>
    <mergeCell ref="B10:F10"/>
    <mergeCell ref="B11:F11"/>
    <mergeCell ref="B2:F4"/>
    <mergeCell ref="B5:F5"/>
    <mergeCell ref="B6:F6"/>
    <mergeCell ref="B7:F7"/>
  </mergeCells>
  <hyperlinks>
    <hyperlink ref="E15:G17" location="'Ana Sayfa'!A1" display="ANA SAYFA" xr:uid="{CD8E90CA-F0A3-4780-8261-9C0A787136C2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5AA68-96A9-45EE-8832-9F6E02047723}">
  <sheetPr codeName="Sayfa4"/>
  <dimension ref="B4:G9"/>
  <sheetViews>
    <sheetView workbookViewId="0">
      <selection activeCell="J21" sqref="J21"/>
    </sheetView>
  </sheetViews>
  <sheetFormatPr defaultRowHeight="13.2"/>
  <cols>
    <col min="7" max="7" width="10.21875" bestFit="1" customWidth="1"/>
  </cols>
  <sheetData>
    <row r="4" spans="2:7" ht="13.8">
      <c r="B4" s="15" t="s">
        <v>33</v>
      </c>
      <c r="C4" t="s">
        <v>54</v>
      </c>
      <c r="E4" s="43">
        <v>1</v>
      </c>
      <c r="G4" s="15" t="s">
        <v>22</v>
      </c>
    </row>
    <row r="5" spans="2:7" ht="13.8">
      <c r="B5" s="15" t="s">
        <v>53</v>
      </c>
      <c r="C5" s="15" t="s">
        <v>55</v>
      </c>
      <c r="E5" s="43">
        <v>2</v>
      </c>
      <c r="G5" s="15" t="s">
        <v>30</v>
      </c>
    </row>
    <row r="6" spans="2:7" ht="13.8">
      <c r="B6" s="15" t="s">
        <v>49</v>
      </c>
      <c r="C6" s="15"/>
      <c r="E6" s="43">
        <v>3</v>
      </c>
    </row>
    <row r="7" spans="2:7" ht="13.8">
      <c r="B7" s="15" t="s">
        <v>34</v>
      </c>
      <c r="E7" s="43">
        <v>4</v>
      </c>
    </row>
    <row r="8" spans="2:7" ht="13.8">
      <c r="E8" s="43">
        <v>5</v>
      </c>
    </row>
    <row r="9" spans="2:7" ht="13.8">
      <c r="E9" s="43">
        <v>6</v>
      </c>
    </row>
  </sheetData>
  <phoneticPr fontId="1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20</vt:i4>
      </vt:variant>
    </vt:vector>
  </HeadingPairs>
  <TitlesOfParts>
    <vt:vector size="20" baseType="lpstr">
      <vt:lpstr>Ana Sayfa</vt:lpstr>
      <vt:lpstr>Atalet ve Flexural Rigidity</vt:lpstr>
      <vt:lpstr>Sandwich MOI</vt:lpstr>
      <vt:lpstr>Shear Force Calculator</vt:lpstr>
      <vt:lpstr>Elastic Modulus of Laminates</vt:lpstr>
      <vt:lpstr>Bolt Strength Calculation</vt:lpstr>
      <vt:lpstr>3 Point bending for force app</vt:lpstr>
      <vt:lpstr>Structural Equivalence</vt:lpstr>
      <vt:lpstr>PT_Dönüş Skidpad</vt:lpstr>
      <vt:lpstr>PT_Traction Control</vt:lpstr>
      <vt:lpstr>PT_Hız-Aktarım Oranı</vt:lpstr>
      <vt:lpstr>PT_Planetary_Gearbox_Calculatio</vt:lpstr>
      <vt:lpstr>PT_Zincir Dişli</vt:lpstr>
      <vt:lpstr>VD_Basic Formüller</vt:lpstr>
      <vt:lpstr>Basic Load Transfer - Çökme - A</vt:lpstr>
      <vt:lpstr>Helisel Yay Parametre Hesabı</vt:lpstr>
      <vt:lpstr>Serbest düşüş</vt:lpstr>
      <vt:lpstr>Drag ile Yavaşlama</vt:lpstr>
      <vt:lpstr>Kılavuz</vt:lpstr>
      <vt:lpstr>Kaynak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Melih</dc:creator>
  <cp:lastModifiedBy>Melih Yazıcı</cp:lastModifiedBy>
  <dcterms:created xsi:type="dcterms:W3CDTF">2026-01-06T12:34:26Z</dcterms:created>
  <dcterms:modified xsi:type="dcterms:W3CDTF">2026-01-26T15:05:22Z</dcterms:modified>
</cp:coreProperties>
</file>