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8_{2DA04560-EE35-41D2-BC96-FFA9BBF2C8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 Analysis for Amazon" sheetId="3" r:id="rId1"/>
  </sheets>
  <definedNames>
    <definedName name="ColumnTitl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G12" i="3" s="1"/>
  <c r="G20" i="3" l="1"/>
  <c r="G19" i="3"/>
  <c r="G18" i="3"/>
  <c r="G17" i="3"/>
  <c r="G16" i="3"/>
  <c r="G15" i="3"/>
  <c r="G14" i="3"/>
  <c r="G11" i="3"/>
  <c r="H12" i="3" s="1"/>
  <c r="G13" i="3"/>
  <c r="H13" i="3" l="1"/>
  <c r="H14" i="3" s="1"/>
  <c r="H15" i="3" s="1"/>
  <c r="H16" i="3" s="1"/>
  <c r="H17" i="3" s="1"/>
  <c r="H18" i="3" s="1"/>
  <c r="H19" i="3" s="1"/>
  <c r="H20" i="3" s="1"/>
  <c r="G21" i="3"/>
  <c r="H11" i="3"/>
</calcChain>
</file>

<file path=xl/sharedStrings.xml><?xml version="1.0" encoding="utf-8"?>
<sst xmlns="http://schemas.openxmlformats.org/spreadsheetml/2006/main" count="17" uniqueCount="16">
  <si>
    <t>Parts and materials</t>
  </si>
  <si>
    <t>Manufacturing equipment</t>
  </si>
  <si>
    <t>Salaries</t>
  </si>
  <si>
    <t>Maintenance</t>
  </si>
  <si>
    <t>Office lease</t>
  </si>
  <si>
    <t>Warehouse lease</t>
  </si>
  <si>
    <t>Insurance</t>
  </si>
  <si>
    <t>Benefits and pensions</t>
  </si>
  <si>
    <t>Vehicles</t>
  </si>
  <si>
    <t>Research</t>
  </si>
  <si>
    <t>Total</t>
  </si>
  <si>
    <t>COST CENTER</t>
  </si>
  <si>
    <t>COST ANALYSIS</t>
  </si>
  <si>
    <t>ANNUAL COST</t>
  </si>
  <si>
    <t>PERCENT OF TOTAL</t>
  </si>
  <si>
    <t xml:space="preserve">CUMMLATIVE 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</si>
</sst>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6" formatCode="_-[$£-809]* #,##0.00_-;\-[$£-809]* #,##0.00_-;_-[$£-809]* &quot;-&quot;??_-;_-@_-"/>
  </numFmts>
  <fonts count="13" x14ac:knownFonts="1">
    <font>
      <sz val="11"/>
      <color theme="1"/>
      <name val="Garamond"/>
      <family val="2"/>
      <scheme val="minor"/>
    </font>
    <font>
      <b/>
      <sz val="15"/>
      <color theme="3"/>
      <name val="Aharoni"/>
      <family val="2"/>
      <scheme val="major"/>
    </font>
    <font>
      <b/>
      <sz val="13"/>
      <color theme="3"/>
      <name val="Aharoni"/>
      <family val="2"/>
      <scheme val="major"/>
    </font>
    <font>
      <sz val="11"/>
      <color theme="1"/>
      <name val="Garamond"/>
      <family val="2"/>
      <scheme val="minor"/>
    </font>
    <font>
      <sz val="11"/>
      <color theme="0"/>
      <name val="Garamond"/>
      <family val="2"/>
      <scheme val="minor"/>
    </font>
    <font>
      <b/>
      <sz val="18"/>
      <color theme="1" tint="0.14999847407452621"/>
      <name val="Aharoni"/>
      <charset val="177"/>
      <scheme val="major"/>
    </font>
    <font>
      <b/>
      <sz val="11"/>
      <color theme="1"/>
      <name val="Garamond"/>
      <family val="1"/>
      <scheme val="minor"/>
    </font>
    <font>
      <b/>
      <sz val="11"/>
      <color theme="1"/>
      <name val="Aharoni"/>
      <scheme val="major"/>
    </font>
    <font>
      <sz val="11"/>
      <color theme="1"/>
      <name val="Aharoni"/>
      <scheme val="major"/>
    </font>
    <font>
      <sz val="11"/>
      <color theme="1"/>
      <name val="Garamond"/>
      <family val="1"/>
      <scheme val="minor"/>
    </font>
    <font>
      <sz val="14"/>
      <color theme="1" tint="0.14999847407452621"/>
      <name val="Garamond"/>
      <family val="1"/>
      <scheme val="minor"/>
    </font>
    <font>
      <sz val="11"/>
      <color theme="1" tint="0.14999847407452621"/>
      <name val="Garamond"/>
      <family val="1"/>
      <scheme val="minor"/>
    </font>
    <font>
      <b/>
      <sz val="18"/>
      <color theme="1"/>
      <name val="Aharoni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>
      <alignment wrapText="1"/>
    </xf>
    <xf numFmtId="0" fontId="1" fillId="0" borderId="1">
      <alignment horizontal="left"/>
    </xf>
    <xf numFmtId="0" fontId="2" fillId="0" borderId="2" applyNumberFormat="0" applyFill="0" applyAlignment="0" applyProtection="0"/>
    <xf numFmtId="8" fontId="3" fillId="0" borderId="0" applyFont="0" applyFill="0" applyBorder="0" applyProtection="0">
      <alignment horizontal="right"/>
    </xf>
    <xf numFmtId="10" fontId="3" fillId="0" borderId="0" applyFont="0" applyFill="0" applyBorder="0" applyProtection="0">
      <alignment horizontal="right"/>
    </xf>
    <xf numFmtId="0" fontId="1" fillId="0" borderId="1">
      <alignment horizontal="left" vertical="center"/>
    </xf>
    <xf numFmtId="0" fontId="4" fillId="0" borderId="0" applyNumberFormat="0" applyFill="0" applyBorder="0" applyAlignment="0">
      <alignment horizontal="center" wrapText="1"/>
    </xf>
  </cellStyleXfs>
  <cellXfs count="16">
    <xf numFmtId="0" fontId="0" fillId="0" borderId="0" xfId="0">
      <alignment wrapText="1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left" vertical="center" wrapText="1" indent="1"/>
    </xf>
    <xf numFmtId="0" fontId="9" fillId="3" borderId="0" xfId="0" applyFont="1" applyFill="1" applyAlignment="1">
      <alignment horizontal="left" vertical="center" wrapText="1" indent="1"/>
    </xf>
    <xf numFmtId="166" fontId="10" fillId="5" borderId="0" xfId="3" applyNumberFormat="1" applyFont="1" applyFill="1" applyBorder="1" applyAlignment="1">
      <alignment horizontal="center" vertical="center"/>
    </xf>
    <xf numFmtId="10" fontId="10" fillId="5" borderId="0" xfId="4" applyFont="1" applyFill="1" applyBorder="1" applyAlignment="1">
      <alignment horizontal="center" vertical="center"/>
    </xf>
    <xf numFmtId="10" fontId="10" fillId="5" borderId="0" xfId="4" applyFont="1" applyFill="1" applyBorder="1" applyAlignment="1">
      <alignment horizontal="center"/>
    </xf>
    <xf numFmtId="0" fontId="11" fillId="5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 indent="1"/>
    </xf>
    <xf numFmtId="0" fontId="5" fillId="2" borderId="0" xfId="0" applyFont="1" applyFill="1" applyAlignment="1">
      <alignment horizontal="center" vertical="center" wrapText="1"/>
    </xf>
  </cellXfs>
  <cellStyles count="7">
    <cellStyle name="Currency" xfId="3" builtinId="4" customBuiltin="1"/>
    <cellStyle name="Heading 1" xfId="1" builtinId="16" customBuiltin="1"/>
    <cellStyle name="Heading 2" xfId="2" builtinId="17" customBuiltin="1"/>
    <cellStyle name="Normal" xfId="0" builtinId="0" customBuiltin="1"/>
    <cellStyle name="Per cent" xfId="4" builtinId="5" customBuiltin="1"/>
    <cellStyle name="Title" xfId="5" builtinId="15" customBuiltin="1"/>
    <cellStyle name="zHiddenText" xfId="6" xr:uid="{F6161882-ABBC-4CDD-9369-B0FFFF270934}"/>
  </cellStyles>
  <dxfs count="3"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1" defaultTableStyle="TableStyleLight9" defaultPivotStyle="PivotStyleLight16">
    <tableStyle name="Table Style 1" pivot="0" count="3" xr9:uid="{45B6FF1C-BF4F-AB45-B97A-E3509B3D88C4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8297669800134"/>
          <c:y val="9.5005428881650381E-2"/>
          <c:w val="0.80490700126788473"/>
          <c:h val="0.68543627689861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Analysis for Amazon'!$F$10</c:f>
              <c:strCache>
                <c:ptCount val="1"/>
                <c:pt idx="0">
                  <c:v>ANNUAL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 for Amazon'!$C$11:$C$20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Analysis for Amazon'!$F$11:$F$20</c:f>
              <c:numCache>
                <c:formatCode>_-[$£-809]* #,##0.00_-;\-[$£-809]* #,##0.00_-;_-[$£-809]* "-"??_-;_-@_-</c:formatCode>
                <c:ptCount val="10"/>
                <c:pt idx="0">
                  <c:v>1634000</c:v>
                </c:pt>
                <c:pt idx="1">
                  <c:v>1000500</c:v>
                </c:pt>
                <c:pt idx="2">
                  <c:v>586000</c:v>
                </c:pt>
                <c:pt idx="3">
                  <c:v>400000</c:v>
                </c:pt>
                <c:pt idx="4">
                  <c:v>315000</c:v>
                </c:pt>
                <c:pt idx="5">
                  <c:v>280000</c:v>
                </c:pt>
                <c:pt idx="6">
                  <c:v>190000</c:v>
                </c:pt>
                <c:pt idx="7">
                  <c:v>140056</c:v>
                </c:pt>
                <c:pt idx="8">
                  <c:v>125000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F-416B-B8CA-854FFFD11721}"/>
            </c:ext>
          </c:extLst>
        </c:ser>
        <c:ser>
          <c:idx val="1"/>
          <c:order val="1"/>
          <c:tx>
            <c:strRef>
              <c:f>'Cost Analysis for Amazon'!$G$10</c:f>
              <c:strCache>
                <c:ptCount val="1"/>
                <c:pt idx="0">
                  <c:v>PERCENT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Analysis for Amazon'!$C$11:$C$20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Analysis for Amazon'!$G$11:$G$20</c:f>
              <c:numCache>
                <c:formatCode>0.00%</c:formatCode>
                <c:ptCount val="10"/>
                <c:pt idx="0">
                  <c:v>0.34432214054580751</c:v>
                </c:pt>
                <c:pt idx="1">
                  <c:v>0.21082882595843352</c:v>
                </c:pt>
                <c:pt idx="2">
                  <c:v>0.12348395003662374</c:v>
                </c:pt>
                <c:pt idx="3">
                  <c:v>8.4289385690528143E-2</c:v>
                </c:pt>
                <c:pt idx="4">
                  <c:v>6.6377891231290911E-2</c:v>
                </c:pt>
                <c:pt idx="5">
                  <c:v>5.9002569983369703E-2</c:v>
                </c:pt>
                <c:pt idx="6">
                  <c:v>4.0037458203000871E-2</c:v>
                </c:pt>
                <c:pt idx="7">
                  <c:v>2.9513085505681526E-2</c:v>
                </c:pt>
                <c:pt idx="8">
                  <c:v>2.6340433028290047E-2</c:v>
                </c:pt>
                <c:pt idx="9">
                  <c:v>1.5804259816974028E-2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F-416B-B8CA-854FFFD1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068735"/>
        <c:axId val="1889071647"/>
      </c:barChart>
      <c:lineChart>
        <c:grouping val="standard"/>
        <c:varyColors val="0"/>
        <c:ser>
          <c:idx val="2"/>
          <c:order val="2"/>
          <c:tx>
            <c:strRef>
              <c:f>'Cost Analysis for Amazon'!$H$10</c:f>
              <c:strCache>
                <c:ptCount val="1"/>
                <c:pt idx="0">
                  <c:v>CUMMLATIVE PERCENT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Analysis for Amazon'!$C$11:$C$20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Analysis for Amazon'!$H$11:$H$20</c:f>
              <c:numCache>
                <c:formatCode>0.00%</c:formatCode>
                <c:ptCount val="10"/>
                <c:pt idx="0">
                  <c:v>0.34432214054580751</c:v>
                </c:pt>
                <c:pt idx="1">
                  <c:v>0.55515096650424101</c:v>
                </c:pt>
                <c:pt idx="2">
                  <c:v>0.67863491654086472</c:v>
                </c:pt>
                <c:pt idx="3">
                  <c:v>0.76292430223139285</c:v>
                </c:pt>
                <c:pt idx="4">
                  <c:v>0.82930219346268375</c:v>
                </c:pt>
                <c:pt idx="5">
                  <c:v>0.88830476344605347</c:v>
                </c:pt>
                <c:pt idx="6">
                  <c:v>0.92834222164905433</c:v>
                </c:pt>
                <c:pt idx="7">
                  <c:v>0.95785530715473588</c:v>
                </c:pt>
                <c:pt idx="8">
                  <c:v>0.98419574018302591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F-416B-B8CA-854FFFD1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69983"/>
        <c:axId val="1889068319"/>
      </c:lineChart>
      <c:catAx>
        <c:axId val="18890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1647"/>
        <c:crosses val="autoZero"/>
        <c:auto val="1"/>
        <c:lblAlgn val="ctr"/>
        <c:lblOffset val="100"/>
        <c:noMultiLvlLbl val="0"/>
      </c:catAx>
      <c:valAx>
        <c:axId val="18890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68735"/>
        <c:crosses val="autoZero"/>
        <c:crossBetween val="between"/>
      </c:valAx>
      <c:valAx>
        <c:axId val="188906831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69983"/>
        <c:crosses val="max"/>
        <c:crossBetween val="between"/>
      </c:valAx>
      <c:catAx>
        <c:axId val="188906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9068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0</xdr:row>
      <xdr:rowOff>220981</xdr:rowOff>
    </xdr:from>
    <xdr:to>
      <xdr:col>5</xdr:col>
      <xdr:colOff>721995</xdr:colOff>
      <xdr:row>5</xdr:row>
      <xdr:rowOff>195853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DCB12A3D-8128-4CFF-9CDA-C36AF9C5C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50620" y="220981"/>
          <a:ext cx="4082415" cy="1232172"/>
        </a:xfrm>
        <a:prstGeom prst="rect">
          <a:avLst/>
        </a:prstGeom>
      </xdr:spPr>
    </xdr:pic>
    <xdr:clientData/>
  </xdr:twoCellAnchor>
  <xdr:twoCellAnchor>
    <xdr:from>
      <xdr:col>8</xdr:col>
      <xdr:colOff>529590</xdr:colOff>
      <xdr:row>9</xdr:row>
      <xdr:rowOff>30480</xdr:rowOff>
    </xdr:from>
    <xdr:to>
      <xdr:col>19</xdr:col>
      <xdr:colOff>0</xdr:colOff>
      <xdr:row>22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D93283-6E3C-46B6-B3AE-D1D68B33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reto Chart">
      <a:dk1>
        <a:srgbClr val="000000"/>
      </a:dk1>
      <a:lt1>
        <a:srgbClr val="FFFFFF"/>
      </a:lt1>
      <a:dk2>
        <a:srgbClr val="F4F7FA"/>
      </a:dk2>
      <a:lt2>
        <a:srgbClr val="E7E6E6"/>
      </a:lt2>
      <a:accent1>
        <a:srgbClr val="7ACAB2"/>
      </a:accent1>
      <a:accent2>
        <a:srgbClr val="A1BCE3"/>
      </a:accent2>
      <a:accent3>
        <a:srgbClr val="EB786C"/>
      </a:accent3>
      <a:accent4>
        <a:srgbClr val="FEBF00"/>
      </a:accent4>
      <a:accent5>
        <a:srgbClr val="0F137C"/>
      </a:accent5>
      <a:accent6>
        <a:srgbClr val="6483CA"/>
      </a:accent6>
      <a:hlink>
        <a:srgbClr val="0563C1"/>
      </a:hlink>
      <a:folHlink>
        <a:srgbClr val="954F72"/>
      </a:folHlink>
    </a:clrScheme>
    <a:fontScheme name="Custom 57">
      <a:majorFont>
        <a:latin typeface="Aharoni"/>
        <a:ea typeface=""/>
        <a:cs typeface=""/>
      </a:majorFont>
      <a:minorFont>
        <a:latin typeface="Garam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7168-B44A-4C7B-A60A-9EE883C7BFDF}">
  <dimension ref="C7:S34"/>
  <sheetViews>
    <sheetView showGridLines="0" tabSelected="1" topLeftCell="A7" workbookViewId="0">
      <selection activeCell="G12" sqref="G12"/>
    </sheetView>
  </sheetViews>
  <sheetFormatPr defaultRowHeight="19.95" customHeight="1" x14ac:dyDescent="0.3"/>
  <cols>
    <col min="3" max="4" width="20.625" customWidth="1"/>
    <col min="5" max="5" width="14.75" customWidth="1"/>
    <col min="6" max="6" width="22" customWidth="1"/>
    <col min="7" max="7" width="23.25" customWidth="1"/>
    <col min="8" max="8" width="29.625" customWidth="1"/>
    <col min="10" max="10" width="38.625" customWidth="1"/>
  </cols>
  <sheetData>
    <row r="7" spans="3:19" ht="9" customHeight="1" x14ac:dyDescent="0.3"/>
    <row r="8" spans="3:19" ht="50.4" customHeight="1" x14ac:dyDescent="0.3">
      <c r="C8" s="14" t="s">
        <v>12</v>
      </c>
      <c r="D8" s="14"/>
      <c r="E8" s="4"/>
      <c r="F8" s="5"/>
      <c r="G8" s="5"/>
      <c r="H8" s="5"/>
      <c r="J8" s="15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3:19" ht="23.4" x14ac:dyDescent="0.3">
      <c r="C9" s="14"/>
      <c r="D9" s="14"/>
      <c r="E9" s="4"/>
      <c r="F9" s="5"/>
      <c r="G9" s="5"/>
      <c r="H9" s="5"/>
      <c r="J9" s="15"/>
      <c r="K9" s="1"/>
      <c r="L9" s="1"/>
      <c r="M9" s="1"/>
      <c r="N9" s="1"/>
      <c r="O9" s="1"/>
      <c r="P9" s="1"/>
      <c r="Q9" s="1"/>
      <c r="R9" s="1"/>
      <c r="S9" s="1"/>
    </row>
    <row r="10" spans="3:19" ht="42.6" customHeight="1" x14ac:dyDescent="0.3">
      <c r="C10" s="9" t="s">
        <v>11</v>
      </c>
      <c r="D10" s="6"/>
      <c r="E10" s="6"/>
      <c r="F10" s="6" t="s">
        <v>13</v>
      </c>
      <c r="G10" s="6" t="s">
        <v>14</v>
      </c>
      <c r="H10" s="9" t="s">
        <v>15</v>
      </c>
    </row>
    <row r="11" spans="3:19" ht="39.6" customHeight="1" x14ac:dyDescent="0.3">
      <c r="C11" s="8" t="s">
        <v>0</v>
      </c>
      <c r="D11" s="7"/>
      <c r="E11" s="7"/>
      <c r="F11" s="10">
        <v>1634000</v>
      </c>
      <c r="G11" s="11">
        <f>IFERROR(F11/$F$21,"")</f>
        <v>0.34432214054580751</v>
      </c>
      <c r="H11" s="11">
        <f>G11</f>
        <v>0.34432214054580751</v>
      </c>
      <c r="I11" s="3"/>
      <c r="J11" s="3"/>
      <c r="K11" s="3"/>
      <c r="L11" s="3"/>
      <c r="M11" s="3"/>
      <c r="N11" s="3"/>
    </row>
    <row r="12" spans="3:19" ht="36" customHeight="1" x14ac:dyDescent="0.3">
      <c r="C12" s="8" t="s">
        <v>1</v>
      </c>
      <c r="D12" s="7"/>
      <c r="E12" s="7"/>
      <c r="F12" s="10">
        <v>1000500</v>
      </c>
      <c r="G12" s="11">
        <f t="shared" ref="G12:G20" si="0">IFERROR(F12/$F$21,"")</f>
        <v>0.21082882595843352</v>
      </c>
      <c r="H12" s="11">
        <f>G12+G11</f>
        <v>0.55515096650424101</v>
      </c>
      <c r="I12" s="3"/>
      <c r="J12" s="3"/>
      <c r="K12" s="3"/>
      <c r="L12" s="3"/>
      <c r="M12" s="3"/>
      <c r="N12" s="3"/>
    </row>
    <row r="13" spans="3:19" ht="25.05" customHeight="1" x14ac:dyDescent="0.3">
      <c r="C13" s="8" t="s">
        <v>2</v>
      </c>
      <c r="D13" s="7"/>
      <c r="E13" s="7"/>
      <c r="F13" s="10">
        <v>586000</v>
      </c>
      <c r="G13" s="11">
        <f t="shared" si="0"/>
        <v>0.12348395003662374</v>
      </c>
      <c r="H13" s="11">
        <f>G13+H12</f>
        <v>0.67863491654086472</v>
      </c>
      <c r="I13" s="3"/>
      <c r="J13" s="3"/>
      <c r="K13" s="3"/>
      <c r="L13" s="3"/>
      <c r="M13" s="3"/>
      <c r="N13" s="3"/>
    </row>
    <row r="14" spans="3:19" ht="25.05" customHeight="1" x14ac:dyDescent="0.3">
      <c r="C14" s="8" t="s">
        <v>3</v>
      </c>
      <c r="D14" s="7"/>
      <c r="E14" s="7"/>
      <c r="F14" s="10">
        <v>400000</v>
      </c>
      <c r="G14" s="11">
        <f t="shared" si="0"/>
        <v>8.4289385690528143E-2</v>
      </c>
      <c r="H14" s="11">
        <f t="shared" ref="H14:H20" si="1">G14+H13</f>
        <v>0.76292430223139285</v>
      </c>
      <c r="I14" s="3"/>
      <c r="J14" s="3"/>
      <c r="K14" s="3"/>
      <c r="L14" s="3"/>
      <c r="M14" s="3"/>
      <c r="N14" s="3"/>
    </row>
    <row r="15" spans="3:19" ht="25.05" customHeight="1" x14ac:dyDescent="0.3">
      <c r="C15" s="8" t="s">
        <v>4</v>
      </c>
      <c r="D15" s="7"/>
      <c r="E15" s="7"/>
      <c r="F15" s="10">
        <v>315000</v>
      </c>
      <c r="G15" s="11">
        <f t="shared" si="0"/>
        <v>6.6377891231290911E-2</v>
      </c>
      <c r="H15" s="11">
        <f t="shared" si="1"/>
        <v>0.82930219346268375</v>
      </c>
      <c r="I15" s="3"/>
      <c r="J15" s="3"/>
      <c r="K15" s="3"/>
      <c r="L15" s="3"/>
      <c r="M15" s="3"/>
      <c r="N15" s="3"/>
    </row>
    <row r="16" spans="3:19" ht="25.05" customHeight="1" x14ac:dyDescent="0.3">
      <c r="C16" s="8" t="s">
        <v>5</v>
      </c>
      <c r="D16" s="7"/>
      <c r="E16" s="7"/>
      <c r="F16" s="10">
        <v>280000</v>
      </c>
      <c r="G16" s="11">
        <f t="shared" si="0"/>
        <v>5.9002569983369703E-2</v>
      </c>
      <c r="H16" s="11">
        <f t="shared" si="1"/>
        <v>0.88830476344605347</v>
      </c>
      <c r="I16" s="3"/>
      <c r="J16" s="3"/>
      <c r="K16" s="3"/>
      <c r="L16" s="3"/>
      <c r="M16" s="3"/>
      <c r="N16" s="3"/>
    </row>
    <row r="17" spans="3:14" ht="25.05" customHeight="1" x14ac:dyDescent="0.3">
      <c r="C17" s="8" t="s">
        <v>6</v>
      </c>
      <c r="D17" s="7"/>
      <c r="E17" s="7"/>
      <c r="F17" s="10">
        <v>190000</v>
      </c>
      <c r="G17" s="11">
        <f t="shared" si="0"/>
        <v>4.0037458203000871E-2</v>
      </c>
      <c r="H17" s="11">
        <f t="shared" si="1"/>
        <v>0.92834222164905433</v>
      </c>
      <c r="I17" s="3"/>
      <c r="J17" s="3"/>
      <c r="K17" s="3"/>
      <c r="L17" s="3"/>
      <c r="M17" s="3"/>
      <c r="N17" s="3"/>
    </row>
    <row r="18" spans="3:14" ht="34.200000000000003" customHeight="1" x14ac:dyDescent="0.3">
      <c r="C18" s="8" t="s">
        <v>7</v>
      </c>
      <c r="D18" s="7"/>
      <c r="E18" s="7"/>
      <c r="F18" s="10">
        <v>140056</v>
      </c>
      <c r="G18" s="11">
        <f t="shared" si="0"/>
        <v>2.9513085505681526E-2</v>
      </c>
      <c r="H18" s="11">
        <f t="shared" si="1"/>
        <v>0.95785530715473588</v>
      </c>
      <c r="I18" s="3"/>
      <c r="J18" s="3"/>
      <c r="K18" s="3"/>
      <c r="L18" s="3"/>
      <c r="M18" s="3"/>
      <c r="N18" s="3"/>
    </row>
    <row r="19" spans="3:14" ht="25.05" customHeight="1" x14ac:dyDescent="0.3">
      <c r="C19" s="8" t="s">
        <v>8</v>
      </c>
      <c r="D19" s="7"/>
      <c r="E19" s="7"/>
      <c r="F19" s="10">
        <v>125000</v>
      </c>
      <c r="G19" s="11">
        <f t="shared" si="0"/>
        <v>2.6340433028290047E-2</v>
      </c>
      <c r="H19" s="11">
        <f t="shared" si="1"/>
        <v>0.98419574018302591</v>
      </c>
      <c r="I19" s="3"/>
      <c r="J19" s="3"/>
      <c r="K19" s="3"/>
      <c r="L19" s="3"/>
      <c r="M19" s="3"/>
      <c r="N19" s="3"/>
    </row>
    <row r="20" spans="3:14" ht="25.05" customHeight="1" x14ac:dyDescent="0.3">
      <c r="C20" s="8" t="s">
        <v>9</v>
      </c>
      <c r="D20" s="7"/>
      <c r="E20" s="7"/>
      <c r="F20" s="10">
        <v>75000</v>
      </c>
      <c r="G20" s="11">
        <f t="shared" si="0"/>
        <v>1.5804259816974028E-2</v>
      </c>
      <c r="H20" s="11">
        <f t="shared" si="1"/>
        <v>0.99999999999999989</v>
      </c>
      <c r="I20" s="3"/>
      <c r="J20" s="3"/>
      <c r="K20" s="3"/>
      <c r="L20" s="3"/>
      <c r="M20" s="3"/>
      <c r="N20" s="3"/>
    </row>
    <row r="21" spans="3:14" ht="25.05" customHeight="1" x14ac:dyDescent="0.35">
      <c r="C21" s="8" t="s">
        <v>10</v>
      </c>
      <c r="D21" s="7"/>
      <c r="E21" s="7"/>
      <c r="F21" s="10">
        <f>SUM(F11:F20)</f>
        <v>4745556</v>
      </c>
      <c r="G21" s="12">
        <f>SUM(G11:G20)</f>
        <v>0.99999999999999989</v>
      </c>
      <c r="H21" s="13"/>
      <c r="I21" s="3"/>
      <c r="J21" s="3"/>
      <c r="K21" s="3"/>
      <c r="L21" s="3"/>
      <c r="M21" s="3"/>
      <c r="N21" s="3"/>
    </row>
    <row r="22" spans="3:14" ht="25.05" customHeight="1" x14ac:dyDescent="0.3">
      <c r="C22" s="3"/>
      <c r="D22" s="3"/>
      <c r="E22" s="3"/>
      <c r="F22" s="3"/>
      <c r="G22" s="3"/>
      <c r="H22" s="3"/>
    </row>
    <row r="23" spans="3:14" ht="19.95" customHeight="1" x14ac:dyDescent="0.3"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</row>
    <row r="24" spans="3:14" ht="19.95" customHeight="1" x14ac:dyDescent="0.3"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</row>
    <row r="25" spans="3:14" ht="19.95" customHeight="1" x14ac:dyDescent="0.3"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</row>
    <row r="26" spans="3:14" ht="19.95" customHeight="1" x14ac:dyDescent="0.3"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</row>
    <row r="27" spans="3:14" ht="19.95" customHeight="1" x14ac:dyDescent="0.3"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</row>
    <row r="28" spans="3:14" ht="19.95" customHeight="1" x14ac:dyDescent="0.3"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</row>
    <row r="29" spans="3:14" ht="19.95" customHeight="1" x14ac:dyDescent="0.3"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</row>
    <row r="30" spans="3:14" ht="19.95" customHeight="1" x14ac:dyDescent="0.3"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</row>
    <row r="31" spans="3:14" ht="19.95" customHeight="1" x14ac:dyDescent="0.3"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</row>
    <row r="32" spans="3:14" ht="19.95" customHeight="1" x14ac:dyDescent="0.3"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</row>
    <row r="33" spans="4:14" ht="19.95" customHeight="1" x14ac:dyDescent="0.3"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</row>
    <row r="34" spans="4:14" ht="19.95" customHeight="1" x14ac:dyDescent="0.3"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</row>
  </sheetData>
  <mergeCells count="2">
    <mergeCell ref="C8:D9"/>
    <mergeCell ref="J8:J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3270B-66C7-49C1-B2F7-4B2AAA17FD3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047311A-83AF-41BD-9A1D-150ACBC1C7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0B87BD-15CE-47A6-99E2-0A921A232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TM04038910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Analysis for 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2023-02-23T16:52:46Z</dcterms:created>
  <dcterms:modified xsi:type="dcterms:W3CDTF">2024-04-05T17:22:37Z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