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3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1_C8441869197F6A81E8371AC4DD608D2C65889FC2" xr6:coauthVersionLast="47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4" i="1"/>
  <c r="I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4" i="1"/>
  <c r="H4" i="1" s="1"/>
  <c r="O14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<sst xmlns="http://schemas.openxmlformats.org/spreadsheetml/2006/main" count="34" uniqueCount="33">
  <si>
    <t>GRADI</t>
  </si>
  <si>
    <t>MISURA DELTA E 1 (Delta_p1)</t>
  </si>
  <si>
    <t>MISURA DELTA E 2 (Delta_p2)</t>
  </si>
  <si>
    <t>PRIMI VALORI</t>
  </si>
  <si>
    <t>Ingresso galleria</t>
  </si>
  <si>
    <t>pitot</t>
  </si>
  <si>
    <t>alpha (°)</t>
  </si>
  <si>
    <t>E1 (V)</t>
  </si>
  <si>
    <t>E2 (V)</t>
  </si>
  <si>
    <t>E1_reale (V)</t>
  </si>
  <si>
    <t>E2_reale (V)</t>
  </si>
  <si>
    <t>Delta P1 (Pa)</t>
  </si>
  <si>
    <t>Delta P2 (Pa)</t>
  </si>
  <si>
    <t>TARA</t>
  </si>
  <si>
    <t>Azzeramento</t>
  </si>
  <si>
    <t>E1-E1_zero</t>
  </si>
  <si>
    <t>E2-E2_zero</t>
  </si>
  <si>
    <t>E1_reale*K1</t>
  </si>
  <si>
    <t>E2_reale*K2</t>
  </si>
  <si>
    <t>Delta_P2/(K_taratura*Delta_P1)</t>
  </si>
  <si>
    <t>E1 ZERO (V) =</t>
  </si>
  <si>
    <t>E2 ZERO (V) =</t>
  </si>
  <si>
    <t>Strumenti</t>
  </si>
  <si>
    <t>strumento 1
(Ingresso galleria)</t>
  </si>
  <si>
    <t xml:space="preserve">K1 = </t>
  </si>
  <si>
    <t>Pa/V</t>
  </si>
  <si>
    <t>offset =</t>
  </si>
  <si>
    <t xml:space="preserve">Pa </t>
  </si>
  <si>
    <t>Strumento 2
(Pitot)</t>
  </si>
  <si>
    <t xml:space="preserve">K2 = </t>
  </si>
  <si>
    <t>Taratura</t>
  </si>
  <si>
    <t xml:space="preserve">K_taratura = </t>
  </si>
  <si>
    <t>Delta_P2@(alpha=0) / Delta_P1@(alpha=0)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</si>
</sst>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1" fillId="2" borderId="3" xfId="0" applyFont="1" applyFill="1" applyBorder="1"/>
    <xf numFmtId="0" fontId="0" fillId="2" borderId="4" xfId="0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2" borderId="6" xfId="0" applyFont="1" applyFill="1" applyBorder="1"/>
    <xf numFmtId="0" fontId="2" fillId="2" borderId="5" xfId="0" applyFont="1" applyFill="1" applyBorder="1"/>
    <xf numFmtId="164" fontId="2" fillId="0" borderId="0" xfId="0" applyNumberFormat="1" applyFont="1"/>
    <xf numFmtId="164" fontId="2" fillId="0" borderId="6" xfId="0" applyNumberFormat="1" applyFont="1" applyBorder="1"/>
    <xf numFmtId="0" fontId="2" fillId="0" borderId="0" xfId="0" applyFont="1" applyAlignment="1">
      <alignment vertical="center"/>
    </xf>
    <xf numFmtId="0" fontId="2" fillId="0" borderId="12" xfId="0" applyFont="1" applyBorder="1"/>
    <xf numFmtId="0" fontId="1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/>
    <xf numFmtId="0" fontId="2" fillId="0" borderId="18" xfId="0" applyFont="1" applyBorder="1"/>
    <xf numFmtId="0" fontId="1" fillId="2" borderId="19" xfId="0" applyFont="1" applyFill="1" applyBorder="1"/>
    <xf numFmtId="0" fontId="1" fillId="2" borderId="19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164" fontId="2" fillId="3" borderId="0" xfId="0" applyNumberFormat="1" applyFont="1" applyFill="1"/>
    <xf numFmtId="164" fontId="2" fillId="3" borderId="6" xfId="0" applyNumberFormat="1" applyFont="1" applyFill="1" applyBorder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12" xfId="0" applyFont="1" applyBorder="1"/>
    <xf numFmtId="0" fontId="2" fillId="0" borderId="20" xfId="0" applyFont="1" applyBorder="1" applyAlignment="1">
      <alignment horizontal="center" vertical="center"/>
    </xf>
    <xf numFmtId="0" fontId="2" fillId="3" borderId="12" xfId="0" applyFont="1" applyFill="1" applyBorder="1"/>
    <xf numFmtId="0" fontId="2" fillId="4" borderId="2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prese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Foglio1!$A$4:$A$35</c:f>
              <c:numCache>
                <c:formatCode>General</c:formatCode>
                <c:ptCount val="32"/>
                <c:pt idx="0">
                  <c:v>-31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-9</c:v>
                </c:pt>
                <c:pt idx="13">
                  <c:v>-6</c:v>
                </c:pt>
                <c:pt idx="14">
                  <c:v>-3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28</c:v>
                </c:pt>
                <c:pt idx="31">
                  <c:v>31</c:v>
                </c:pt>
              </c:numCache>
            </c:numRef>
          </c:xVal>
          <c:yVal>
            <c:numRef>
              <c:f>Foglio1!$C$4:$C$35</c:f>
              <c:numCache>
                <c:formatCode>0.000</c:formatCode>
                <c:ptCount val="32"/>
                <c:pt idx="0">
                  <c:v>5.24</c:v>
                </c:pt>
                <c:pt idx="1">
                  <c:v>5.2649999999999997</c:v>
                </c:pt>
                <c:pt idx="2">
                  <c:v>5.2750000000000004</c:v>
                </c:pt>
                <c:pt idx="3">
                  <c:v>5.2850000000000001</c:v>
                </c:pt>
                <c:pt idx="4">
                  <c:v>5.29</c:v>
                </c:pt>
                <c:pt idx="5">
                  <c:v>5.3019999999999996</c:v>
                </c:pt>
                <c:pt idx="6">
                  <c:v>5.3079999999999998</c:v>
                </c:pt>
                <c:pt idx="7">
                  <c:v>5.3150000000000004</c:v>
                </c:pt>
                <c:pt idx="8">
                  <c:v>5.3179999999999996</c:v>
                </c:pt>
                <c:pt idx="9">
                  <c:v>5.319</c:v>
                </c:pt>
                <c:pt idx="10">
                  <c:v>5.32</c:v>
                </c:pt>
                <c:pt idx="11">
                  <c:v>5.3179999999999996</c:v>
                </c:pt>
                <c:pt idx="12">
                  <c:v>5.32</c:v>
                </c:pt>
                <c:pt idx="13">
                  <c:v>5.3220000000000001</c:v>
                </c:pt>
                <c:pt idx="14">
                  <c:v>5.3220000000000001</c:v>
                </c:pt>
                <c:pt idx="15">
                  <c:v>5.3220000000000001</c:v>
                </c:pt>
                <c:pt idx="16">
                  <c:v>5.3220000000000001</c:v>
                </c:pt>
                <c:pt idx="17">
                  <c:v>5.3220000000000001</c:v>
                </c:pt>
                <c:pt idx="18">
                  <c:v>5.3220000000000001</c:v>
                </c:pt>
                <c:pt idx="19">
                  <c:v>5.3220000000000001</c:v>
                </c:pt>
                <c:pt idx="20">
                  <c:v>5.3220000000000001</c:v>
                </c:pt>
                <c:pt idx="21">
                  <c:v>5.3220000000000001</c:v>
                </c:pt>
                <c:pt idx="22">
                  <c:v>5.3220000000000001</c:v>
                </c:pt>
                <c:pt idx="23">
                  <c:v>5.32</c:v>
                </c:pt>
                <c:pt idx="24">
                  <c:v>5.3159999999999998</c:v>
                </c:pt>
                <c:pt idx="25">
                  <c:v>5.3150000000000004</c:v>
                </c:pt>
                <c:pt idx="26">
                  <c:v>5.31</c:v>
                </c:pt>
                <c:pt idx="27">
                  <c:v>5.3</c:v>
                </c:pt>
                <c:pt idx="28">
                  <c:v>5.2949999999999999</c:v>
                </c:pt>
                <c:pt idx="29">
                  <c:v>5.2880000000000003</c:v>
                </c:pt>
                <c:pt idx="30">
                  <c:v>5.2720000000000002</c:v>
                </c:pt>
                <c:pt idx="31">
                  <c:v>5.2549999999999999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3-436D-8F1C-98FD77E4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05192"/>
        <c:axId val="354502840"/>
      </c:scatterChart>
      <c:valAx>
        <c:axId val="3545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02840"/>
        <c:crosses val="autoZero"/>
        <c:crossBetween val="midCat"/>
      </c:valAx>
      <c:valAx>
        <c:axId val="3545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0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Foglio1!$A$4:$A$35</c:f>
              <c:numCache>
                <c:formatCode>General</c:formatCode>
                <c:ptCount val="32"/>
                <c:pt idx="0">
                  <c:v>-31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-9</c:v>
                </c:pt>
                <c:pt idx="13">
                  <c:v>-6</c:v>
                </c:pt>
                <c:pt idx="14">
                  <c:v>-3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28</c:v>
                </c:pt>
                <c:pt idx="31">
                  <c:v>31</c:v>
                </c:pt>
              </c:numCache>
            </c:numRef>
          </c:xVal>
          <c:yVal>
            <c:numRef>
              <c:f>Foglio1!$J$4:$J$35</c:f>
              <c:numCache>
                <c:formatCode>General</c:formatCode>
                <c:ptCount val="32"/>
                <c:pt idx="0">
                  <c:v>0.69056603773584924</c:v>
                </c:pt>
                <c:pt idx="1">
                  <c:v>0.78490566037735676</c:v>
                </c:pt>
                <c:pt idx="2">
                  <c:v>0.82938447262604398</c:v>
                </c:pt>
                <c:pt idx="3">
                  <c:v>0.86037735849056618</c:v>
                </c:pt>
                <c:pt idx="4">
                  <c:v>0.87924528301886762</c:v>
                </c:pt>
                <c:pt idx="5">
                  <c:v>0.92452830188679058</c:v>
                </c:pt>
                <c:pt idx="6">
                  <c:v>0.95493349829879182</c:v>
                </c:pt>
                <c:pt idx="7">
                  <c:v>0.97358490566037859</c:v>
                </c:pt>
                <c:pt idx="8">
                  <c:v>0.99297865759356363</c:v>
                </c:pt>
                <c:pt idx="9">
                  <c:v>0.99678317352304224</c:v>
                </c:pt>
                <c:pt idx="10">
                  <c:v>1.0005876894525207</c:v>
                </c:pt>
                <c:pt idx="11">
                  <c:v>0.98490566037735683</c:v>
                </c:pt>
                <c:pt idx="12">
                  <c:v>0.99245283018868002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0.99595141700404721</c:v>
                </c:pt>
                <c:pt idx="19">
                  <c:v>0.99595141700404721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0.99245283018868002</c:v>
                </c:pt>
                <c:pt idx="24">
                  <c:v>0.97735849056603685</c:v>
                </c:pt>
                <c:pt idx="25">
                  <c:v>0.97358490566037859</c:v>
                </c:pt>
                <c:pt idx="26">
                  <c:v>0.95471698113207371</c:v>
                </c:pt>
                <c:pt idx="27">
                  <c:v>0.91698113207547072</c:v>
                </c:pt>
                <c:pt idx="28">
                  <c:v>0.89811320754716917</c:v>
                </c:pt>
                <c:pt idx="29">
                  <c:v>0.87525606469002715</c:v>
                </c:pt>
                <c:pt idx="30">
                  <c:v>0.81132075471698162</c:v>
                </c:pt>
                <c:pt idx="31">
                  <c:v>0.74716981132075377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1-4123-99B1-66A9D98B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09232"/>
        <c:axId val="525819816"/>
      </c:scatterChart>
      <c:valAx>
        <c:axId val="5258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19816"/>
        <c:crosses val="autoZero"/>
        <c:crossBetween val="midCat"/>
      </c:valAx>
      <c:valAx>
        <c:axId val="525819816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(∆</a:t>
                </a:r>
                <a:r>
                  <a:rPr lang="it-IT" sz="1000" b="0" i="0" u="none" strike="noStrike" baseline="0">
                    <a:effectLst/>
                  </a:rPr>
                  <a:t>𝑃_2</a:t>
                </a:r>
                <a:r>
                  <a:rPr lang="en-GB" sz="1000" b="0" i="0" u="none" strike="noStrike" baseline="0">
                    <a:effectLst/>
                  </a:rPr>
                  <a:t>)/(</a:t>
                </a:r>
                <a:r>
                  <a:rPr lang="it-IT" sz="1000" b="0" i="0" u="none" strike="noStrike" baseline="0">
                    <a:effectLst/>
                  </a:rPr>
                  <a:t>1</a:t>
                </a:r>
                <a:r>
                  <a:rPr lang="en-GB" sz="1000" b="0" i="0" u="none" strike="noStrike" baseline="0">
                    <a:effectLst/>
                  </a:rPr>
                  <a:t>/</a:t>
                </a:r>
                <a:r>
                  <a:rPr lang="it-IT" sz="1000" b="0" i="0" u="none" strike="noStrike" baseline="0">
                    <a:effectLst/>
                  </a:rPr>
                  <a:t>2</a:t>
                </a:r>
                <a:r>
                  <a:rPr lang="el-GR" sz="1000" b="0" i="0" u="none" strike="noStrike" baseline="0">
                    <a:effectLst/>
                  </a:rPr>
                  <a:t> ρ</a:t>
                </a:r>
                <a:r>
                  <a:rPr lang="it-IT" sz="1000" b="0" i="0" u="none" strike="noStrike" baseline="0">
                    <a:effectLst/>
                  </a:rPr>
                  <a:t>𝑈</a:t>
                </a:r>
                <a:r>
                  <a:rPr lang="el-GR" sz="1000" b="0" i="0" u="none" strike="noStrike" baseline="0">
                    <a:effectLst/>
                  </a:rPr>
                  <a:t>^</a:t>
                </a:r>
                <a:r>
                  <a:rPr lang="it-IT" sz="1000" b="0" i="0" u="none" strike="noStrike" baseline="0">
                    <a:effectLst/>
                  </a:rPr>
                  <a:t>2 </a:t>
                </a:r>
                <a:r>
                  <a:rPr lang="en-GB" sz="1000" b="0" i="0" u="none" strike="noStrike" baseline="0">
                    <a:effectLst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857251</xdr:colOff>
      <xdr:row>24</xdr:row>
      <xdr:rowOff>138392</xdr:rowOff>
    </xdr:from>
    <xdr:to>
      <xdr:col>18</xdr:col>
      <xdr:colOff>556933</xdr:colOff>
      <xdr:row>45</xdr:row>
      <xdr:rowOff>102533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1546410</xdr:colOff>
      <xdr:row>37</xdr:row>
      <xdr:rowOff>34737</xdr:rowOff>
    </xdr:from>
    <xdr:to>
      <xdr:col>8</xdr:col>
      <xdr:colOff>112057</xdr:colOff>
      <xdr:row>66</xdr:row>
      <xdr:rowOff>100853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778590</xdr:colOff>
      <xdr:row>47</xdr:row>
      <xdr:rowOff>75649</xdr:rowOff>
    </xdr:from>
    <xdr:ext cx="65" cy="172227"/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219296" y="103290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zoomScale="70" zoomScaleNormal="70" workbookViewId="0">
      <selection activeCell="J4" sqref="J4:J35"/>
    </sheetView>
  </sheetViews>
  <sheetFormatPr defaultRowHeight="15"/>
  <cols>
    <col min="1" max="1" width="13.42578125" bestFit="1" customWidth="1"/>
    <col min="2" max="3" width="30.5703125" bestFit="1" customWidth="1"/>
    <col min="6" max="7" width="18.85546875" bestFit="1" customWidth="1"/>
    <col min="8" max="9" width="20.140625" bestFit="1" customWidth="1"/>
    <col min="10" max="10" width="33.28515625" bestFit="1" customWidth="1"/>
    <col min="12" max="12" width="12.85546875" bestFit="1" customWidth="1"/>
    <col min="13" max="13" width="20.7109375" bestFit="1" customWidth="1"/>
    <col min="14" max="14" width="13.85546875" bestFit="1" customWidth="1"/>
    <col min="15" max="15" width="17.85546875" bestFit="1" customWidth="1"/>
    <col min="16" max="16" width="19.28515625" bestFit="1" customWidth="1"/>
    <col min="17" max="17" width="14.7109375" customWidth="1"/>
    <col min="18" max="18" width="14.5703125" customWidth="1"/>
  </cols>
  <sheetData>
    <row r="1" spans="1:21" ht="20.25" customHeight="1" thickBot="1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2"/>
      <c r="G1" s="12"/>
      <c r="H1" s="12" t="s">
        <v>4</v>
      </c>
      <c r="I1" s="12" t="s">
        <v>5</v>
      </c>
      <c r="J1" s="12"/>
      <c r="K1" s="12"/>
      <c r="L1" s="12"/>
      <c r="M1" s="12"/>
      <c r="N1" s="12"/>
      <c r="O1" s="12"/>
      <c r="P1" s="12"/>
      <c r="Q1" s="12"/>
      <c r="R1" s="12"/>
    </row>
    <row r="2" spans="1:21" ht="24.75" thickTop="1" thickBot="1">
      <c r="A2" s="26" t="s">
        <v>6</v>
      </c>
      <c r="B2" s="27" t="s">
        <v>7</v>
      </c>
      <c r="C2" s="27" t="s">
        <v>8</v>
      </c>
      <c r="D2" s="2"/>
      <c r="E2" s="3"/>
      <c r="F2" s="28" t="s">
        <v>9</v>
      </c>
      <c r="G2" s="29" t="s">
        <v>10</v>
      </c>
      <c r="H2" s="1" t="s">
        <v>11</v>
      </c>
      <c r="I2" s="44" t="s">
        <v>12</v>
      </c>
      <c r="J2" s="48" t="s">
        <v>13</v>
      </c>
      <c r="M2" s="4" t="s">
        <v>14</v>
      </c>
      <c r="N2" s="5"/>
      <c r="P2" s="12"/>
    </row>
    <row r="3" spans="1:21" ht="21.75" customHeight="1" thickTop="1" thickBot="1">
      <c r="A3" s="30"/>
      <c r="B3" s="31"/>
      <c r="C3" s="31"/>
      <c r="D3" s="8"/>
      <c r="E3" s="9"/>
      <c r="F3" s="32" t="s">
        <v>15</v>
      </c>
      <c r="G3" s="33" t="s">
        <v>16</v>
      </c>
      <c r="H3" s="34" t="s">
        <v>17</v>
      </c>
      <c r="I3" s="45" t="s">
        <v>18</v>
      </c>
      <c r="J3" s="47" t="s">
        <v>19</v>
      </c>
      <c r="K3" s="12"/>
      <c r="L3" s="12"/>
      <c r="M3" s="14"/>
      <c r="N3" s="13"/>
      <c r="O3" s="12"/>
      <c r="P3" s="12"/>
      <c r="Q3" s="12"/>
      <c r="R3" s="12"/>
      <c r="S3" s="12"/>
      <c r="T3" s="12"/>
      <c r="U3" s="12"/>
    </row>
    <row r="4" spans="1:21" ht="16.5" thickTop="1">
      <c r="A4" s="6">
        <v>-31</v>
      </c>
      <c r="B4" s="7">
        <v>2.78</v>
      </c>
      <c r="C4" s="7">
        <v>5.24</v>
      </c>
      <c r="D4" s="8"/>
      <c r="E4" s="9"/>
      <c r="F4" s="15">
        <f>B4-$N$4</f>
        <v>0.246</v>
      </c>
      <c r="G4" s="16">
        <f>C4-$N$6</f>
        <v>0.18299999999999983</v>
      </c>
      <c r="H4" s="12">
        <f>F4*$O$9</f>
        <v>121.6716</v>
      </c>
      <c r="I4" s="18">
        <f>G4*$O$11</f>
        <v>73.199999999999932</v>
      </c>
      <c r="J4" s="43">
        <f>I4/($O$14*H4)</f>
        <v>0.69056603773584924</v>
      </c>
      <c r="K4" s="12"/>
      <c r="L4" s="12"/>
      <c r="M4" s="8" t="s">
        <v>20</v>
      </c>
      <c r="N4" s="9">
        <v>2.5339999999999998</v>
      </c>
      <c r="O4" s="12"/>
      <c r="P4" s="12"/>
      <c r="Q4" s="12"/>
      <c r="R4" s="12"/>
      <c r="S4" s="12"/>
      <c r="T4" s="12"/>
      <c r="U4" s="12"/>
    </row>
    <row r="5" spans="1:21" ht="15.75">
      <c r="A5" s="6">
        <v>-28</v>
      </c>
      <c r="B5" s="7">
        <v>2.78</v>
      </c>
      <c r="C5" s="7">
        <v>5.2649999999999997</v>
      </c>
      <c r="D5" s="8"/>
      <c r="E5" s="9"/>
      <c r="F5" s="15">
        <f t="shared" ref="F5:F35" si="0">B5-$N$4</f>
        <v>0.246</v>
      </c>
      <c r="G5" s="16">
        <f t="shared" ref="G5:G35" si="1">C5-$N$6</f>
        <v>0.2079999999999993</v>
      </c>
      <c r="H5" s="12">
        <f t="shared" ref="H5:H35" si="2">F5*$O$9</f>
        <v>121.6716</v>
      </c>
      <c r="I5" s="18">
        <f>G5*$O$11</f>
        <v>83.199999999999719</v>
      </c>
      <c r="J5" s="43">
        <f t="shared" ref="J5:J35" si="3">I5/($O$14*H5)</f>
        <v>0.78490566037735676</v>
      </c>
      <c r="K5" s="12"/>
      <c r="L5" s="12"/>
      <c r="M5" s="8"/>
      <c r="N5" s="9"/>
      <c r="O5" s="12"/>
      <c r="P5" s="12"/>
      <c r="Q5" s="12"/>
      <c r="R5" s="12"/>
      <c r="S5" s="12"/>
      <c r="T5" s="12"/>
      <c r="U5" s="12"/>
    </row>
    <row r="6" spans="1:21" ht="16.5" thickBot="1">
      <c r="A6" s="6">
        <v>-26</v>
      </c>
      <c r="B6" s="7">
        <v>2.778</v>
      </c>
      <c r="C6" s="7">
        <v>5.2750000000000004</v>
      </c>
      <c r="D6" s="8"/>
      <c r="E6" s="9"/>
      <c r="F6" s="15">
        <f t="shared" si="0"/>
        <v>0.24400000000000022</v>
      </c>
      <c r="G6" s="16">
        <f t="shared" si="1"/>
        <v>0.21799999999999997</v>
      </c>
      <c r="H6" s="12">
        <f t="shared" si="2"/>
        <v>120.68240000000011</v>
      </c>
      <c r="I6" s="18">
        <f>G6*$O$11</f>
        <v>87.199999999999989</v>
      </c>
      <c r="J6" s="43">
        <f t="shared" si="3"/>
        <v>0.82938447262604398</v>
      </c>
      <c r="K6" s="12"/>
      <c r="L6" s="12"/>
      <c r="M6" s="10" t="s">
        <v>21</v>
      </c>
      <c r="N6" s="11">
        <v>5.0570000000000004</v>
      </c>
      <c r="O6" s="12"/>
      <c r="P6" s="12"/>
      <c r="Q6" s="12"/>
      <c r="R6" s="12"/>
      <c r="S6" s="12"/>
      <c r="T6" s="12"/>
      <c r="U6" s="12"/>
    </row>
    <row r="7" spans="1:21" ht="16.5" thickBot="1">
      <c r="A7" s="6">
        <v>-24</v>
      </c>
      <c r="B7" s="7">
        <v>2.78</v>
      </c>
      <c r="C7" s="7">
        <v>5.2850000000000001</v>
      </c>
      <c r="D7" s="8"/>
      <c r="E7" s="9"/>
      <c r="F7" s="15">
        <f t="shared" si="0"/>
        <v>0.246</v>
      </c>
      <c r="G7" s="16">
        <f t="shared" si="1"/>
        <v>0.22799999999999976</v>
      </c>
      <c r="H7" s="12">
        <f t="shared" si="2"/>
        <v>121.6716</v>
      </c>
      <c r="I7" s="18">
        <f>G7*$O$11</f>
        <v>91.199999999999903</v>
      </c>
      <c r="J7" s="43">
        <f t="shared" si="3"/>
        <v>0.86037735849056618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ht="23.25">
      <c r="A8" s="6">
        <v>-22</v>
      </c>
      <c r="B8" s="7">
        <v>2.78</v>
      </c>
      <c r="C8" s="7">
        <v>5.29</v>
      </c>
      <c r="D8" s="8"/>
      <c r="E8" s="9"/>
      <c r="F8" s="15">
        <f t="shared" si="0"/>
        <v>0.246</v>
      </c>
      <c r="G8" s="16">
        <f t="shared" si="1"/>
        <v>0.23299999999999965</v>
      </c>
      <c r="H8" s="12">
        <f t="shared" si="2"/>
        <v>121.6716</v>
      </c>
      <c r="I8" s="18">
        <f>G8*$O$11</f>
        <v>93.199999999999861</v>
      </c>
      <c r="J8" s="43">
        <f t="shared" si="3"/>
        <v>0.87924528301886762</v>
      </c>
      <c r="K8" s="12"/>
      <c r="L8" s="12"/>
      <c r="M8" s="19" t="s">
        <v>22</v>
      </c>
      <c r="N8" s="20"/>
      <c r="O8" s="20"/>
      <c r="P8" s="21"/>
      <c r="Q8" s="12"/>
      <c r="R8" s="12"/>
      <c r="S8" s="12"/>
      <c r="T8" s="12"/>
      <c r="U8" s="12"/>
    </row>
    <row r="9" spans="1:21" ht="31.5">
      <c r="A9" s="6">
        <v>-20</v>
      </c>
      <c r="B9" s="7">
        <v>2.78</v>
      </c>
      <c r="C9" s="7">
        <v>5.3019999999999996</v>
      </c>
      <c r="D9" s="8"/>
      <c r="E9" s="9"/>
      <c r="F9" s="15">
        <f t="shared" si="0"/>
        <v>0.246</v>
      </c>
      <c r="G9" s="16">
        <f t="shared" si="1"/>
        <v>0.24499999999999922</v>
      </c>
      <c r="H9" s="12">
        <f t="shared" si="2"/>
        <v>121.6716</v>
      </c>
      <c r="I9" s="18">
        <f>G9*$O$11</f>
        <v>97.999999999999687</v>
      </c>
      <c r="J9" s="43">
        <f t="shared" si="3"/>
        <v>0.92452830188679058</v>
      </c>
      <c r="K9" s="12"/>
      <c r="L9" s="12"/>
      <c r="M9" s="22" t="s">
        <v>23</v>
      </c>
      <c r="N9" s="12" t="s">
        <v>24</v>
      </c>
      <c r="O9" s="12">
        <v>494.6</v>
      </c>
      <c r="P9" s="9" t="s">
        <v>25</v>
      </c>
      <c r="Q9" s="12"/>
      <c r="R9" s="12"/>
      <c r="S9" s="12"/>
      <c r="T9" s="12"/>
      <c r="U9" s="12"/>
    </row>
    <row r="10" spans="1:21" ht="16.5" thickBot="1">
      <c r="A10" s="6">
        <v>-18</v>
      </c>
      <c r="B10" s="7">
        <v>2.778</v>
      </c>
      <c r="C10" s="7">
        <v>5.3079999999999998</v>
      </c>
      <c r="D10" s="8"/>
      <c r="E10" s="9"/>
      <c r="F10" s="15">
        <f t="shared" si="0"/>
        <v>0.24400000000000022</v>
      </c>
      <c r="G10" s="16">
        <f t="shared" si="1"/>
        <v>0.25099999999999945</v>
      </c>
      <c r="H10" s="12">
        <f t="shared" si="2"/>
        <v>120.68240000000011</v>
      </c>
      <c r="I10" s="18">
        <f>G10*$O$11</f>
        <v>100.39999999999978</v>
      </c>
      <c r="J10" s="43">
        <f t="shared" si="3"/>
        <v>0.95493349829879182</v>
      </c>
      <c r="K10" s="12"/>
      <c r="L10" s="12"/>
      <c r="M10" s="6"/>
      <c r="N10" s="12" t="s">
        <v>26</v>
      </c>
      <c r="O10" s="12">
        <v>-1256.71</v>
      </c>
      <c r="P10" s="9" t="s">
        <v>27</v>
      </c>
      <c r="Q10" s="12"/>
      <c r="R10" s="12"/>
      <c r="S10" s="12"/>
      <c r="T10" s="12"/>
      <c r="U10" s="12"/>
    </row>
    <row r="11" spans="1:21" ht="33" thickTop="1" thickBot="1">
      <c r="A11" s="6">
        <v>-16</v>
      </c>
      <c r="B11" s="7">
        <v>2.78</v>
      </c>
      <c r="C11" s="7">
        <v>5.3150000000000004</v>
      </c>
      <c r="D11" s="8"/>
      <c r="E11" s="9"/>
      <c r="F11" s="15">
        <f t="shared" si="0"/>
        <v>0.246</v>
      </c>
      <c r="G11" s="16">
        <f t="shared" si="1"/>
        <v>0.25800000000000001</v>
      </c>
      <c r="H11" s="12">
        <f t="shared" si="2"/>
        <v>121.6716</v>
      </c>
      <c r="I11" s="18">
        <f>G11*$O$11</f>
        <v>103.2</v>
      </c>
      <c r="J11" s="43">
        <f t="shared" si="3"/>
        <v>0.97358490566037859</v>
      </c>
      <c r="K11" s="12"/>
      <c r="L11" s="12"/>
      <c r="M11" s="23" t="s">
        <v>28</v>
      </c>
      <c r="N11" s="24" t="s">
        <v>29</v>
      </c>
      <c r="O11" s="24">
        <v>400</v>
      </c>
      <c r="P11" s="25" t="s">
        <v>25</v>
      </c>
      <c r="Q11" s="12"/>
      <c r="R11" s="12"/>
      <c r="S11" s="12"/>
      <c r="T11" s="12"/>
      <c r="U11" s="12"/>
    </row>
    <row r="12" spans="1:21" ht="15.75">
      <c r="A12" s="6">
        <v>-15</v>
      </c>
      <c r="B12" s="7">
        <v>2.778</v>
      </c>
      <c r="C12" s="7">
        <v>5.3179999999999996</v>
      </c>
      <c r="D12" s="8"/>
      <c r="E12" s="9"/>
      <c r="F12" s="15">
        <f t="shared" si="0"/>
        <v>0.24400000000000022</v>
      </c>
      <c r="G12" s="16">
        <f t="shared" si="1"/>
        <v>0.26099999999999923</v>
      </c>
      <c r="H12" s="12">
        <f t="shared" si="2"/>
        <v>120.68240000000011</v>
      </c>
      <c r="I12" s="18">
        <f>G12*$O$11</f>
        <v>104.39999999999969</v>
      </c>
      <c r="J12" s="43">
        <f t="shared" si="3"/>
        <v>0.99297865759356363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ht="23.25">
      <c r="A13" s="6">
        <v>-14</v>
      </c>
      <c r="B13" s="7">
        <v>2.778</v>
      </c>
      <c r="C13" s="7">
        <v>5.319</v>
      </c>
      <c r="D13" s="8">
        <v>2.778</v>
      </c>
      <c r="E13" s="9">
        <v>5.3150000000000004</v>
      </c>
      <c r="F13" s="15">
        <f t="shared" si="0"/>
        <v>0.24400000000000022</v>
      </c>
      <c r="G13" s="16">
        <f t="shared" si="1"/>
        <v>0.26199999999999957</v>
      </c>
      <c r="H13" s="12">
        <f t="shared" si="2"/>
        <v>120.68240000000011</v>
      </c>
      <c r="I13" s="18">
        <f>G13*$O$11</f>
        <v>104.79999999999983</v>
      </c>
      <c r="J13" s="43">
        <f t="shared" si="3"/>
        <v>0.99678317352304224</v>
      </c>
      <c r="K13" s="12"/>
      <c r="L13" s="12"/>
      <c r="M13" s="1" t="s">
        <v>30</v>
      </c>
      <c r="N13" s="12"/>
      <c r="O13" s="12"/>
      <c r="P13" s="12"/>
      <c r="Q13" s="12"/>
      <c r="R13" s="12"/>
      <c r="S13" s="12"/>
      <c r="T13" s="12"/>
      <c r="U13" s="12"/>
    </row>
    <row r="14" spans="1:21" ht="15.75">
      <c r="A14" s="6">
        <v>-13</v>
      </c>
      <c r="B14" s="7">
        <v>2.778</v>
      </c>
      <c r="C14" s="7">
        <v>5.32</v>
      </c>
      <c r="D14" s="8">
        <v>2.778</v>
      </c>
      <c r="E14" s="9">
        <v>5.31</v>
      </c>
      <c r="F14" s="15">
        <f t="shared" si="0"/>
        <v>0.24400000000000022</v>
      </c>
      <c r="G14" s="16">
        <f t="shared" si="1"/>
        <v>0.2629999999999999</v>
      </c>
      <c r="H14" s="12">
        <f t="shared" si="2"/>
        <v>120.68240000000011</v>
      </c>
      <c r="I14" s="18">
        <f>G14*$O$11</f>
        <v>105.19999999999996</v>
      </c>
      <c r="J14" s="43">
        <f t="shared" si="3"/>
        <v>1.0005876894525207</v>
      </c>
      <c r="K14" s="12"/>
      <c r="L14" s="12"/>
      <c r="M14" s="12"/>
      <c r="N14" s="41" t="s">
        <v>31</v>
      </c>
      <c r="O14" s="42">
        <f>I19/H19</f>
        <v>0.87119755144174871</v>
      </c>
      <c r="P14" s="49" t="s">
        <v>32</v>
      </c>
      <c r="Q14" s="49"/>
      <c r="R14" s="49"/>
      <c r="S14" s="12"/>
      <c r="T14" s="12"/>
      <c r="U14" s="12"/>
    </row>
    <row r="15" spans="1:21" ht="15.75">
      <c r="A15" s="6">
        <v>-12</v>
      </c>
      <c r="B15" s="7">
        <v>2.78</v>
      </c>
      <c r="C15" s="7">
        <v>5.3179999999999996</v>
      </c>
      <c r="D15" s="8"/>
      <c r="E15" s="9"/>
      <c r="F15" s="15">
        <f t="shared" si="0"/>
        <v>0.246</v>
      </c>
      <c r="G15" s="16">
        <f t="shared" si="1"/>
        <v>0.26099999999999923</v>
      </c>
      <c r="H15" s="12">
        <f t="shared" si="2"/>
        <v>121.6716</v>
      </c>
      <c r="I15" s="18">
        <f>G15*$O$11</f>
        <v>104.39999999999969</v>
      </c>
      <c r="J15" s="43">
        <f t="shared" si="3"/>
        <v>0.98490566037735683</v>
      </c>
      <c r="K15" s="12"/>
      <c r="L15" s="12"/>
      <c r="M15" s="12"/>
      <c r="Q15" s="12"/>
      <c r="R15" s="12"/>
      <c r="S15" s="12"/>
      <c r="T15" s="12"/>
      <c r="U15" s="12"/>
    </row>
    <row r="16" spans="1:21" ht="15.75">
      <c r="A16" s="6">
        <v>-9</v>
      </c>
      <c r="B16" s="7">
        <v>2.78</v>
      </c>
      <c r="C16" s="7">
        <v>5.32</v>
      </c>
      <c r="D16" s="8"/>
      <c r="E16" s="9"/>
      <c r="F16" s="15">
        <f t="shared" si="0"/>
        <v>0.246</v>
      </c>
      <c r="G16" s="16">
        <f t="shared" si="1"/>
        <v>0.2629999999999999</v>
      </c>
      <c r="H16" s="12">
        <f t="shared" si="2"/>
        <v>121.6716</v>
      </c>
      <c r="I16" s="18">
        <f>G16*$O$11</f>
        <v>105.19999999999996</v>
      </c>
      <c r="J16" s="43">
        <f t="shared" si="3"/>
        <v>0.99245283018868002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15.75">
      <c r="A17" s="6">
        <v>-6</v>
      </c>
      <c r="B17" s="7">
        <v>2.78</v>
      </c>
      <c r="C17" s="7">
        <v>5.3220000000000001</v>
      </c>
      <c r="D17" s="8"/>
      <c r="E17" s="9"/>
      <c r="F17" s="15">
        <f t="shared" si="0"/>
        <v>0.246</v>
      </c>
      <c r="G17" s="16">
        <f t="shared" si="1"/>
        <v>0.26499999999999968</v>
      </c>
      <c r="H17" s="12">
        <f t="shared" si="2"/>
        <v>121.6716</v>
      </c>
      <c r="I17" s="18">
        <f>G17*$O$11</f>
        <v>105.99999999999987</v>
      </c>
      <c r="J17" s="43">
        <f t="shared" si="3"/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5.75">
      <c r="A18" s="6">
        <v>-3</v>
      </c>
      <c r="B18" s="7">
        <v>2.78</v>
      </c>
      <c r="C18" s="7">
        <v>5.3220000000000001</v>
      </c>
      <c r="D18" s="8"/>
      <c r="E18" s="9"/>
      <c r="F18" s="15">
        <f t="shared" si="0"/>
        <v>0.246</v>
      </c>
      <c r="G18" s="16">
        <f t="shared" si="1"/>
        <v>0.26499999999999968</v>
      </c>
      <c r="H18" s="12">
        <f t="shared" si="2"/>
        <v>121.6716</v>
      </c>
      <c r="I18" s="18">
        <f>G18*$O$11</f>
        <v>105.99999999999987</v>
      </c>
      <c r="J18" s="43">
        <f t="shared" si="3"/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5.75">
      <c r="A19" s="35">
        <v>0</v>
      </c>
      <c r="B19" s="36">
        <v>2.78</v>
      </c>
      <c r="C19" s="36">
        <v>5.3220000000000001</v>
      </c>
      <c r="D19" s="37">
        <v>2.78</v>
      </c>
      <c r="E19" s="38">
        <v>5.3179999999999996</v>
      </c>
      <c r="F19" s="39">
        <f t="shared" si="0"/>
        <v>0.246</v>
      </c>
      <c r="G19" s="40">
        <f t="shared" si="1"/>
        <v>0.26499999999999968</v>
      </c>
      <c r="H19" s="41">
        <f t="shared" si="2"/>
        <v>121.6716</v>
      </c>
      <c r="I19" s="46">
        <f>G19*$O$11</f>
        <v>105.99999999999987</v>
      </c>
      <c r="J19" s="43">
        <f t="shared" si="3"/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5.75">
      <c r="A20" s="6">
        <v>3</v>
      </c>
      <c r="B20" s="7">
        <v>2.78</v>
      </c>
      <c r="C20" s="7">
        <v>5.3220000000000001</v>
      </c>
      <c r="D20" s="8">
        <v>2.782</v>
      </c>
      <c r="E20" s="9">
        <v>5.3179999999999996</v>
      </c>
      <c r="F20" s="15">
        <f t="shared" si="0"/>
        <v>0.246</v>
      </c>
      <c r="G20" s="16">
        <f t="shared" si="1"/>
        <v>0.26499999999999968</v>
      </c>
      <c r="H20" s="12">
        <f t="shared" si="2"/>
        <v>121.6716</v>
      </c>
      <c r="I20" s="18">
        <f>G20*$O$11</f>
        <v>105.99999999999987</v>
      </c>
      <c r="J20" s="43">
        <f t="shared" si="3"/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15.75">
      <c r="A21" s="6">
        <v>6</v>
      </c>
      <c r="B21" s="7">
        <v>2.78</v>
      </c>
      <c r="C21" s="7">
        <v>5.3220000000000001</v>
      </c>
      <c r="D21" s="8">
        <v>2.7810000000000001</v>
      </c>
      <c r="E21" s="9">
        <v>5.32</v>
      </c>
      <c r="F21" s="15">
        <f t="shared" si="0"/>
        <v>0.246</v>
      </c>
      <c r="G21" s="16">
        <f t="shared" si="1"/>
        <v>0.26499999999999968</v>
      </c>
      <c r="H21" s="12">
        <f t="shared" si="2"/>
        <v>121.6716</v>
      </c>
      <c r="I21" s="18">
        <f>G21*$O$11</f>
        <v>105.99999999999987</v>
      </c>
      <c r="J21" s="43">
        <f t="shared" si="3"/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ht="15.75">
      <c r="A22" s="6">
        <v>9</v>
      </c>
      <c r="B22" s="7">
        <v>2.7810000000000001</v>
      </c>
      <c r="C22" s="7">
        <v>5.3220000000000001</v>
      </c>
      <c r="D22" s="8"/>
      <c r="E22" s="9"/>
      <c r="F22" s="15">
        <f t="shared" si="0"/>
        <v>0.24700000000000033</v>
      </c>
      <c r="G22" s="16">
        <f t="shared" si="1"/>
        <v>0.26499999999999968</v>
      </c>
      <c r="H22" s="12">
        <f t="shared" si="2"/>
        <v>122.16620000000017</v>
      </c>
      <c r="I22" s="18">
        <f>G22*$O$11</f>
        <v>105.99999999999987</v>
      </c>
      <c r="J22" s="43">
        <f t="shared" si="3"/>
        <v>0.99595141700404721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ht="15.75">
      <c r="A23" s="6">
        <v>12</v>
      </c>
      <c r="B23" s="7">
        <v>2.7810000000000001</v>
      </c>
      <c r="C23" s="7">
        <v>5.3220000000000001</v>
      </c>
      <c r="D23" s="8"/>
      <c r="E23" s="9"/>
      <c r="F23" s="15">
        <f t="shared" si="0"/>
        <v>0.24700000000000033</v>
      </c>
      <c r="G23" s="16">
        <f t="shared" si="1"/>
        <v>0.26499999999999968</v>
      </c>
      <c r="H23" s="12">
        <f t="shared" si="2"/>
        <v>122.16620000000017</v>
      </c>
      <c r="I23" s="18">
        <f>G23*$O$11</f>
        <v>105.99999999999987</v>
      </c>
      <c r="J23" s="43">
        <f t="shared" si="3"/>
        <v>0.99595141700404721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ht="15.75">
      <c r="A24" s="6">
        <v>14</v>
      </c>
      <c r="B24" s="7">
        <v>2.78</v>
      </c>
      <c r="C24" s="7">
        <v>5.3220000000000001</v>
      </c>
      <c r="D24" s="8"/>
      <c r="E24" s="9"/>
      <c r="F24" s="15">
        <f t="shared" si="0"/>
        <v>0.246</v>
      </c>
      <c r="G24" s="16">
        <f t="shared" si="1"/>
        <v>0.26499999999999968</v>
      </c>
      <c r="H24" s="12">
        <f t="shared" si="2"/>
        <v>121.6716</v>
      </c>
      <c r="I24" s="18">
        <f>G24*$O$11</f>
        <v>105.99999999999987</v>
      </c>
      <c r="J24" s="43">
        <f t="shared" si="3"/>
        <v>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15.75">
      <c r="A25" s="6">
        <v>15</v>
      </c>
      <c r="B25" s="7">
        <v>2.78</v>
      </c>
      <c r="C25" s="7">
        <v>5.3220000000000001</v>
      </c>
      <c r="D25" s="8"/>
      <c r="E25" s="9"/>
      <c r="F25" s="15">
        <f t="shared" si="0"/>
        <v>0.246</v>
      </c>
      <c r="G25" s="16">
        <f t="shared" si="1"/>
        <v>0.26499999999999968</v>
      </c>
      <c r="H25" s="12">
        <f t="shared" si="2"/>
        <v>121.6716</v>
      </c>
      <c r="I25" s="18">
        <f>G25*$O$11</f>
        <v>105.99999999999987</v>
      </c>
      <c r="J25" s="43">
        <f t="shared" si="3"/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.75">
      <c r="A26" s="6">
        <v>16</v>
      </c>
      <c r="B26" s="7">
        <v>2.78</v>
      </c>
      <c r="C26" s="7">
        <v>5.3220000000000001</v>
      </c>
      <c r="D26" s="8"/>
      <c r="E26" s="9"/>
      <c r="F26" s="15">
        <f t="shared" si="0"/>
        <v>0.246</v>
      </c>
      <c r="G26" s="16">
        <f t="shared" si="1"/>
        <v>0.26499999999999968</v>
      </c>
      <c r="H26" s="12">
        <f t="shared" si="2"/>
        <v>121.6716</v>
      </c>
      <c r="I26" s="18">
        <f>G26*$O$11</f>
        <v>105.99999999999987</v>
      </c>
      <c r="J26" s="43">
        <f t="shared" si="3"/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15.75">
      <c r="A27" s="6">
        <v>17</v>
      </c>
      <c r="B27" s="7">
        <v>2.78</v>
      </c>
      <c r="C27" s="7">
        <v>5.32</v>
      </c>
      <c r="D27" s="8"/>
      <c r="E27" s="9"/>
      <c r="F27" s="15">
        <f t="shared" si="0"/>
        <v>0.246</v>
      </c>
      <c r="G27" s="16">
        <f t="shared" si="1"/>
        <v>0.2629999999999999</v>
      </c>
      <c r="H27" s="12">
        <f t="shared" si="2"/>
        <v>121.6716</v>
      </c>
      <c r="I27" s="18">
        <f>G27*$O$11</f>
        <v>105.19999999999996</v>
      </c>
      <c r="J27" s="43">
        <f t="shared" si="3"/>
        <v>0.99245283018868002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5.75">
      <c r="A28" s="6">
        <v>18</v>
      </c>
      <c r="B28" s="7">
        <v>2.78</v>
      </c>
      <c r="C28" s="7">
        <v>5.3159999999999998</v>
      </c>
      <c r="D28" s="8"/>
      <c r="E28" s="9"/>
      <c r="F28" s="15">
        <f t="shared" si="0"/>
        <v>0.246</v>
      </c>
      <c r="G28" s="16">
        <f t="shared" si="1"/>
        <v>0.25899999999999945</v>
      </c>
      <c r="H28" s="12">
        <f t="shared" si="2"/>
        <v>121.6716</v>
      </c>
      <c r="I28" s="18">
        <f>G28*$O$11</f>
        <v>103.59999999999978</v>
      </c>
      <c r="J28" s="43">
        <f t="shared" si="3"/>
        <v>0.97735849056603685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75">
      <c r="A29" s="6">
        <v>19</v>
      </c>
      <c r="B29" s="7">
        <v>2.78</v>
      </c>
      <c r="C29" s="7">
        <v>5.3150000000000004</v>
      </c>
      <c r="D29" s="8"/>
      <c r="E29" s="9"/>
      <c r="F29" s="15">
        <f t="shared" si="0"/>
        <v>0.246</v>
      </c>
      <c r="G29" s="16">
        <f t="shared" si="1"/>
        <v>0.25800000000000001</v>
      </c>
      <c r="H29" s="12">
        <f t="shared" si="2"/>
        <v>121.6716</v>
      </c>
      <c r="I29" s="18">
        <f>G29*$O$11</f>
        <v>103.2</v>
      </c>
      <c r="J29" s="43">
        <f t="shared" si="3"/>
        <v>0.97358490566037859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>
      <c r="A30" s="6">
        <v>20</v>
      </c>
      <c r="B30" s="7">
        <v>2.78</v>
      </c>
      <c r="C30" s="7">
        <v>5.31</v>
      </c>
      <c r="D30" s="8"/>
      <c r="E30" s="9"/>
      <c r="F30" s="15">
        <f t="shared" si="0"/>
        <v>0.246</v>
      </c>
      <c r="G30" s="16">
        <f t="shared" si="1"/>
        <v>0.25299999999999923</v>
      </c>
      <c r="H30" s="12">
        <f t="shared" si="2"/>
        <v>121.6716</v>
      </c>
      <c r="I30" s="18">
        <f>G30*$O$11</f>
        <v>101.19999999999969</v>
      </c>
      <c r="J30" s="43">
        <f t="shared" si="3"/>
        <v>0.95471698113207371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15.75">
      <c r="A31" s="6">
        <v>22</v>
      </c>
      <c r="B31" s="7">
        <v>2.78</v>
      </c>
      <c r="C31" s="7">
        <v>5.3</v>
      </c>
      <c r="D31" s="8"/>
      <c r="E31" s="9"/>
      <c r="F31" s="15">
        <f t="shared" si="0"/>
        <v>0.246</v>
      </c>
      <c r="G31" s="16">
        <f t="shared" si="1"/>
        <v>0.24299999999999944</v>
      </c>
      <c r="H31" s="12">
        <f t="shared" si="2"/>
        <v>121.6716</v>
      </c>
      <c r="I31" s="18">
        <f>G31*$O$11</f>
        <v>97.199999999999775</v>
      </c>
      <c r="J31" s="43">
        <f t="shared" si="3"/>
        <v>0.91698113207547072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5.75">
      <c r="A32" s="6">
        <v>24</v>
      </c>
      <c r="B32" s="7">
        <v>2.78</v>
      </c>
      <c r="C32" s="7">
        <v>5.2949999999999999</v>
      </c>
      <c r="D32" s="8"/>
      <c r="E32" s="9"/>
      <c r="F32" s="15">
        <f t="shared" si="0"/>
        <v>0.246</v>
      </c>
      <c r="G32" s="16">
        <f t="shared" si="1"/>
        <v>0.23799999999999955</v>
      </c>
      <c r="H32" s="12">
        <f t="shared" si="2"/>
        <v>121.6716</v>
      </c>
      <c r="I32" s="18">
        <f>G32*$O$11</f>
        <v>95.199999999999818</v>
      </c>
      <c r="J32" s="43">
        <f t="shared" si="3"/>
        <v>0.89811320754716917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ht="15.75">
      <c r="A33" s="6">
        <v>26</v>
      </c>
      <c r="B33" s="7">
        <v>2.7789999999999999</v>
      </c>
      <c r="C33" s="7">
        <v>5.2880000000000003</v>
      </c>
      <c r="D33" s="8"/>
      <c r="E33" s="9"/>
      <c r="F33" s="15">
        <f t="shared" si="0"/>
        <v>0.24500000000000011</v>
      </c>
      <c r="G33" s="16">
        <f t="shared" si="1"/>
        <v>0.23099999999999987</v>
      </c>
      <c r="H33" s="12">
        <f t="shared" si="2"/>
        <v>121.17700000000006</v>
      </c>
      <c r="I33" s="18">
        <f>G33*$O$11</f>
        <v>92.399999999999949</v>
      </c>
      <c r="J33" s="43">
        <f t="shared" si="3"/>
        <v>0.87525606469002715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ht="15.75">
      <c r="A34" s="6">
        <v>28</v>
      </c>
      <c r="B34" s="7">
        <v>2.78</v>
      </c>
      <c r="C34" s="7">
        <v>5.2720000000000002</v>
      </c>
      <c r="D34" s="8"/>
      <c r="E34" s="9"/>
      <c r="F34" s="15">
        <f t="shared" si="0"/>
        <v>0.246</v>
      </c>
      <c r="G34" s="16">
        <f t="shared" si="1"/>
        <v>0.21499999999999986</v>
      </c>
      <c r="H34" s="12">
        <f t="shared" si="2"/>
        <v>121.6716</v>
      </c>
      <c r="I34" s="18">
        <f>G34*$O$11</f>
        <v>85.999999999999943</v>
      </c>
      <c r="J34" s="43">
        <f t="shared" si="3"/>
        <v>0.81132075471698162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ht="15.75">
      <c r="A35" s="6">
        <v>31</v>
      </c>
      <c r="B35" s="7">
        <v>2.78</v>
      </c>
      <c r="C35" s="7">
        <v>5.2549999999999999</v>
      </c>
      <c r="D35" s="8"/>
      <c r="E35" s="9"/>
      <c r="F35" s="15">
        <f t="shared" si="0"/>
        <v>0.246</v>
      </c>
      <c r="G35" s="16">
        <f t="shared" si="1"/>
        <v>0.19799999999999951</v>
      </c>
      <c r="H35" s="12">
        <f t="shared" si="2"/>
        <v>121.6716</v>
      </c>
      <c r="I35" s="18">
        <f>G35*$O$11</f>
        <v>79.199999999999804</v>
      </c>
      <c r="J35" s="43">
        <f t="shared" si="3"/>
        <v>0.74716981132075377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ht="15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ht="15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</sheetData>
  <mergeCells count="1">
    <mergeCell ref="P14:R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Romano</dc:creator>
  <cp:keywords/>
  <dc:description/>
  <cp:lastModifiedBy>Luca Cominoli</cp:lastModifiedBy>
  <cp:revision/>
  <dcterms:created xsi:type="dcterms:W3CDTF">2015-06-05T18:19:34Z</dcterms:created>
  <dcterms:modified xsi:type="dcterms:W3CDTF">2021-10-20T14:33:32Z</dcterms:modified>
  <cp:category/>
  <cp:contentStatus/>
</cp:coreProperties>
</file>